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filterPrivacy="1"/>
  <xr:revisionPtr revIDLastSave="0" documentId="13_ncr:1_{C91C8CC5-DD50-4EB7-B2BA-F5D6E567E015}" xr6:coauthVersionLast="45" xr6:coauthVersionMax="45" xr10:uidLastSave="{00000000-0000-0000-0000-000000000000}"/>
  <bookViews>
    <workbookView xWindow="28680" yWindow="-120" windowWidth="29040" windowHeight="15840" tabRatio="723" xr2:uid="{00000000-000D-0000-FFFF-FFFF00000000}"/>
  </bookViews>
  <sheets>
    <sheet name="Cover" sheetId="120" r:id="rId1"/>
    <sheet name="Contents" sheetId="10" r:id="rId2"/>
    <sheet name="Category Index" sheetId="100" r:id="rId3"/>
    <sheet name="Mapping" sheetId="68" r:id="rId4"/>
    <sheet name="Inputs &gt;&gt;&gt;" sheetId="59" r:id="rId5"/>
    <sheet name="CPI" sheetId="76" r:id="rId6"/>
    <sheet name="Real Cost Escalation" sheetId="11" r:id="rId7"/>
    <sheet name="New Growth Volumes" sheetId="60" r:id="rId8"/>
    <sheet name="Unit rate categories" sheetId="119" r:id="rId9"/>
    <sheet name="Non Unit rate categories" sheetId="62" r:id="rId10"/>
    <sheet name="Overheads" sheetId="101" r:id="rId11"/>
    <sheet name="Calculations &gt;&gt;&gt;" sheetId="99" r:id="rId12"/>
    <sheet name="Category Summary" sheetId="58" r:id="rId13"/>
    <sheet name="+Overheads" sheetId="86" r:id="rId14"/>
    <sheet name="Consolidated Summary" sheetId="48" r:id="rId15"/>
    <sheet name="Outputs &gt;&gt;&gt;" sheetId="104" r:id="rId16"/>
    <sheet name="PTRM Input" sheetId="113" r:id="rId17"/>
    <sheet name="Business Case input" sheetId="118" r:id="rId18"/>
  </sheets>
  <externalReferences>
    <externalReference r:id="rId19"/>
  </externalReferences>
  <definedNames>
    <definedName name="Dec19Jun21CPI" localSheetId="0">[1]CPI!$F$21</definedName>
    <definedName name="Dec19Jun21CPI">CPI!$F$21</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36" i="60" l="1"/>
  <c r="E8" i="11" l="1"/>
  <c r="F8" i="11"/>
  <c r="G8" i="11"/>
  <c r="H8" i="11"/>
  <c r="I8" i="11"/>
  <c r="D8" i="11"/>
  <c r="M21" i="62" l="1"/>
  <c r="R21" i="62" s="1"/>
  <c r="N21" i="62"/>
  <c r="O21" i="62"/>
  <c r="P21" i="62"/>
  <c r="Q21" i="62"/>
  <c r="M22" i="62"/>
  <c r="N22" i="62"/>
  <c r="R22" i="62" s="1"/>
  <c r="O22" i="62"/>
  <c r="P22" i="62"/>
  <c r="Q22" i="62"/>
  <c r="M23" i="62"/>
  <c r="N23" i="62"/>
  <c r="O23" i="62"/>
  <c r="P23" i="62"/>
  <c r="R23" i="62" s="1"/>
  <c r="Q23" i="62"/>
  <c r="M24" i="62"/>
  <c r="N24" i="62"/>
  <c r="R24" i="62" s="1"/>
  <c r="O24" i="62"/>
  <c r="P24" i="62"/>
  <c r="Q24" i="62"/>
  <c r="K21" i="62"/>
  <c r="L21" i="62"/>
  <c r="K22" i="62"/>
  <c r="L22" i="62"/>
  <c r="K23" i="62"/>
  <c r="L23" i="62"/>
  <c r="K24" i="62"/>
  <c r="L24" i="62"/>
  <c r="I21" i="62"/>
  <c r="I22" i="62"/>
  <c r="I23" i="62"/>
  <c r="I24" i="62"/>
  <c r="E29" i="60"/>
  <c r="E42" i="60" s="1"/>
  <c r="E47" i="60" s="1"/>
  <c r="E56" i="60" s="1"/>
  <c r="E82" i="60" s="1"/>
  <c r="E90" i="60" s="1"/>
  <c r="F21" i="76"/>
  <c r="E108" i="60" l="1"/>
  <c r="E117" i="60" s="1"/>
  <c r="C21" i="58" l="1"/>
  <c r="L21" i="58" s="1"/>
  <c r="C22" i="58"/>
  <c r="L22" i="58" s="1"/>
  <c r="C19" i="119"/>
  <c r="C20" i="119"/>
  <c r="I14" i="11" l="1"/>
  <c r="H14" i="11"/>
  <c r="G14" i="11"/>
  <c r="F14" i="11"/>
  <c r="E14" i="11"/>
  <c r="D14" i="11"/>
  <c r="L71" i="62" l="1"/>
  <c r="L70" i="62"/>
  <c r="K70" i="62"/>
  <c r="L69" i="62"/>
  <c r="K69" i="62"/>
  <c r="L63" i="62"/>
  <c r="K63" i="62"/>
  <c r="L62" i="62"/>
  <c r="K62" i="62"/>
  <c r="L56" i="62"/>
  <c r="K56" i="62"/>
  <c r="L55" i="62"/>
  <c r="K55" i="62"/>
  <c r="L49" i="62"/>
  <c r="K49" i="62"/>
  <c r="L43" i="62"/>
  <c r="K43" i="62"/>
  <c r="L42" i="62"/>
  <c r="K42" i="62"/>
  <c r="L41" i="62"/>
  <c r="K41" i="62"/>
  <c r="L40" i="62"/>
  <c r="K40" i="62"/>
  <c r="L39" i="62"/>
  <c r="K39" i="62"/>
  <c r="L38" i="62"/>
  <c r="K38" i="62"/>
  <c r="L37" i="62"/>
  <c r="K37" i="62"/>
  <c r="L36" i="62"/>
  <c r="K36" i="62"/>
  <c r="L35" i="62"/>
  <c r="K35" i="62"/>
  <c r="L34" i="62"/>
  <c r="K34" i="62"/>
  <c r="L33" i="62"/>
  <c r="K33" i="62"/>
  <c r="L27" i="62"/>
  <c r="K27" i="62"/>
  <c r="L26" i="62"/>
  <c r="K26" i="62"/>
  <c r="L25" i="62"/>
  <c r="K25" i="62"/>
  <c r="L20" i="62"/>
  <c r="K20" i="62"/>
  <c r="L19" i="62"/>
  <c r="K19" i="62"/>
  <c r="L13" i="62"/>
  <c r="K13" i="62"/>
  <c r="L12" i="62"/>
  <c r="K12" i="62"/>
  <c r="C67" i="118"/>
  <c r="L67" i="118" s="1"/>
  <c r="C66" i="118"/>
  <c r="L66" i="118" s="1"/>
  <c r="B66" i="118"/>
  <c r="K66" i="118" s="1"/>
  <c r="C65" i="118"/>
  <c r="L65" i="118" s="1"/>
  <c r="B65" i="118"/>
  <c r="K65" i="118" s="1"/>
  <c r="C59" i="118"/>
  <c r="L59" i="118" s="1"/>
  <c r="B59" i="118"/>
  <c r="K59" i="118" s="1"/>
  <c r="C58" i="118"/>
  <c r="L58" i="118" s="1"/>
  <c r="B58" i="118"/>
  <c r="K58" i="118" s="1"/>
  <c r="C52" i="118"/>
  <c r="L52" i="118" s="1"/>
  <c r="B52" i="118"/>
  <c r="K52" i="118" s="1"/>
  <c r="C51" i="118"/>
  <c r="L51" i="118" s="1"/>
  <c r="B51" i="118"/>
  <c r="K51" i="118" s="1"/>
  <c r="C45" i="118"/>
  <c r="L45" i="118" s="1"/>
  <c r="B45" i="118"/>
  <c r="K45" i="118" s="1"/>
  <c r="C39" i="118"/>
  <c r="L39" i="118" s="1"/>
  <c r="B39" i="118"/>
  <c r="K39" i="118" s="1"/>
  <c r="C38" i="118"/>
  <c r="L38" i="118" s="1"/>
  <c r="B38" i="118"/>
  <c r="K38" i="118" s="1"/>
  <c r="C37" i="118"/>
  <c r="L37" i="118" s="1"/>
  <c r="B37" i="118"/>
  <c r="K37" i="118" s="1"/>
  <c r="C36" i="118"/>
  <c r="L36" i="118" s="1"/>
  <c r="B36" i="118"/>
  <c r="K36" i="118" s="1"/>
  <c r="C35" i="118"/>
  <c r="L35" i="118" s="1"/>
  <c r="B35" i="118"/>
  <c r="K35" i="118" s="1"/>
  <c r="C34" i="118"/>
  <c r="L34" i="118" s="1"/>
  <c r="B34" i="118"/>
  <c r="K34" i="118" s="1"/>
  <c r="C33" i="118"/>
  <c r="L33" i="118" s="1"/>
  <c r="B33" i="118"/>
  <c r="K33" i="118" s="1"/>
  <c r="C32" i="118"/>
  <c r="L32" i="118" s="1"/>
  <c r="B32" i="118"/>
  <c r="K32" i="118" s="1"/>
  <c r="C31" i="118"/>
  <c r="L31" i="118" s="1"/>
  <c r="B31" i="118"/>
  <c r="K31" i="118" s="1"/>
  <c r="C30" i="118"/>
  <c r="L30" i="118" s="1"/>
  <c r="B30" i="118"/>
  <c r="K30" i="118" s="1"/>
  <c r="C29" i="118"/>
  <c r="L29" i="118" s="1"/>
  <c r="B29" i="118"/>
  <c r="K29" i="118" s="1"/>
  <c r="C23" i="118"/>
  <c r="L23" i="118" s="1"/>
  <c r="B23" i="118"/>
  <c r="K23" i="118" s="1"/>
  <c r="C22" i="118"/>
  <c r="L22" i="118" s="1"/>
  <c r="B22" i="118"/>
  <c r="K22" i="118" s="1"/>
  <c r="C21" i="118"/>
  <c r="L21" i="118" s="1"/>
  <c r="B21" i="118"/>
  <c r="K21" i="118" s="1"/>
  <c r="C20" i="118"/>
  <c r="L20" i="118" s="1"/>
  <c r="B20" i="118"/>
  <c r="K20" i="118" s="1"/>
  <c r="C19" i="118"/>
  <c r="L19" i="118" s="1"/>
  <c r="B19" i="118"/>
  <c r="K19" i="118" s="1"/>
  <c r="B13" i="118"/>
  <c r="K13" i="118" s="1"/>
  <c r="C13" i="118"/>
  <c r="L13" i="118" s="1"/>
  <c r="C12" i="118"/>
  <c r="L12" i="118" s="1"/>
  <c r="B12" i="118"/>
  <c r="K12" i="118" s="1"/>
  <c r="R74" i="118"/>
  <c r="Q74" i="118"/>
  <c r="P74" i="118"/>
  <c r="O74" i="118"/>
  <c r="N74" i="118"/>
  <c r="M74" i="118"/>
  <c r="I77" i="62" l="1"/>
  <c r="R78" i="62"/>
  <c r="Q78" i="62"/>
  <c r="Q72" i="58" s="1"/>
  <c r="P78" i="62"/>
  <c r="P72" i="58" s="1"/>
  <c r="O78" i="62"/>
  <c r="O72" i="58" s="1"/>
  <c r="N78" i="62"/>
  <c r="N72" i="58" s="1"/>
  <c r="M78" i="62"/>
  <c r="M72" i="58" s="1"/>
  <c r="F22" i="48" l="1"/>
  <c r="G22" i="48"/>
  <c r="H22" i="48"/>
  <c r="I22" i="48"/>
  <c r="E33" i="101" l="1"/>
  <c r="F33" i="101"/>
  <c r="G33" i="101"/>
  <c r="H33" i="101"/>
  <c r="I33" i="101"/>
  <c r="J33" i="101"/>
  <c r="K33" i="101"/>
  <c r="L33" i="101"/>
  <c r="E34" i="101"/>
  <c r="F34" i="101"/>
  <c r="G34" i="101"/>
  <c r="H34" i="101"/>
  <c r="I34" i="101"/>
  <c r="J34" i="101"/>
  <c r="K34" i="101"/>
  <c r="L34" i="101"/>
  <c r="E35" i="101"/>
  <c r="F35" i="101"/>
  <c r="G35" i="101"/>
  <c r="H35" i="101"/>
  <c r="I35" i="101"/>
  <c r="J35" i="101"/>
  <c r="K35" i="101"/>
  <c r="L35" i="101"/>
  <c r="E36" i="101"/>
  <c r="F36" i="101"/>
  <c r="G36" i="101"/>
  <c r="H36" i="101"/>
  <c r="I36" i="101"/>
  <c r="J36" i="101"/>
  <c r="K36" i="101"/>
  <c r="L36" i="101"/>
  <c r="E37" i="101"/>
  <c r="F37" i="101"/>
  <c r="G37" i="101"/>
  <c r="H37" i="101"/>
  <c r="I37" i="101"/>
  <c r="J37" i="101"/>
  <c r="K37" i="101"/>
  <c r="L37" i="101"/>
  <c r="F13" i="101" l="1"/>
  <c r="F14" i="101"/>
  <c r="F15" i="101"/>
  <c r="F16" i="101"/>
  <c r="F17" i="101"/>
  <c r="Z27" i="58" l="1"/>
  <c r="Y27" i="58"/>
  <c r="X27" i="58"/>
  <c r="W27" i="58"/>
  <c r="V27" i="58"/>
  <c r="AD22" i="58"/>
  <c r="AD21" i="58"/>
  <c r="B68" i="58"/>
  <c r="C68" i="58"/>
  <c r="B69" i="58"/>
  <c r="C69" i="58"/>
  <c r="B70" i="58"/>
  <c r="C70" i="58"/>
  <c r="B71" i="58"/>
  <c r="C71" i="58"/>
  <c r="B72" i="58"/>
  <c r="C72" i="58"/>
  <c r="B73" i="58"/>
  <c r="C73" i="58"/>
  <c r="B74" i="58"/>
  <c r="C74" i="58"/>
  <c r="C67" i="58"/>
  <c r="B67" i="58"/>
  <c r="U22" i="58"/>
  <c r="U21" i="58"/>
  <c r="C57" i="119"/>
  <c r="O57" i="119" s="1"/>
  <c r="B57" i="119"/>
  <c r="C56" i="119"/>
  <c r="B56" i="119"/>
  <c r="C55" i="119"/>
  <c r="O55" i="119" s="1"/>
  <c r="B55" i="119"/>
  <c r="C54" i="119"/>
  <c r="B54" i="119"/>
  <c r="C48" i="119"/>
  <c r="AA48" i="119" s="1"/>
  <c r="B48" i="119"/>
  <c r="C47" i="119"/>
  <c r="O47" i="119" s="1"/>
  <c r="B47" i="119"/>
  <c r="C41" i="119"/>
  <c r="O41" i="119" s="1"/>
  <c r="B41" i="119"/>
  <c r="C40" i="119"/>
  <c r="B40" i="119"/>
  <c r="C39" i="119"/>
  <c r="O39" i="119" s="1"/>
  <c r="B39" i="119"/>
  <c r="Z39" i="119" s="1"/>
  <c r="J34" i="119"/>
  <c r="I34" i="119"/>
  <c r="H34" i="119"/>
  <c r="G34" i="119"/>
  <c r="K33" i="119"/>
  <c r="C33" i="119"/>
  <c r="AA33" i="119" s="1"/>
  <c r="B33" i="119"/>
  <c r="Z33" i="119" s="1"/>
  <c r="F32" i="119"/>
  <c r="C32" i="119"/>
  <c r="B32" i="119"/>
  <c r="Z32" i="119" s="1"/>
  <c r="K31" i="119"/>
  <c r="J31" i="119"/>
  <c r="I31" i="119"/>
  <c r="H31" i="119"/>
  <c r="G31" i="119"/>
  <c r="F31" i="119"/>
  <c r="J27" i="119"/>
  <c r="I27" i="119"/>
  <c r="H27" i="119"/>
  <c r="G27" i="119"/>
  <c r="F27" i="119"/>
  <c r="K26" i="119"/>
  <c r="K27" i="119" s="1"/>
  <c r="C26" i="119"/>
  <c r="AA26" i="119" s="1"/>
  <c r="B26" i="119"/>
  <c r="N26" i="119" s="1"/>
  <c r="J21" i="119"/>
  <c r="I21" i="119"/>
  <c r="H21" i="119"/>
  <c r="G21" i="119"/>
  <c r="F21" i="119"/>
  <c r="AA20" i="119"/>
  <c r="O20" i="119"/>
  <c r="K20" i="119"/>
  <c r="B20" i="119"/>
  <c r="AA19" i="119"/>
  <c r="O19" i="119"/>
  <c r="K19" i="119"/>
  <c r="B19" i="119"/>
  <c r="K18" i="119"/>
  <c r="C18" i="119"/>
  <c r="B18" i="119"/>
  <c r="N18" i="119" s="1"/>
  <c r="K17" i="119"/>
  <c r="C17" i="119"/>
  <c r="O17" i="119" s="1"/>
  <c r="B17" i="119"/>
  <c r="K16" i="119"/>
  <c r="C16" i="119"/>
  <c r="AA16" i="119" s="1"/>
  <c r="B16" i="119"/>
  <c r="K15" i="119"/>
  <c r="C15" i="119"/>
  <c r="O15" i="119" s="1"/>
  <c r="B15" i="119"/>
  <c r="J10" i="119"/>
  <c r="I10" i="119"/>
  <c r="H10" i="119"/>
  <c r="G10" i="119"/>
  <c r="F10" i="119"/>
  <c r="K9" i="119"/>
  <c r="C9" i="119"/>
  <c r="AA9" i="119" s="1"/>
  <c r="B9" i="119"/>
  <c r="K8" i="119"/>
  <c r="C8" i="119"/>
  <c r="AA8" i="119" s="1"/>
  <c r="B8" i="119"/>
  <c r="AI7" i="119"/>
  <c r="W7" i="119"/>
  <c r="T72" i="58" l="1"/>
  <c r="K72" i="58"/>
  <c r="T68" i="58"/>
  <c r="K68" i="58"/>
  <c r="T67" i="58"/>
  <c r="K67" i="58"/>
  <c r="U71" i="58"/>
  <c r="L71" i="58"/>
  <c r="U74" i="58"/>
  <c r="L74" i="58"/>
  <c r="U70" i="58"/>
  <c r="L70" i="58"/>
  <c r="T74" i="58"/>
  <c r="K74" i="58"/>
  <c r="T70" i="58"/>
  <c r="K70" i="58"/>
  <c r="T71" i="58"/>
  <c r="K71" i="58"/>
  <c r="U73" i="58"/>
  <c r="L73" i="58"/>
  <c r="U69" i="58"/>
  <c r="L69" i="58"/>
  <c r="T73" i="58"/>
  <c r="K73" i="58"/>
  <c r="T69" i="58"/>
  <c r="K69" i="58"/>
  <c r="U67" i="58"/>
  <c r="L67" i="58"/>
  <c r="U72" i="58"/>
  <c r="L72" i="58"/>
  <c r="U68" i="58"/>
  <c r="L68" i="58"/>
  <c r="AD70" i="58"/>
  <c r="AC74" i="58"/>
  <c r="AC70" i="58"/>
  <c r="AC73" i="58"/>
  <c r="AC69" i="58"/>
  <c r="AD68" i="58"/>
  <c r="AC72" i="58"/>
  <c r="AC67" i="58"/>
  <c r="AD71" i="58"/>
  <c r="AD72" i="58"/>
  <c r="AC68" i="58"/>
  <c r="AD67" i="58"/>
  <c r="AC71" i="58"/>
  <c r="AD74" i="58"/>
  <c r="AD73" i="58"/>
  <c r="AD69" i="58"/>
  <c r="O33" i="119"/>
  <c r="O26" i="119"/>
  <c r="Z19" i="119"/>
  <c r="Z40" i="119"/>
  <c r="N41" i="119"/>
  <c r="Z41" i="119"/>
  <c r="AA18" i="119"/>
  <c r="O18" i="119"/>
  <c r="Z17" i="119"/>
  <c r="N17" i="119"/>
  <c r="N57" i="119"/>
  <c r="N32" i="119"/>
  <c r="AA41" i="119"/>
  <c r="Z16" i="119"/>
  <c r="N47" i="119"/>
  <c r="Z9" i="119"/>
  <c r="AA47" i="119"/>
  <c r="Z48" i="119"/>
  <c r="Z8" i="119"/>
  <c r="Z26" i="119"/>
  <c r="Z15" i="119"/>
  <c r="K10" i="119"/>
  <c r="N39" i="119"/>
  <c r="Z55" i="119"/>
  <c r="N56" i="119"/>
  <c r="K21" i="119"/>
  <c r="Z18" i="119"/>
  <c r="N20" i="119"/>
  <c r="AA39" i="119"/>
  <c r="N8" i="119"/>
  <c r="N15" i="119"/>
  <c r="AA17" i="119"/>
  <c r="N19" i="119"/>
  <c r="N40" i="119"/>
  <c r="N55" i="119"/>
  <c r="N9" i="119"/>
  <c r="Z57" i="119"/>
  <c r="O8" i="119"/>
  <c r="O9" i="119"/>
  <c r="N16" i="119"/>
  <c r="Z20" i="119"/>
  <c r="Z47" i="119"/>
  <c r="AA57" i="119"/>
  <c r="AA55" i="119"/>
  <c r="AA15" i="119"/>
  <c r="AA32" i="119"/>
  <c r="O32" i="119"/>
  <c r="O54" i="119"/>
  <c r="AA54" i="119"/>
  <c r="K32" i="119"/>
  <c r="K34" i="119" s="1"/>
  <c r="F34" i="119"/>
  <c r="O16" i="119"/>
  <c r="O40" i="119"/>
  <c r="AA40" i="119"/>
  <c r="O48" i="119"/>
  <c r="AA56" i="119"/>
  <c r="O56" i="119"/>
  <c r="N33" i="119"/>
  <c r="Z54" i="119"/>
  <c r="N54" i="119"/>
  <c r="Z56" i="119"/>
  <c r="N48" i="119"/>
  <c r="C21" i="11" l="1"/>
  <c r="C20" i="11"/>
  <c r="I74" i="118"/>
  <c r="H74" i="118"/>
  <c r="G74" i="118"/>
  <c r="F74" i="118"/>
  <c r="E74" i="118"/>
  <c r="D74" i="118"/>
  <c r="D78" i="62"/>
  <c r="D72" i="58" s="1"/>
  <c r="E78" i="62"/>
  <c r="E72" i="58" s="1"/>
  <c r="F78" i="62"/>
  <c r="F72" i="58" s="1"/>
  <c r="G78" i="62"/>
  <c r="G72" i="58" s="1"/>
  <c r="H78" i="62"/>
  <c r="H72" i="58" s="1"/>
  <c r="I78" i="62"/>
  <c r="I72" i="58" l="1"/>
  <c r="K133" i="60"/>
  <c r="K131" i="60"/>
  <c r="K132" i="60" l="1"/>
  <c r="K127" i="60"/>
  <c r="K128" i="60" l="1"/>
  <c r="K129" i="60"/>
  <c r="K130" i="60"/>
  <c r="K126" i="60"/>
  <c r="K125" i="60"/>
  <c r="I36" i="62" l="1"/>
  <c r="I20" i="62" l="1"/>
  <c r="K123" i="60" l="1"/>
  <c r="M12" i="62" l="1"/>
  <c r="P77" i="62"/>
  <c r="M71" i="62"/>
  <c r="O69" i="62"/>
  <c r="Q62" i="62"/>
  <c r="N56" i="62"/>
  <c r="P49" i="62"/>
  <c r="P50" i="62" s="1"/>
  <c r="M43" i="62"/>
  <c r="O41" i="62"/>
  <c r="Q39" i="62"/>
  <c r="N38" i="62"/>
  <c r="P36" i="62"/>
  <c r="M35" i="62"/>
  <c r="O33" i="62"/>
  <c r="Q26" i="62"/>
  <c r="N25" i="62"/>
  <c r="P19" i="62"/>
  <c r="M13" i="62"/>
  <c r="M62" i="62"/>
  <c r="M39" i="62"/>
  <c r="P27" i="62"/>
  <c r="M55" i="62"/>
  <c r="Q41" i="62"/>
  <c r="O35" i="62"/>
  <c r="O13" i="62"/>
  <c r="P69" i="62"/>
  <c r="P41" i="62"/>
  <c r="M27" i="62"/>
  <c r="O77" i="62"/>
  <c r="Q70" i="62"/>
  <c r="N69" i="62"/>
  <c r="P62" i="62"/>
  <c r="M56" i="62"/>
  <c r="O49" i="62"/>
  <c r="O50" i="62" s="1"/>
  <c r="Q42" i="62"/>
  <c r="N41" i="62"/>
  <c r="P39" i="62"/>
  <c r="M38" i="62"/>
  <c r="O36" i="62"/>
  <c r="Q34" i="62"/>
  <c r="N33" i="62"/>
  <c r="P26" i="62"/>
  <c r="M25" i="62"/>
  <c r="O19" i="62"/>
  <c r="Q12" i="62"/>
  <c r="N70" i="62"/>
  <c r="Q43" i="62"/>
  <c r="O37" i="62"/>
  <c r="M26" i="62"/>
  <c r="N12" i="62"/>
  <c r="N63" i="62"/>
  <c r="M37" i="62"/>
  <c r="M20" i="62"/>
  <c r="Q77" i="62"/>
  <c r="Q49" i="62"/>
  <c r="Q50" i="62" s="1"/>
  <c r="Q36" i="62"/>
  <c r="Q19" i="62"/>
  <c r="N77" i="62"/>
  <c r="P70" i="62"/>
  <c r="M69" i="62"/>
  <c r="O62" i="62"/>
  <c r="Q55" i="62"/>
  <c r="N49" i="62"/>
  <c r="N50" i="62" s="1"/>
  <c r="P42" i="62"/>
  <c r="M41" i="62"/>
  <c r="O39" i="62"/>
  <c r="Q37" i="62"/>
  <c r="N36" i="62"/>
  <c r="P34" i="62"/>
  <c r="M33" i="62"/>
  <c r="O26" i="62"/>
  <c r="Q20" i="62"/>
  <c r="N19" i="62"/>
  <c r="P12" i="62"/>
  <c r="P63" i="62"/>
  <c r="N42" i="62"/>
  <c r="Q35" i="62"/>
  <c r="O20" i="62"/>
  <c r="O71" i="62"/>
  <c r="Q33" i="62"/>
  <c r="M63" i="62"/>
  <c r="N35" i="62"/>
  <c r="M77" i="62"/>
  <c r="O70" i="62"/>
  <c r="Q63" i="62"/>
  <c r="N62" i="62"/>
  <c r="P55" i="62"/>
  <c r="M49" i="62"/>
  <c r="O42" i="62"/>
  <c r="Q40" i="62"/>
  <c r="N39" i="62"/>
  <c r="P37" i="62"/>
  <c r="M36" i="62"/>
  <c r="O34" i="62"/>
  <c r="Q27" i="62"/>
  <c r="N26" i="62"/>
  <c r="P20" i="62"/>
  <c r="M19" i="62"/>
  <c r="O12" i="62"/>
  <c r="O14" i="62" s="1"/>
  <c r="Q71" i="62"/>
  <c r="O55" i="62"/>
  <c r="P40" i="62"/>
  <c r="N34" i="62"/>
  <c r="Q13" i="62"/>
  <c r="P56" i="62"/>
  <c r="N40" i="62"/>
  <c r="N27" i="62"/>
  <c r="O56" i="62"/>
  <c r="O38" i="62"/>
  <c r="O25" i="62"/>
  <c r="P71" i="62"/>
  <c r="M70" i="62"/>
  <c r="O63" i="62"/>
  <c r="Q56" i="62"/>
  <c r="N55" i="62"/>
  <c r="P43" i="62"/>
  <c r="M42" i="62"/>
  <c r="R42" i="62" s="1"/>
  <c r="O40" i="62"/>
  <c r="Q38" i="62"/>
  <c r="N37" i="62"/>
  <c r="P35" i="62"/>
  <c r="M34" i="62"/>
  <c r="O27" i="62"/>
  <c r="Q25" i="62"/>
  <c r="N20" i="62"/>
  <c r="P13" i="62"/>
  <c r="Q69" i="62"/>
  <c r="O43" i="62"/>
  <c r="P38" i="62"/>
  <c r="P25" i="62"/>
  <c r="N71" i="62"/>
  <c r="N43" i="62"/>
  <c r="M40" i="62"/>
  <c r="P33" i="62"/>
  <c r="N13" i="62"/>
  <c r="F102" i="60"/>
  <c r="G102" i="60"/>
  <c r="H102" i="60"/>
  <c r="F101" i="60"/>
  <c r="G101" i="60"/>
  <c r="H101" i="60"/>
  <c r="F103" i="60"/>
  <c r="G103" i="60"/>
  <c r="H103" i="60"/>
  <c r="I63" i="60"/>
  <c r="Q72" i="62" l="1"/>
  <c r="R77" i="62"/>
  <c r="O71" i="58"/>
  <c r="G21" i="48" s="1"/>
  <c r="N71" i="58"/>
  <c r="F21" i="48" s="1"/>
  <c r="Q74" i="58"/>
  <c r="I19" i="48" s="1"/>
  <c r="P71" i="58"/>
  <c r="H21" i="48" s="1"/>
  <c r="O73" i="58"/>
  <c r="G11" i="48" s="1"/>
  <c r="Q71" i="58"/>
  <c r="I21" i="48" s="1"/>
  <c r="R40" i="62"/>
  <c r="N57" i="62"/>
  <c r="P44" i="62"/>
  <c r="R36" i="62"/>
  <c r="R34" i="62"/>
  <c r="P14" i="62"/>
  <c r="O57" i="62"/>
  <c r="M50" i="62"/>
  <c r="M71" i="58" s="1"/>
  <c r="R49" i="62"/>
  <c r="R50" i="62" s="1"/>
  <c r="N28" i="62"/>
  <c r="R41" i="62"/>
  <c r="O72" i="62"/>
  <c r="R26" i="62"/>
  <c r="P57" i="62"/>
  <c r="N44" i="62"/>
  <c r="R56" i="62"/>
  <c r="R71" i="62"/>
  <c r="N72" i="62"/>
  <c r="P64" i="62"/>
  <c r="R27" i="62"/>
  <c r="M57" i="62"/>
  <c r="M68" i="58" s="1"/>
  <c r="R55" i="62"/>
  <c r="R13" i="62"/>
  <c r="R63" i="62"/>
  <c r="M44" i="62"/>
  <c r="M70" i="58" s="1"/>
  <c r="R33" i="62"/>
  <c r="Q57" i="62"/>
  <c r="R20" i="62"/>
  <c r="P28" i="62"/>
  <c r="O64" i="62"/>
  <c r="Q28" i="62"/>
  <c r="R37" i="62"/>
  <c r="R38" i="62"/>
  <c r="P72" i="62"/>
  <c r="R39" i="62"/>
  <c r="R43" i="62"/>
  <c r="M72" i="62"/>
  <c r="M74" i="58" s="1"/>
  <c r="R69" i="62"/>
  <c r="N64" i="62"/>
  <c r="Q14" i="62"/>
  <c r="M64" i="62"/>
  <c r="M67" i="58" s="1"/>
  <c r="R62" i="62"/>
  <c r="M28" i="62"/>
  <c r="M69" i="58" s="1"/>
  <c r="R19" i="62"/>
  <c r="Q44" i="62"/>
  <c r="N14" i="62"/>
  <c r="O28" i="62"/>
  <c r="O44" i="62"/>
  <c r="R70" i="62"/>
  <c r="R25" i="62"/>
  <c r="R35" i="62"/>
  <c r="Q64" i="62"/>
  <c r="R12" i="62"/>
  <c r="M14" i="62"/>
  <c r="M73" i="58" s="1"/>
  <c r="D44" i="62"/>
  <c r="D70" i="58" s="1"/>
  <c r="R14" i="62" l="1"/>
  <c r="P69" i="58"/>
  <c r="H14" i="48" s="1"/>
  <c r="N69" i="58"/>
  <c r="F14" i="48" s="1"/>
  <c r="Q70" i="58"/>
  <c r="I20" i="48" s="1"/>
  <c r="Q67" i="58"/>
  <c r="I12" i="48" s="1"/>
  <c r="P67" i="58"/>
  <c r="H12" i="48" s="1"/>
  <c r="P70" i="58"/>
  <c r="H20" i="48" s="1"/>
  <c r="N74" i="58"/>
  <c r="F19" i="48" s="1"/>
  <c r="N68" i="58"/>
  <c r="F13" i="48" s="1"/>
  <c r="O70" i="58"/>
  <c r="G20" i="48" s="1"/>
  <c r="Q69" i="58"/>
  <c r="I14" i="48" s="1"/>
  <c r="N70" i="58"/>
  <c r="F20" i="48" s="1"/>
  <c r="O68" i="58"/>
  <c r="G13" i="48" s="1"/>
  <c r="O74" i="58"/>
  <c r="G19" i="48" s="1"/>
  <c r="Q68" i="58"/>
  <c r="I13" i="48" s="1"/>
  <c r="P74" i="58"/>
  <c r="H19" i="48" s="1"/>
  <c r="Q73" i="58"/>
  <c r="I11" i="48" s="1"/>
  <c r="O69" i="58"/>
  <c r="G14" i="48" s="1"/>
  <c r="N67" i="58"/>
  <c r="F12" i="48" s="1"/>
  <c r="N73" i="58"/>
  <c r="F11" i="48" s="1"/>
  <c r="O67" i="58"/>
  <c r="G12" i="48" s="1"/>
  <c r="P68" i="58"/>
  <c r="H13" i="48" s="1"/>
  <c r="P73" i="58"/>
  <c r="H11" i="48" s="1"/>
  <c r="R64" i="62"/>
  <c r="R57" i="62"/>
  <c r="R44" i="62"/>
  <c r="R72" i="62"/>
  <c r="R28" i="62"/>
  <c r="G146" i="60"/>
  <c r="H146" i="60"/>
  <c r="I146" i="60"/>
  <c r="J146" i="60"/>
  <c r="F146" i="60"/>
  <c r="E137" i="60" l="1"/>
  <c r="D24" i="60"/>
  <c r="E24" i="60"/>
  <c r="E41" i="60" s="1"/>
  <c r="B145" i="60"/>
  <c r="B144" i="60"/>
  <c r="B143" i="60"/>
  <c r="B142" i="60"/>
  <c r="K145" i="60"/>
  <c r="K144" i="60"/>
  <c r="K142" i="60"/>
  <c r="E43" i="60" l="1"/>
  <c r="E46" i="60"/>
  <c r="F137" i="60"/>
  <c r="J137" i="60"/>
  <c r="I137" i="60"/>
  <c r="H137" i="60"/>
  <c r="G137" i="60"/>
  <c r="I36" i="60"/>
  <c r="J36" i="60"/>
  <c r="K124" i="60"/>
  <c r="K146" i="60"/>
  <c r="K143" i="60"/>
  <c r="K134" i="60"/>
  <c r="H36" i="60"/>
  <c r="K34" i="60"/>
  <c r="K35" i="60"/>
  <c r="G36" i="60"/>
  <c r="F36" i="60"/>
  <c r="E48" i="60" l="1"/>
  <c r="E49" i="60" s="1"/>
  <c r="E55" i="60"/>
  <c r="K36" i="60"/>
  <c r="E57" i="60" l="1"/>
  <c r="E81" i="60"/>
  <c r="E89" i="60" s="1"/>
  <c r="E80" i="60"/>
  <c r="E88" i="60" s="1"/>
  <c r="E107" i="60" s="1"/>
  <c r="E116" i="60" s="1"/>
  <c r="E16" i="11"/>
  <c r="F16" i="11"/>
  <c r="G16" i="11"/>
  <c r="H16" i="11"/>
  <c r="I16" i="11"/>
  <c r="D16" i="11"/>
  <c r="E58" i="60" l="1"/>
  <c r="E79" i="60"/>
  <c r="D28" i="62"/>
  <c r="D69" i="58" s="1"/>
  <c r="E87" i="60" l="1"/>
  <c r="E83" i="60"/>
  <c r="I26" i="62"/>
  <c r="E106" i="60" l="1"/>
  <c r="E91" i="60"/>
  <c r="F15" i="11"/>
  <c r="F17" i="11" s="1"/>
  <c r="H15" i="11"/>
  <c r="H17" i="11" s="1"/>
  <c r="G15" i="11"/>
  <c r="G17" i="11" s="1"/>
  <c r="E15" i="11"/>
  <c r="E17" i="11" s="1"/>
  <c r="I15" i="11"/>
  <c r="I17" i="11" s="1"/>
  <c r="D15" i="11"/>
  <c r="D17" i="11" s="1"/>
  <c r="E109" i="60" l="1"/>
  <c r="E115" i="60"/>
  <c r="E118" i="60" s="1"/>
  <c r="E151" i="60" s="1"/>
  <c r="I25" i="62"/>
  <c r="E57" i="62" l="1"/>
  <c r="E68" i="58" s="1"/>
  <c r="F57" i="62"/>
  <c r="F68" i="58" s="1"/>
  <c r="G57" i="62"/>
  <c r="G68" i="58" s="1"/>
  <c r="H57" i="62"/>
  <c r="H68" i="58" s="1"/>
  <c r="D57" i="62"/>
  <c r="D68" i="58" s="1"/>
  <c r="H44" i="62"/>
  <c r="H70" i="58" s="1"/>
  <c r="C28" i="58"/>
  <c r="L28" i="58" s="1"/>
  <c r="B28" i="58"/>
  <c r="K28" i="58" s="1"/>
  <c r="B35" i="58"/>
  <c r="K35" i="58" s="1"/>
  <c r="C35" i="58"/>
  <c r="L35" i="58" s="1"/>
  <c r="C34" i="58"/>
  <c r="L34" i="58" s="1"/>
  <c r="B34" i="58"/>
  <c r="K34" i="58" s="1"/>
  <c r="I68" i="58" l="1"/>
  <c r="AC28" i="58"/>
  <c r="T28" i="58"/>
  <c r="AC34" i="58"/>
  <c r="T34" i="58"/>
  <c r="U34" i="58"/>
  <c r="AD34" i="58"/>
  <c r="AD35" i="58"/>
  <c r="U35" i="58"/>
  <c r="AD28" i="58"/>
  <c r="U28" i="58"/>
  <c r="AC35" i="58"/>
  <c r="T35" i="58"/>
  <c r="F24" i="60"/>
  <c r="F41" i="60" s="1"/>
  <c r="F46" i="60" s="1"/>
  <c r="F55" i="60" s="1"/>
  <c r="F47" i="119" s="1"/>
  <c r="K23" i="60"/>
  <c r="K22" i="60"/>
  <c r="F29" i="60"/>
  <c r="F42" i="60" s="1"/>
  <c r="F47" i="60" s="1"/>
  <c r="I55" i="62" l="1"/>
  <c r="I35" i="62" l="1"/>
  <c r="I39" i="62"/>
  <c r="I40" i="62"/>
  <c r="I41" i="62"/>
  <c r="I43" i="62"/>
  <c r="I70" i="62"/>
  <c r="I69" i="62"/>
  <c r="I37" i="62"/>
  <c r="I38" i="62"/>
  <c r="I56" i="62"/>
  <c r="I42" i="62"/>
  <c r="E14" i="62" l="1"/>
  <c r="E73" i="58" s="1"/>
  <c r="D14" i="62" l="1"/>
  <c r="D73" i="58" s="1"/>
  <c r="G10" i="60" l="1"/>
  <c r="F10" i="60"/>
  <c r="H15" i="60"/>
  <c r="G15" i="60"/>
  <c r="H10" i="60"/>
  <c r="F15" i="60"/>
  <c r="I10" i="60" l="1"/>
  <c r="I15" i="60"/>
  <c r="K27" i="60"/>
  <c r="G29" i="60" l="1"/>
  <c r="G42" i="60" s="1"/>
  <c r="I29" i="60"/>
  <c r="I42" i="60" s="1"/>
  <c r="J29" i="60"/>
  <c r="J42" i="60" s="1"/>
  <c r="H29" i="60"/>
  <c r="H42" i="60" s="1"/>
  <c r="K28" i="60" l="1"/>
  <c r="K29" i="60" s="1"/>
  <c r="C19" i="86" l="1"/>
  <c r="B19" i="86"/>
  <c r="K19" i="86" l="1"/>
  <c r="T19" i="86" s="1"/>
  <c r="L19" i="86"/>
  <c r="U19" i="86" s="1"/>
  <c r="C17" i="86"/>
  <c r="B17" i="86"/>
  <c r="K17" i="86" l="1"/>
  <c r="T17" i="86" s="1"/>
  <c r="L17" i="86"/>
  <c r="U17" i="86" s="1"/>
  <c r="B22" i="58"/>
  <c r="K22" i="58" s="1"/>
  <c r="D11" i="68"/>
  <c r="E11" i="68"/>
  <c r="D12" i="68"/>
  <c r="E12" i="68"/>
  <c r="D13" i="68"/>
  <c r="E13" i="68"/>
  <c r="T22" i="58" l="1"/>
  <c r="AC22" i="58"/>
  <c r="H50" i="62" l="1"/>
  <c r="H71" i="58" s="1"/>
  <c r="G50" i="62"/>
  <c r="G71" i="58" s="1"/>
  <c r="F50" i="62"/>
  <c r="F71" i="58" s="1"/>
  <c r="E50" i="62"/>
  <c r="E71" i="58" s="1"/>
  <c r="D50" i="62"/>
  <c r="D71" i="58" s="1"/>
  <c r="I71" i="58" l="1"/>
  <c r="E21" i="48"/>
  <c r="J47" i="60"/>
  <c r="J56" i="60" s="1"/>
  <c r="J48" i="119" s="1"/>
  <c r="I47" i="60"/>
  <c r="I56" i="60" s="1"/>
  <c r="I48" i="119" s="1"/>
  <c r="H47" i="60"/>
  <c r="H56" i="60" s="1"/>
  <c r="H48" i="119" s="1"/>
  <c r="G47" i="60"/>
  <c r="G56" i="60" s="1"/>
  <c r="G48" i="119" s="1"/>
  <c r="F56" i="60"/>
  <c r="F48" i="119" s="1"/>
  <c r="K48" i="119" l="1"/>
  <c r="F49" i="119"/>
  <c r="K52" i="60"/>
  <c r="I98" i="60" l="1"/>
  <c r="I97" i="60"/>
  <c r="I96" i="60"/>
  <c r="F70" i="60" l="1"/>
  <c r="H70" i="60"/>
  <c r="G70" i="60"/>
  <c r="G72" i="60"/>
  <c r="H72" i="60"/>
  <c r="F71" i="60"/>
  <c r="G71" i="60"/>
  <c r="F72" i="60"/>
  <c r="H71" i="60"/>
  <c r="I66" i="60"/>
  <c r="G67" i="60"/>
  <c r="F67" i="60"/>
  <c r="H67" i="60"/>
  <c r="I65" i="60"/>
  <c r="I64" i="60"/>
  <c r="I102" i="60" l="1"/>
  <c r="I103" i="60"/>
  <c r="I101" i="60"/>
  <c r="I71" i="60"/>
  <c r="I67" i="60"/>
  <c r="G73" i="60" l="1"/>
  <c r="I70" i="60"/>
  <c r="H73" i="60"/>
  <c r="I72" i="60"/>
  <c r="F73" i="60"/>
  <c r="I73" i="60" l="1"/>
  <c r="K42" i="60"/>
  <c r="H82" i="60" l="1"/>
  <c r="H90" i="60" s="1"/>
  <c r="H57" i="119" s="1"/>
  <c r="G82" i="60"/>
  <c r="I82" i="60"/>
  <c r="I90" i="60" s="1"/>
  <c r="I57" i="119" s="1"/>
  <c r="J82" i="60"/>
  <c r="J90" i="60" s="1"/>
  <c r="J57" i="119" s="1"/>
  <c r="K47" i="60"/>
  <c r="J108" i="60" l="1"/>
  <c r="J117" i="60" s="1"/>
  <c r="J41" i="119" s="1"/>
  <c r="H108" i="60"/>
  <c r="H117" i="60" s="1"/>
  <c r="H41" i="119" s="1"/>
  <c r="F82" i="60"/>
  <c r="F90" i="60" s="1"/>
  <c r="F57" i="119" s="1"/>
  <c r="K56" i="60"/>
  <c r="I108" i="60"/>
  <c r="I117" i="60" s="1"/>
  <c r="I41" i="119" s="1"/>
  <c r="G90" i="60"/>
  <c r="G57" i="119" s="1"/>
  <c r="E50" i="68"/>
  <c r="D50" i="68"/>
  <c r="E39" i="68"/>
  <c r="E52" i="68"/>
  <c r="D52" i="68"/>
  <c r="D39" i="68"/>
  <c r="E33" i="68"/>
  <c r="D33" i="68"/>
  <c r="E31" i="68"/>
  <c r="D31" i="68"/>
  <c r="E28" i="68"/>
  <c r="E29" i="68"/>
  <c r="D29" i="68"/>
  <c r="D28" i="68"/>
  <c r="E26" i="68"/>
  <c r="E27" i="68"/>
  <c r="D27" i="68"/>
  <c r="D26" i="68"/>
  <c r="D24" i="68"/>
  <c r="E24" i="68"/>
  <c r="D25" i="68"/>
  <c r="E25" i="68"/>
  <c r="D18" i="68"/>
  <c r="E18" i="68"/>
  <c r="D19" i="68"/>
  <c r="E19" i="68"/>
  <c r="D22" i="68"/>
  <c r="E22" i="68"/>
  <c r="D23" i="68"/>
  <c r="E23" i="68"/>
  <c r="E17" i="68"/>
  <c r="D17" i="68"/>
  <c r="E15" i="68"/>
  <c r="D15" i="68"/>
  <c r="E6" i="68"/>
  <c r="E7" i="68"/>
  <c r="E8" i="68"/>
  <c r="E9" i="68"/>
  <c r="E10" i="68"/>
  <c r="E14" i="68"/>
  <c r="D7" i="68"/>
  <c r="D8" i="68"/>
  <c r="D9" i="68"/>
  <c r="D10" i="68"/>
  <c r="D14" i="68"/>
  <c r="D6" i="68"/>
  <c r="C41" i="86"/>
  <c r="B41" i="86"/>
  <c r="C40" i="86"/>
  <c r="B40" i="86"/>
  <c r="C39" i="86"/>
  <c r="B39" i="86"/>
  <c r="C38" i="86"/>
  <c r="B38" i="86"/>
  <c r="C37" i="86"/>
  <c r="B37" i="86"/>
  <c r="K37" i="86" s="1"/>
  <c r="C36" i="86"/>
  <c r="L36" i="86" s="1"/>
  <c r="B36" i="86"/>
  <c r="C35" i="86"/>
  <c r="B35" i="86"/>
  <c r="C34" i="86"/>
  <c r="B34" i="86"/>
  <c r="C29" i="86"/>
  <c r="B29" i="86"/>
  <c r="C28" i="86"/>
  <c r="B28" i="86"/>
  <c r="C27" i="86"/>
  <c r="B27" i="86"/>
  <c r="C26" i="86"/>
  <c r="B26" i="86"/>
  <c r="C25" i="86"/>
  <c r="B25" i="86"/>
  <c r="C24" i="86"/>
  <c r="B24" i="86"/>
  <c r="C23" i="86"/>
  <c r="B23" i="86"/>
  <c r="C22" i="86"/>
  <c r="L22" i="86" s="1"/>
  <c r="B22" i="86"/>
  <c r="C21" i="86"/>
  <c r="B21" i="86"/>
  <c r="C20" i="86"/>
  <c r="B20" i="86"/>
  <c r="C18" i="86"/>
  <c r="B18" i="86"/>
  <c r="C16" i="86"/>
  <c r="B16" i="86"/>
  <c r="C15" i="86"/>
  <c r="B15" i="86"/>
  <c r="K15" i="86" s="1"/>
  <c r="C14" i="86"/>
  <c r="B14" i="86"/>
  <c r="C13" i="86"/>
  <c r="B13" i="86"/>
  <c r="C12" i="86"/>
  <c r="B12" i="86"/>
  <c r="C11" i="86"/>
  <c r="B11" i="86"/>
  <c r="K11" i="86" s="1"/>
  <c r="C10" i="86"/>
  <c r="B10" i="86"/>
  <c r="C56" i="58"/>
  <c r="L56" i="58" s="1"/>
  <c r="C57" i="58"/>
  <c r="L57" i="58" s="1"/>
  <c r="C58" i="58"/>
  <c r="L58" i="58" s="1"/>
  <c r="C59" i="58"/>
  <c r="L59" i="58" s="1"/>
  <c r="B57" i="58"/>
  <c r="K57" i="58" s="1"/>
  <c r="B58" i="58"/>
  <c r="K58" i="58" s="1"/>
  <c r="B59" i="58"/>
  <c r="K59" i="58" s="1"/>
  <c r="B56" i="58"/>
  <c r="K56" i="58" s="1"/>
  <c r="C49" i="58"/>
  <c r="L49" i="58" s="1"/>
  <c r="C50" i="58"/>
  <c r="L50" i="58" s="1"/>
  <c r="B50" i="58"/>
  <c r="K50" i="58" s="1"/>
  <c r="B49" i="58"/>
  <c r="K49" i="58" s="1"/>
  <c r="C41" i="58"/>
  <c r="L41" i="58" s="1"/>
  <c r="C42" i="58"/>
  <c r="L42" i="58" s="1"/>
  <c r="C43" i="58"/>
  <c r="L43" i="58" s="1"/>
  <c r="B42" i="58"/>
  <c r="K42" i="58" s="1"/>
  <c r="B43" i="58"/>
  <c r="K43" i="58" s="1"/>
  <c r="B41" i="58"/>
  <c r="K41" i="58" s="1"/>
  <c r="C17" i="58"/>
  <c r="L17" i="58" s="1"/>
  <c r="C18" i="58"/>
  <c r="L18" i="58" s="1"/>
  <c r="C19" i="58"/>
  <c r="L19" i="58" s="1"/>
  <c r="C20" i="58"/>
  <c r="L20" i="58" s="1"/>
  <c r="B18" i="58"/>
  <c r="K18" i="58" s="1"/>
  <c r="B19" i="58"/>
  <c r="K19" i="58" s="1"/>
  <c r="B20" i="58"/>
  <c r="K20" i="58" s="1"/>
  <c r="B21" i="58"/>
  <c r="K21" i="58" s="1"/>
  <c r="B17" i="58"/>
  <c r="K17" i="58" s="1"/>
  <c r="C10" i="58"/>
  <c r="L10" i="58" s="1"/>
  <c r="C11" i="58"/>
  <c r="L11" i="58" s="1"/>
  <c r="B11" i="58"/>
  <c r="K11" i="58" s="1"/>
  <c r="B10" i="58"/>
  <c r="K10" i="58" s="1"/>
  <c r="K39" i="86"/>
  <c r="K13" i="86"/>
  <c r="K18" i="86"/>
  <c r="K57" i="119" l="1"/>
  <c r="AC56" i="58"/>
  <c r="T56" i="58"/>
  <c r="AC59" i="58"/>
  <c r="T59" i="58"/>
  <c r="AC58" i="58"/>
  <c r="T58" i="58"/>
  <c r="AC19" i="58"/>
  <c r="T19" i="58"/>
  <c r="AC57" i="58"/>
  <c r="T57" i="58"/>
  <c r="AD43" i="58"/>
  <c r="U43" i="58"/>
  <c r="AD19" i="58"/>
  <c r="U19" i="58"/>
  <c r="AD10" i="58"/>
  <c r="U10" i="58"/>
  <c r="AD18" i="58"/>
  <c r="U18" i="58"/>
  <c r="AC49" i="58"/>
  <c r="T49" i="58"/>
  <c r="AD59" i="58"/>
  <c r="U59" i="58"/>
  <c r="AC18" i="58"/>
  <c r="T18" i="58"/>
  <c r="AD11" i="58"/>
  <c r="U11" i="58"/>
  <c r="AC17" i="58"/>
  <c r="T17" i="58"/>
  <c r="T50" i="58"/>
  <c r="AC50" i="58"/>
  <c r="AD58" i="58"/>
  <c r="U58" i="58"/>
  <c r="AC42" i="58"/>
  <c r="T42" i="58"/>
  <c r="AC11" i="58"/>
  <c r="T11" i="58"/>
  <c r="AD42" i="58"/>
  <c r="U42" i="58"/>
  <c r="AD41" i="58"/>
  <c r="U41" i="58"/>
  <c r="AC21" i="58"/>
  <c r="T21" i="58"/>
  <c r="AC41" i="58"/>
  <c r="T41" i="58"/>
  <c r="U50" i="58"/>
  <c r="AD50" i="58"/>
  <c r="AD57" i="58"/>
  <c r="U57" i="58"/>
  <c r="T10" i="58"/>
  <c r="AC10" i="58"/>
  <c r="AD20" i="58"/>
  <c r="U20" i="58"/>
  <c r="AD17" i="58"/>
  <c r="U17" i="58"/>
  <c r="T20" i="58"/>
  <c r="AC20" i="58"/>
  <c r="AC43" i="58"/>
  <c r="T43" i="58"/>
  <c r="AD49" i="58"/>
  <c r="U49" i="58"/>
  <c r="AD56" i="58"/>
  <c r="U56" i="58"/>
  <c r="L11" i="86"/>
  <c r="L21" i="86"/>
  <c r="L25" i="86"/>
  <c r="L29" i="86"/>
  <c r="L37" i="86"/>
  <c r="L41" i="86"/>
  <c r="K22" i="86"/>
  <c r="L26" i="86"/>
  <c r="L34" i="86"/>
  <c r="L38" i="86"/>
  <c r="K12" i="86"/>
  <c r="K38" i="86"/>
  <c r="K23" i="86"/>
  <c r="K27" i="86"/>
  <c r="K35" i="86"/>
  <c r="K34" i="86"/>
  <c r="L18" i="86"/>
  <c r="L23" i="86"/>
  <c r="L27" i="86"/>
  <c r="L35" i="86"/>
  <c r="L39" i="86"/>
  <c r="K16" i="86"/>
  <c r="K10" i="86"/>
  <c r="K14" i="86"/>
  <c r="K20" i="86"/>
  <c r="K24" i="86"/>
  <c r="K28" i="86"/>
  <c r="K36" i="86"/>
  <c r="K40" i="86"/>
  <c r="L10" i="86"/>
  <c r="L24" i="86"/>
  <c r="L28" i="86"/>
  <c r="L40" i="86"/>
  <c r="K26" i="86"/>
  <c r="K21" i="86"/>
  <c r="K25" i="86"/>
  <c r="K29" i="86"/>
  <c r="K41" i="86"/>
  <c r="K82" i="60"/>
  <c r="L14" i="86"/>
  <c r="L16" i="86"/>
  <c r="L12" i="86"/>
  <c r="L13" i="86"/>
  <c r="L15" i="86"/>
  <c r="L20" i="86"/>
  <c r="G108" i="60"/>
  <c r="G117" i="60" s="1"/>
  <c r="G41" i="119" s="1"/>
  <c r="F108" i="60"/>
  <c r="F117" i="60" s="1"/>
  <c r="F41" i="119" s="1"/>
  <c r="K41" i="119" l="1"/>
  <c r="K108" i="60"/>
  <c r="K90" i="60"/>
  <c r="K117" i="60" l="1"/>
  <c r="G14" i="62" l="1"/>
  <c r="G73" i="58" s="1"/>
  <c r="F14" i="62"/>
  <c r="F73" i="58" s="1"/>
  <c r="H14" i="62"/>
  <c r="H73" i="58" s="1"/>
  <c r="I73" i="58" l="1"/>
  <c r="U41" i="86"/>
  <c r="T41" i="86"/>
  <c r="U40" i="86"/>
  <c r="T40" i="86"/>
  <c r="U39" i="86"/>
  <c r="T39" i="86"/>
  <c r="U38" i="86"/>
  <c r="T38" i="86"/>
  <c r="U37" i="86"/>
  <c r="T37" i="86"/>
  <c r="U36" i="86"/>
  <c r="T36" i="86"/>
  <c r="U35" i="86"/>
  <c r="T35" i="86"/>
  <c r="U34" i="86"/>
  <c r="T34" i="86"/>
  <c r="U29" i="86"/>
  <c r="T29" i="86"/>
  <c r="U28" i="86"/>
  <c r="T28" i="86"/>
  <c r="U27" i="86"/>
  <c r="T27" i="86"/>
  <c r="U26" i="86"/>
  <c r="T26" i="86"/>
  <c r="U25" i="86"/>
  <c r="T25" i="86"/>
  <c r="U24" i="86"/>
  <c r="T24" i="86"/>
  <c r="U23" i="86"/>
  <c r="T23" i="86"/>
  <c r="U22" i="86"/>
  <c r="T22" i="86"/>
  <c r="U21" i="86"/>
  <c r="T21" i="86"/>
  <c r="U20" i="86"/>
  <c r="T20" i="86"/>
  <c r="U18" i="86"/>
  <c r="T18" i="86"/>
  <c r="U15" i="86"/>
  <c r="T15" i="86"/>
  <c r="U16" i="86"/>
  <c r="T16" i="86"/>
  <c r="U14" i="86"/>
  <c r="T14" i="86"/>
  <c r="U13" i="86"/>
  <c r="T13" i="86"/>
  <c r="U12" i="86"/>
  <c r="T12" i="86"/>
  <c r="U11" i="86"/>
  <c r="T11" i="86"/>
  <c r="U10" i="86"/>
  <c r="T10" i="86"/>
  <c r="AD75" i="58" l="1"/>
  <c r="AA48" i="58"/>
  <c r="AJ48" i="58" s="1"/>
  <c r="Z48" i="58"/>
  <c r="AI48" i="58" s="1"/>
  <c r="Y48" i="58"/>
  <c r="AH48" i="58" s="1"/>
  <c r="X48" i="58"/>
  <c r="AG48" i="58" s="1"/>
  <c r="W48" i="58"/>
  <c r="AF48" i="58" s="1"/>
  <c r="V48" i="58"/>
  <c r="AE48" i="58" s="1"/>
  <c r="AA9" i="58"/>
  <c r="Z9" i="58"/>
  <c r="AI9" i="58" s="1"/>
  <c r="Y9" i="58"/>
  <c r="AH9" i="58" s="1"/>
  <c r="X9" i="58"/>
  <c r="AG9" i="58" s="1"/>
  <c r="W9" i="58"/>
  <c r="AF9" i="58" s="1"/>
  <c r="V9" i="58"/>
  <c r="AE9" i="58" s="1"/>
  <c r="AJ9" i="58" l="1"/>
  <c r="AA27" i="58"/>
  <c r="E11" i="76"/>
  <c r="E15" i="76"/>
  <c r="E9" i="76"/>
  <c r="E13" i="76"/>
  <c r="E17" i="76"/>
  <c r="E10" i="76"/>
  <c r="E14" i="76"/>
  <c r="E18" i="76"/>
  <c r="E12" i="76"/>
  <c r="E16" i="76"/>
  <c r="F9" i="76"/>
  <c r="D23" i="101" s="1"/>
  <c r="E8" i="76"/>
  <c r="F8" i="76"/>
  <c r="E23" i="101" s="1"/>
  <c r="F12" i="76"/>
  <c r="F16" i="76"/>
  <c r="F13" i="76"/>
  <c r="F17" i="76"/>
  <c r="F10" i="76"/>
  <c r="C23" i="101" s="1"/>
  <c r="F14" i="76"/>
  <c r="F18" i="76"/>
  <c r="F11" i="76"/>
  <c r="F15" i="76"/>
  <c r="F23" i="101" l="1"/>
  <c r="D9" i="101"/>
  <c r="C9" i="101"/>
  <c r="E9" i="101"/>
  <c r="F22" i="101"/>
  <c r="J32" i="101"/>
  <c r="I32" i="101"/>
  <c r="E18" i="101"/>
  <c r="E19" i="101" s="1"/>
  <c r="I62" i="62"/>
  <c r="I34" i="62"/>
  <c r="I33" i="62"/>
  <c r="I13" i="62"/>
  <c r="I12" i="62"/>
  <c r="I44" i="62" l="1"/>
  <c r="F9" i="101"/>
  <c r="E20" i="101"/>
  <c r="I14" i="62"/>
  <c r="I38" i="101"/>
  <c r="J38" i="101"/>
  <c r="D18" i="101"/>
  <c r="G32" i="101"/>
  <c r="H32" i="101"/>
  <c r="C18" i="101"/>
  <c r="C19" i="101" s="1"/>
  <c r="F32" i="101"/>
  <c r="F12" i="101"/>
  <c r="E32" i="101"/>
  <c r="E24" i="101"/>
  <c r="E25" i="101" s="1"/>
  <c r="E26" i="101" s="1"/>
  <c r="D19" i="101" l="1"/>
  <c r="D20" i="101" s="1"/>
  <c r="C24" i="101"/>
  <c r="C25" i="101" s="1"/>
  <c r="C26" i="101" s="1"/>
  <c r="I42" i="101"/>
  <c r="F18" i="101"/>
  <c r="G12" i="101" s="1"/>
  <c r="J40" i="101"/>
  <c r="J42" i="101"/>
  <c r="E38" i="101"/>
  <c r="H38" i="101"/>
  <c r="K32" i="101"/>
  <c r="K38" i="101" s="1"/>
  <c r="G38" i="101"/>
  <c r="L32" i="101"/>
  <c r="F38" i="101"/>
  <c r="D24" i="101"/>
  <c r="D25" i="101" s="1"/>
  <c r="I40" i="101"/>
  <c r="E11" i="48"/>
  <c r="R73" i="58"/>
  <c r="D26" i="101" l="1"/>
  <c r="F19" i="101"/>
  <c r="C20" i="101"/>
  <c r="F20" i="101" s="1"/>
  <c r="G17" i="101"/>
  <c r="G13" i="101"/>
  <c r="G16" i="101"/>
  <c r="G14" i="101"/>
  <c r="L38" i="101"/>
  <c r="F42" i="101"/>
  <c r="F40" i="101"/>
  <c r="G42" i="101"/>
  <c r="G40" i="101"/>
  <c r="H40" i="101"/>
  <c r="H42" i="101"/>
  <c r="F24" i="101"/>
  <c r="E42" i="101"/>
  <c r="E40" i="101"/>
  <c r="G15" i="101"/>
  <c r="H19" i="101" l="1"/>
  <c r="I20" i="101"/>
  <c r="F26" i="101"/>
  <c r="F25" i="101"/>
  <c r="G19" i="101"/>
  <c r="G18" i="101"/>
  <c r="K40" i="101"/>
  <c r="C46" i="101" s="1"/>
  <c r="L40" i="101"/>
  <c r="C50" i="101" l="1"/>
  <c r="D50" i="101"/>
  <c r="G50" i="101"/>
  <c r="E50" i="101"/>
  <c r="F50" i="101"/>
  <c r="C47" i="101"/>
  <c r="H50" i="101" l="1"/>
  <c r="AA55" i="58" l="1"/>
  <c r="AJ55" i="58" s="1"/>
  <c r="Z55" i="58"/>
  <c r="AI55" i="58" s="1"/>
  <c r="Y55" i="58"/>
  <c r="AH55" i="58" s="1"/>
  <c r="X55" i="58"/>
  <c r="AG55" i="58" s="1"/>
  <c r="W55" i="58"/>
  <c r="AF55" i="58" s="1"/>
  <c r="V55" i="58"/>
  <c r="AE55" i="58" s="1"/>
  <c r="AA40" i="58"/>
  <c r="AJ40" i="58" s="1"/>
  <c r="Z40" i="58"/>
  <c r="AI40" i="58" s="1"/>
  <c r="Y40" i="58"/>
  <c r="AH40" i="58" s="1"/>
  <c r="X40" i="58"/>
  <c r="AG40" i="58" s="1"/>
  <c r="W40" i="58"/>
  <c r="AF40" i="58" s="1"/>
  <c r="V40" i="58"/>
  <c r="AE40" i="58" s="1"/>
  <c r="Z16" i="58" l="1"/>
  <c r="V16" i="58"/>
  <c r="X16" i="58"/>
  <c r="W16" i="58"/>
  <c r="AA16" i="58"/>
  <c r="Y16" i="58"/>
  <c r="AA33" i="58" l="1"/>
  <c r="AJ16" i="58"/>
  <c r="AJ33" i="58" s="1"/>
  <c r="W33" i="58"/>
  <c r="AF16" i="58"/>
  <c r="AF33" i="58" s="1"/>
  <c r="AE16" i="58"/>
  <c r="AE33" i="58" s="1"/>
  <c r="V33" i="58"/>
  <c r="Y33" i="58"/>
  <c r="AH16" i="58"/>
  <c r="AH33" i="58" s="1"/>
  <c r="X33" i="58"/>
  <c r="AG16" i="58"/>
  <c r="AG33" i="58" s="1"/>
  <c r="AI16" i="58"/>
  <c r="AI33" i="58" s="1"/>
  <c r="Z33" i="58"/>
  <c r="I19" i="11" l="1"/>
  <c r="H19" i="11"/>
  <c r="G19" i="11"/>
  <c r="F19" i="11"/>
  <c r="E19" i="11"/>
  <c r="D19" i="11"/>
  <c r="D21" i="11" l="1"/>
  <c r="E21" i="11" s="1"/>
  <c r="F21" i="11" s="1"/>
  <c r="G21" i="11" s="1"/>
  <c r="H21" i="11" s="1"/>
  <c r="I21" i="11" s="1"/>
  <c r="D20" i="11"/>
  <c r="D22" i="11" s="1"/>
  <c r="E20" i="11" l="1"/>
  <c r="E22" i="11" s="1"/>
  <c r="F20" i="11" l="1"/>
  <c r="F22" i="11" s="1"/>
  <c r="M59" i="118" l="1"/>
  <c r="M22" i="118"/>
  <c r="M35" i="118"/>
  <c r="M67" i="118"/>
  <c r="M13" i="118"/>
  <c r="M38" i="118"/>
  <c r="M30" i="118"/>
  <c r="M52" i="118"/>
  <c r="M20" i="118"/>
  <c r="M33" i="118"/>
  <c r="M65" i="118"/>
  <c r="M23" i="118"/>
  <c r="M36" i="118"/>
  <c r="M73" i="118"/>
  <c r="D73" i="118" s="1"/>
  <c r="M45" i="118"/>
  <c r="M39" i="118"/>
  <c r="M31" i="118"/>
  <c r="M58" i="118"/>
  <c r="M21" i="118"/>
  <c r="M34" i="118"/>
  <c r="M29" i="118"/>
  <c r="M66" i="118"/>
  <c r="M12" i="118"/>
  <c r="M37" i="118"/>
  <c r="M51" i="118"/>
  <c r="M19" i="118"/>
  <c r="M32" i="118"/>
  <c r="D32" i="118" s="1"/>
  <c r="V73" i="58"/>
  <c r="M40" i="86" s="1"/>
  <c r="G20" i="11"/>
  <c r="G22" i="11" s="1"/>
  <c r="AE73" i="58" l="1"/>
  <c r="E31" i="48"/>
  <c r="D30" i="118"/>
  <c r="D38" i="118"/>
  <c r="M46" i="118"/>
  <c r="D45" i="118"/>
  <c r="D46" i="118" s="1"/>
  <c r="D13" i="118"/>
  <c r="D29" i="118"/>
  <c r="M40" i="118"/>
  <c r="D36" i="118"/>
  <c r="D34" i="118"/>
  <c r="D23" i="118"/>
  <c r="D67" i="118"/>
  <c r="D35" i="118"/>
  <c r="D22" i="118"/>
  <c r="D12" i="118"/>
  <c r="M14" i="118"/>
  <c r="D66" i="118"/>
  <c r="D65" i="118"/>
  <c r="M68" i="118"/>
  <c r="D19" i="118"/>
  <c r="M24" i="118"/>
  <c r="D51" i="118"/>
  <c r="M53" i="118"/>
  <c r="D31" i="118"/>
  <c r="D20" i="118"/>
  <c r="D59" i="118"/>
  <c r="D21" i="118"/>
  <c r="N67" i="118"/>
  <c r="E67" i="118" s="1"/>
  <c r="N13" i="118"/>
  <c r="E13" i="118" s="1"/>
  <c r="N38" i="118"/>
  <c r="E38" i="118" s="1"/>
  <c r="N30" i="118"/>
  <c r="E30" i="118" s="1"/>
  <c r="N52" i="118"/>
  <c r="E52" i="118" s="1"/>
  <c r="N20" i="118"/>
  <c r="E20" i="118" s="1"/>
  <c r="N33" i="118"/>
  <c r="E33" i="118" s="1"/>
  <c r="N65" i="118"/>
  <c r="N23" i="118"/>
  <c r="E23" i="118" s="1"/>
  <c r="N36" i="118"/>
  <c r="E36" i="118" s="1"/>
  <c r="N73" i="118"/>
  <c r="E73" i="118" s="1"/>
  <c r="N45" i="118"/>
  <c r="N39" i="118"/>
  <c r="E39" i="118" s="1"/>
  <c r="N31" i="118"/>
  <c r="E31" i="118" s="1"/>
  <c r="N58" i="118"/>
  <c r="N21" i="118"/>
  <c r="E21" i="118" s="1"/>
  <c r="N34" i="118"/>
  <c r="E34" i="118" s="1"/>
  <c r="N29" i="118"/>
  <c r="N66" i="118"/>
  <c r="E66" i="118" s="1"/>
  <c r="N12" i="118"/>
  <c r="N37" i="118"/>
  <c r="E37" i="118" s="1"/>
  <c r="N51" i="118"/>
  <c r="N19" i="118"/>
  <c r="N32" i="118"/>
  <c r="N59" i="118"/>
  <c r="E59" i="118" s="1"/>
  <c r="N22" i="118"/>
  <c r="E22" i="118" s="1"/>
  <c r="N35" i="118"/>
  <c r="E35" i="118" s="1"/>
  <c r="D58" i="118"/>
  <c r="M60" i="118"/>
  <c r="D33" i="118"/>
  <c r="D37" i="118"/>
  <c r="D39" i="118"/>
  <c r="D52" i="118"/>
  <c r="W73" i="58"/>
  <c r="H20" i="11"/>
  <c r="H22" i="11" s="1"/>
  <c r="D60" i="118" l="1"/>
  <c r="D14" i="118"/>
  <c r="E32" i="118"/>
  <c r="N68" i="118"/>
  <c r="E65" i="118"/>
  <c r="E19" i="118"/>
  <c r="E24" i="118" s="1"/>
  <c r="N24" i="118"/>
  <c r="E58" i="118"/>
  <c r="E60" i="118" s="1"/>
  <c r="N60" i="118"/>
  <c r="O52" i="118"/>
  <c r="O20" i="118"/>
  <c r="F20" i="118" s="1"/>
  <c r="O33" i="118"/>
  <c r="O65" i="118"/>
  <c r="O23" i="118"/>
  <c r="F23" i="118" s="1"/>
  <c r="O36" i="118"/>
  <c r="O73" i="118"/>
  <c r="F73" i="118" s="1"/>
  <c r="O45" i="118"/>
  <c r="O39" i="118"/>
  <c r="O31" i="118"/>
  <c r="F31" i="118" s="1"/>
  <c r="O58" i="118"/>
  <c r="O21" i="118"/>
  <c r="F21" i="118" s="1"/>
  <c r="O34" i="118"/>
  <c r="F34" i="118" s="1"/>
  <c r="O29" i="118"/>
  <c r="O66" i="118"/>
  <c r="F66" i="118" s="1"/>
  <c r="O12" i="118"/>
  <c r="O37" i="118"/>
  <c r="O51" i="118"/>
  <c r="O19" i="118"/>
  <c r="O32" i="118"/>
  <c r="F32" i="118" s="1"/>
  <c r="O59" i="118"/>
  <c r="F59" i="118" s="1"/>
  <c r="O22" i="118"/>
  <c r="F22" i="118" s="1"/>
  <c r="O35" i="118"/>
  <c r="F35" i="118" s="1"/>
  <c r="O67" i="118"/>
  <c r="F67" i="118" s="1"/>
  <c r="O13" i="118"/>
  <c r="O38" i="118"/>
  <c r="F38" i="118" s="1"/>
  <c r="O30" i="118"/>
  <c r="F30" i="118" s="1"/>
  <c r="E51" i="118"/>
  <c r="N53" i="118"/>
  <c r="D53" i="118"/>
  <c r="N14" i="118"/>
  <c r="E12" i="118"/>
  <c r="E14" i="118" s="1"/>
  <c r="E45" i="118"/>
  <c r="E46" i="118" s="1"/>
  <c r="N46" i="118"/>
  <c r="D40" i="118"/>
  <c r="D24" i="118"/>
  <c r="E29" i="118"/>
  <c r="E40" i="118" s="1"/>
  <c r="N40" i="118"/>
  <c r="N40" i="86"/>
  <c r="F31" i="48"/>
  <c r="I20" i="11"/>
  <c r="I22" i="11" s="1"/>
  <c r="AF73" i="58"/>
  <c r="X73" i="58"/>
  <c r="E53" i="118"/>
  <c r="J11" i="48"/>
  <c r="F12" i="118" l="1"/>
  <c r="O14" i="118"/>
  <c r="O46" i="118"/>
  <c r="F45" i="118"/>
  <c r="F46" i="118" s="1"/>
  <c r="F36" i="118"/>
  <c r="P65" i="118"/>
  <c r="P23" i="118"/>
  <c r="P36" i="118"/>
  <c r="G36" i="118" s="1"/>
  <c r="P73" i="118"/>
  <c r="G73" i="118" s="1"/>
  <c r="P45" i="118"/>
  <c r="P39" i="118"/>
  <c r="G39" i="118" s="1"/>
  <c r="P31" i="118"/>
  <c r="P58" i="118"/>
  <c r="P21" i="118"/>
  <c r="G21" i="118" s="1"/>
  <c r="P34" i="118"/>
  <c r="G34" i="118" s="1"/>
  <c r="P29" i="118"/>
  <c r="P66" i="118"/>
  <c r="G66" i="118" s="1"/>
  <c r="P12" i="118"/>
  <c r="P37" i="118"/>
  <c r="G37" i="118" s="1"/>
  <c r="P51" i="118"/>
  <c r="P19" i="118"/>
  <c r="P32" i="118"/>
  <c r="P59" i="118"/>
  <c r="P22" i="118"/>
  <c r="G22" i="118" s="1"/>
  <c r="P35" i="118"/>
  <c r="G35" i="118" s="1"/>
  <c r="P67" i="118"/>
  <c r="G67" i="118" s="1"/>
  <c r="P13" i="118"/>
  <c r="G13" i="118" s="1"/>
  <c r="P38" i="118"/>
  <c r="G38" i="118" s="1"/>
  <c r="P30" i="118"/>
  <c r="P52" i="118"/>
  <c r="G52" i="118" s="1"/>
  <c r="P20" i="118"/>
  <c r="G20" i="118" s="1"/>
  <c r="P33" i="118"/>
  <c r="G33" i="118" s="1"/>
  <c r="Q73" i="118"/>
  <c r="H73" i="118" s="1"/>
  <c r="I73" i="118" s="1"/>
  <c r="Q45" i="118"/>
  <c r="R45" i="118" s="1"/>
  <c r="R46" i="118" s="1"/>
  <c r="Q39" i="118"/>
  <c r="H39" i="118" s="1"/>
  <c r="Q31" i="118"/>
  <c r="Q58" i="118"/>
  <c r="Q21" i="118"/>
  <c r="H21" i="118" s="1"/>
  <c r="Q34" i="118"/>
  <c r="H34" i="118" s="1"/>
  <c r="Q29" i="118"/>
  <c r="H29" i="118" s="1"/>
  <c r="Q66" i="118"/>
  <c r="H66" i="118" s="1"/>
  <c r="Q12" i="118"/>
  <c r="Q37" i="118"/>
  <c r="H37" i="118" s="1"/>
  <c r="Q51" i="118"/>
  <c r="R51" i="118" s="1"/>
  <c r="Q19" i="118"/>
  <c r="Q32" i="118"/>
  <c r="H32" i="118" s="1"/>
  <c r="Q59" i="118"/>
  <c r="H59" i="118" s="1"/>
  <c r="Q22" i="118"/>
  <c r="H22" i="118" s="1"/>
  <c r="Q35" i="118"/>
  <c r="H35" i="118" s="1"/>
  <c r="Q67" i="118"/>
  <c r="Q13" i="118"/>
  <c r="H13" i="118" s="1"/>
  <c r="Q38" i="118"/>
  <c r="H38" i="118" s="1"/>
  <c r="Q30" i="118"/>
  <c r="H30" i="118" s="1"/>
  <c r="Q52" i="118"/>
  <c r="H52" i="118" s="1"/>
  <c r="Q20" i="118"/>
  <c r="H20" i="118" s="1"/>
  <c r="Q33" i="118"/>
  <c r="H33" i="118" s="1"/>
  <c r="Q65" i="118"/>
  <c r="H65" i="118" s="1"/>
  <c r="Q23" i="118"/>
  <c r="H23" i="118" s="1"/>
  <c r="Q36" i="118"/>
  <c r="H36" i="118" s="1"/>
  <c r="O68" i="118"/>
  <c r="F65" i="118"/>
  <c r="O24" i="118"/>
  <c r="F19" i="118"/>
  <c r="F24" i="118" s="1"/>
  <c r="F58" i="118"/>
  <c r="F60" i="118" s="1"/>
  <c r="O60" i="118"/>
  <c r="F33" i="118"/>
  <c r="F51" i="118"/>
  <c r="O53" i="118"/>
  <c r="F29" i="118"/>
  <c r="O40" i="118"/>
  <c r="F13" i="118"/>
  <c r="F37" i="118"/>
  <c r="F39" i="118"/>
  <c r="F52" i="118"/>
  <c r="O40" i="86"/>
  <c r="G31" i="48"/>
  <c r="AG73" i="58"/>
  <c r="Y73" i="58"/>
  <c r="Z73" i="58"/>
  <c r="R39" i="118" l="1"/>
  <c r="R13" i="118"/>
  <c r="R12" i="118"/>
  <c r="F53" i="118"/>
  <c r="F40" i="118"/>
  <c r="R22" i="118"/>
  <c r="R33" i="118"/>
  <c r="R34" i="118"/>
  <c r="R66" i="118"/>
  <c r="F14" i="118"/>
  <c r="R20" i="118"/>
  <c r="R38" i="118"/>
  <c r="R21" i="118"/>
  <c r="Q68" i="118"/>
  <c r="H67" i="118"/>
  <c r="H12" i="118"/>
  <c r="H14" i="118" s="1"/>
  <c r="Q14" i="118"/>
  <c r="Q46" i="118"/>
  <c r="H45" i="118"/>
  <c r="H46" i="118" s="1"/>
  <c r="G12" i="118"/>
  <c r="G14" i="118" s="1"/>
  <c r="P14" i="118"/>
  <c r="G45" i="118"/>
  <c r="G46" i="118" s="1"/>
  <c r="P46" i="118"/>
  <c r="R52" i="118"/>
  <c r="R53" i="118" s="1"/>
  <c r="R67" i="118"/>
  <c r="G29" i="118"/>
  <c r="I29" i="118" s="1"/>
  <c r="P40" i="118"/>
  <c r="R35" i="118"/>
  <c r="P60" i="118"/>
  <c r="G59" i="118"/>
  <c r="I59" i="118" s="1"/>
  <c r="R59" i="118"/>
  <c r="G23" i="118"/>
  <c r="I23" i="118" s="1"/>
  <c r="R23" i="118"/>
  <c r="G32" i="118"/>
  <c r="I32" i="118" s="1"/>
  <c r="R32" i="118"/>
  <c r="G65" i="118"/>
  <c r="I65" i="118" s="1"/>
  <c r="P68" i="118"/>
  <c r="Q24" i="118"/>
  <c r="H19" i="118"/>
  <c r="Q60" i="118"/>
  <c r="H58" i="118"/>
  <c r="H60" i="118" s="1"/>
  <c r="G30" i="118"/>
  <c r="I30" i="118" s="1"/>
  <c r="R30" i="118"/>
  <c r="G19" i="118"/>
  <c r="P24" i="118"/>
  <c r="R19" i="118"/>
  <c r="G58" i="118"/>
  <c r="R58" i="118"/>
  <c r="R36" i="118"/>
  <c r="R37" i="118"/>
  <c r="R65" i="118"/>
  <c r="Q53" i="118"/>
  <c r="H51" i="118"/>
  <c r="H53" i="118" s="1"/>
  <c r="Q40" i="118"/>
  <c r="H31" i="118"/>
  <c r="H40" i="118" s="1"/>
  <c r="G51" i="118"/>
  <c r="G53" i="118" s="1"/>
  <c r="P53" i="118"/>
  <c r="G31" i="118"/>
  <c r="R31" i="118"/>
  <c r="R29" i="118"/>
  <c r="Q40" i="86"/>
  <c r="I31" i="48"/>
  <c r="AA73" i="58"/>
  <c r="P40" i="86"/>
  <c r="H31" i="48"/>
  <c r="I52" i="118"/>
  <c r="I38" i="118"/>
  <c r="I37" i="118"/>
  <c r="I13" i="118"/>
  <c r="I34" i="118"/>
  <c r="I66" i="118"/>
  <c r="I35" i="118"/>
  <c r="I20" i="118"/>
  <c r="I21" i="118"/>
  <c r="I36" i="118"/>
  <c r="I39" i="118"/>
  <c r="I22" i="118"/>
  <c r="AI73" i="58"/>
  <c r="H24" i="118"/>
  <c r="AH73" i="58"/>
  <c r="I33" i="118"/>
  <c r="R14" i="118" l="1"/>
  <c r="R60" i="118"/>
  <c r="R40" i="86"/>
  <c r="I58" i="118"/>
  <c r="I60" i="118" s="1"/>
  <c r="I19" i="118"/>
  <c r="I24" i="118" s="1"/>
  <c r="I31" i="118"/>
  <c r="I40" i="118" s="1"/>
  <c r="G60" i="118"/>
  <c r="J31" i="48"/>
  <c r="G24" i="118"/>
  <c r="I51" i="118"/>
  <c r="I53" i="118" s="1"/>
  <c r="I12" i="118"/>
  <c r="I14" i="118" s="1"/>
  <c r="R68" i="118"/>
  <c r="G40" i="118"/>
  <c r="I45" i="118"/>
  <c r="I46" i="118" s="1"/>
  <c r="R40" i="118"/>
  <c r="R24" i="118"/>
  <c r="AJ73" i="58"/>
  <c r="F44" i="62" l="1"/>
  <c r="F70" i="58" s="1"/>
  <c r="I49" i="62"/>
  <c r="G64" i="62"/>
  <c r="G67" i="58" s="1"/>
  <c r="E44" i="62"/>
  <c r="E70" i="58" s="1"/>
  <c r="F64" i="62"/>
  <c r="F67" i="58" s="1"/>
  <c r="E64" i="62"/>
  <c r="E67" i="58" s="1"/>
  <c r="G44" i="62"/>
  <c r="G70" i="58" s="1"/>
  <c r="H64" i="62"/>
  <c r="H67" i="58" s="1"/>
  <c r="D64" i="62"/>
  <c r="D67" i="58" s="1"/>
  <c r="I63" i="62"/>
  <c r="I70" i="58" l="1"/>
  <c r="I67" i="58"/>
  <c r="I64" i="62"/>
  <c r="Y67" i="58"/>
  <c r="I50" i="62"/>
  <c r="I57" i="62"/>
  <c r="E12" i="48"/>
  <c r="Z67" i="58"/>
  <c r="E20" i="48"/>
  <c r="Z71" i="58"/>
  <c r="W71" i="58"/>
  <c r="X71" i="58"/>
  <c r="R71" i="58"/>
  <c r="V71" i="58"/>
  <c r="Y71" i="58"/>
  <c r="E41" i="48" l="1"/>
  <c r="M38" i="86"/>
  <c r="Q38" i="86"/>
  <c r="I41" i="48"/>
  <c r="Q34" i="86"/>
  <c r="I32" i="48"/>
  <c r="P34" i="86"/>
  <c r="H32" i="48"/>
  <c r="P38" i="86"/>
  <c r="H41" i="48"/>
  <c r="O38" i="86"/>
  <c r="G41" i="48"/>
  <c r="N38" i="86"/>
  <c r="F41" i="48"/>
  <c r="Z68" i="58"/>
  <c r="Y68" i="58"/>
  <c r="V68" i="58"/>
  <c r="E13" i="48"/>
  <c r="W68" i="58"/>
  <c r="R68" i="58"/>
  <c r="X68" i="58"/>
  <c r="V67" i="58"/>
  <c r="E32" i="48" s="1"/>
  <c r="Z70" i="58"/>
  <c r="X67" i="58"/>
  <c r="W67" i="58"/>
  <c r="R67" i="58"/>
  <c r="X70" i="58"/>
  <c r="W70" i="58"/>
  <c r="Y70" i="58"/>
  <c r="AI67" i="58"/>
  <c r="V70" i="58"/>
  <c r="R70" i="58"/>
  <c r="AG71" i="58"/>
  <c r="AH67" i="58"/>
  <c r="AI71" i="58"/>
  <c r="AH71" i="58"/>
  <c r="AA71" i="58"/>
  <c r="AE71" i="58"/>
  <c r="AF71" i="58"/>
  <c r="F32" i="48" l="1"/>
  <c r="N34" i="86"/>
  <c r="AG67" i="58"/>
  <c r="O34" i="86"/>
  <c r="G32" i="48"/>
  <c r="I33" i="48"/>
  <c r="Q35" i="86"/>
  <c r="O35" i="86"/>
  <c r="G33" i="48"/>
  <c r="E33" i="48"/>
  <c r="M35" i="86"/>
  <c r="P35" i="86"/>
  <c r="H33" i="48"/>
  <c r="E40" i="48"/>
  <c r="M37" i="86"/>
  <c r="N37" i="86"/>
  <c r="F40" i="48"/>
  <c r="Q37" i="86"/>
  <c r="I40" i="48"/>
  <c r="P37" i="86"/>
  <c r="H40" i="48"/>
  <c r="G40" i="48"/>
  <c r="O37" i="86"/>
  <c r="N35" i="86"/>
  <c r="F33" i="48"/>
  <c r="AF68" i="58"/>
  <c r="AE68" i="58"/>
  <c r="AI68" i="58"/>
  <c r="J13" i="48"/>
  <c r="AH68" i="58"/>
  <c r="AA68" i="58"/>
  <c r="AG68" i="58"/>
  <c r="J20" i="48"/>
  <c r="AE67" i="58"/>
  <c r="AI70" i="58"/>
  <c r="M34" i="86"/>
  <c r="AF70" i="58"/>
  <c r="AA67" i="58"/>
  <c r="AF67" i="58"/>
  <c r="J12" i="48"/>
  <c r="AG70" i="58"/>
  <c r="J21" i="48"/>
  <c r="AJ71" i="58"/>
  <c r="AH70" i="58"/>
  <c r="R38" i="86"/>
  <c r="AE70" i="58"/>
  <c r="AA70" i="58"/>
  <c r="J40" i="48" l="1"/>
  <c r="J33" i="48"/>
  <c r="AJ68" i="58"/>
  <c r="R35" i="86"/>
  <c r="AJ67" i="58"/>
  <c r="R34" i="86"/>
  <c r="J32" i="48"/>
  <c r="AJ70" i="58"/>
  <c r="J41" i="48"/>
  <c r="R37" i="86"/>
  <c r="I27" i="62" l="1"/>
  <c r="G28" i="62" l="1"/>
  <c r="G69" i="58" s="1"/>
  <c r="I19" i="62"/>
  <c r="E28" i="62"/>
  <c r="E69" i="58" s="1"/>
  <c r="H28" i="62"/>
  <c r="H69" i="58" s="1"/>
  <c r="F28" i="62" l="1"/>
  <c r="F69" i="58" s="1"/>
  <c r="I69" i="58" l="1"/>
  <c r="I28" i="62"/>
  <c r="R69" i="58"/>
  <c r="Y69" i="58"/>
  <c r="W69" i="58"/>
  <c r="Z69" i="58"/>
  <c r="E14" i="48"/>
  <c r="V69" i="58"/>
  <c r="M36" i="86" s="1"/>
  <c r="P36" i="86" l="1"/>
  <c r="H34" i="48"/>
  <c r="I34" i="48"/>
  <c r="Q36" i="86"/>
  <c r="F34" i="48"/>
  <c r="N36" i="86"/>
  <c r="AF69" i="58"/>
  <c r="E34" i="48"/>
  <c r="AE69" i="58"/>
  <c r="AI69" i="58"/>
  <c r="X69" i="58"/>
  <c r="AH69" i="58"/>
  <c r="G34" i="48" l="1"/>
  <c r="O36" i="86"/>
  <c r="R36" i="86" s="1"/>
  <c r="AA69" i="58"/>
  <c r="AG69" i="58"/>
  <c r="J14" i="48"/>
  <c r="AJ69" i="58" l="1"/>
  <c r="J34" i="48"/>
  <c r="AE27" i="58" l="1"/>
  <c r="AF27" i="58" l="1"/>
  <c r="AG27" i="58" l="1"/>
  <c r="AH27" i="58" l="1"/>
  <c r="E10" i="48"/>
  <c r="F10" i="48" l="1"/>
  <c r="E30" i="48"/>
  <c r="F30" i="48"/>
  <c r="G10" i="48" l="1"/>
  <c r="AI27" i="58"/>
  <c r="G30" i="48"/>
  <c r="H10" i="48" l="1"/>
  <c r="J9" i="48"/>
  <c r="AJ27" i="58"/>
  <c r="H30" i="48"/>
  <c r="J29" i="48" l="1"/>
  <c r="I10" i="48" l="1"/>
  <c r="I30" i="48"/>
  <c r="J10" i="48" l="1"/>
  <c r="J30" i="48" l="1"/>
  <c r="G24" i="60" l="1"/>
  <c r="G41" i="60" l="1"/>
  <c r="H24" i="60"/>
  <c r="F43" i="60" l="1"/>
  <c r="H41" i="60"/>
  <c r="G46" i="60"/>
  <c r="G43" i="60"/>
  <c r="I24" i="60"/>
  <c r="J24" i="60"/>
  <c r="K24" i="60" l="1"/>
  <c r="G55" i="60"/>
  <c r="G47" i="119" s="1"/>
  <c r="G48" i="60"/>
  <c r="G49" i="60" s="1"/>
  <c r="I41" i="60"/>
  <c r="F48" i="60"/>
  <c r="F49" i="60" s="1"/>
  <c r="J41" i="60"/>
  <c r="H46" i="60"/>
  <c r="H43" i="60"/>
  <c r="G49" i="119" l="1"/>
  <c r="H55" i="60"/>
  <c r="H48" i="60"/>
  <c r="H49" i="60" s="1"/>
  <c r="F81" i="60"/>
  <c r="F80" i="60"/>
  <c r="F57" i="60"/>
  <c r="J46" i="60"/>
  <c r="J43" i="60"/>
  <c r="I46" i="60"/>
  <c r="I43" i="60"/>
  <c r="K41" i="60"/>
  <c r="K43" i="60" s="1"/>
  <c r="G57" i="60"/>
  <c r="G81" i="60"/>
  <c r="G89" i="60" s="1"/>
  <c r="G56" i="119" s="1"/>
  <c r="G80" i="60"/>
  <c r="G88" i="60" s="1"/>
  <c r="G55" i="119" s="1"/>
  <c r="H81" i="60" l="1"/>
  <c r="H89" i="60" s="1"/>
  <c r="H56" i="119" s="1"/>
  <c r="H47" i="119"/>
  <c r="F79" i="60"/>
  <c r="K46" i="60"/>
  <c r="K48" i="60" s="1"/>
  <c r="K49" i="60" s="1"/>
  <c r="G58" i="60"/>
  <c r="G79" i="60"/>
  <c r="I55" i="60"/>
  <c r="I47" i="119" s="1"/>
  <c r="I48" i="60"/>
  <c r="I49" i="60" s="1"/>
  <c r="F58" i="60"/>
  <c r="F88" i="60"/>
  <c r="F55" i="119" s="1"/>
  <c r="G107" i="60"/>
  <c r="G116" i="60" s="1"/>
  <c r="G40" i="119" s="1"/>
  <c r="F89" i="60"/>
  <c r="F56" i="119" s="1"/>
  <c r="J55" i="60"/>
  <c r="J47" i="119" s="1"/>
  <c r="J48" i="60"/>
  <c r="J49" i="60" s="1"/>
  <c r="H57" i="60"/>
  <c r="H80" i="60"/>
  <c r="H88" i="60" s="1"/>
  <c r="H55" i="119" s="1"/>
  <c r="J49" i="119" l="1"/>
  <c r="H49" i="119"/>
  <c r="K47" i="119"/>
  <c r="K49" i="119" s="1"/>
  <c r="I49" i="119"/>
  <c r="H79" i="60"/>
  <c r="H58" i="60"/>
  <c r="H107" i="60"/>
  <c r="H116" i="60" s="1"/>
  <c r="H40" i="119" s="1"/>
  <c r="E18" i="48"/>
  <c r="G83" i="60"/>
  <c r="G84" i="60" s="1"/>
  <c r="G87" i="60"/>
  <c r="G54" i="119" s="1"/>
  <c r="F18" i="48"/>
  <c r="J81" i="60"/>
  <c r="J89" i="60" s="1"/>
  <c r="J56" i="119" s="1"/>
  <c r="J57" i="60"/>
  <c r="J80" i="60"/>
  <c r="J88" i="60" s="1"/>
  <c r="J55" i="119" s="1"/>
  <c r="F107" i="60"/>
  <c r="F87" i="60"/>
  <c r="F54" i="119" s="1"/>
  <c r="F83" i="60"/>
  <c r="F84" i="60" s="1"/>
  <c r="I81" i="60"/>
  <c r="I89" i="60" s="1"/>
  <c r="I56" i="119" s="1"/>
  <c r="I80" i="60"/>
  <c r="I88" i="60" s="1"/>
  <c r="I55" i="119" s="1"/>
  <c r="I57" i="60"/>
  <c r="K55" i="60"/>
  <c r="K57" i="60" s="1"/>
  <c r="K58" i="60" s="1"/>
  <c r="K55" i="119" l="1"/>
  <c r="G58" i="119"/>
  <c r="F58" i="119"/>
  <c r="K56" i="119"/>
  <c r="K88" i="60"/>
  <c r="F116" i="60"/>
  <c r="F40" i="119" s="1"/>
  <c r="F106" i="60"/>
  <c r="F91" i="60"/>
  <c r="K80" i="60"/>
  <c r="K89" i="60"/>
  <c r="G18" i="48"/>
  <c r="J107" i="60"/>
  <c r="J116" i="60" s="1"/>
  <c r="J40" i="119" s="1"/>
  <c r="J79" i="60"/>
  <c r="J58" i="60"/>
  <c r="G91" i="60"/>
  <c r="G106" i="60"/>
  <c r="I58" i="60"/>
  <c r="I79" i="60"/>
  <c r="I107" i="60"/>
  <c r="I116" i="60" s="1"/>
  <c r="I40" i="119" s="1"/>
  <c r="F38" i="48"/>
  <c r="E38" i="48"/>
  <c r="K81" i="60"/>
  <c r="H87" i="60"/>
  <c r="H54" i="119" s="1"/>
  <c r="H83" i="60"/>
  <c r="H84" i="60" s="1"/>
  <c r="H58" i="119" l="1"/>
  <c r="K40" i="119"/>
  <c r="F115" i="60"/>
  <c r="F39" i="119" s="1"/>
  <c r="F109" i="60"/>
  <c r="F110" i="60" s="1"/>
  <c r="G109" i="60"/>
  <c r="G110" i="60" s="1"/>
  <c r="G115" i="60"/>
  <c r="G39" i="119" s="1"/>
  <c r="G38" i="48"/>
  <c r="I18" i="48"/>
  <c r="K107" i="60"/>
  <c r="H91" i="60"/>
  <c r="H106" i="60"/>
  <c r="I87" i="60"/>
  <c r="I54" i="119" s="1"/>
  <c r="I83" i="60"/>
  <c r="I84" i="60" s="1"/>
  <c r="K79" i="60"/>
  <c r="K83" i="60" s="1"/>
  <c r="K84" i="60" s="1"/>
  <c r="J83" i="60"/>
  <c r="J84" i="60" s="1"/>
  <c r="J87" i="60"/>
  <c r="J54" i="119" s="1"/>
  <c r="H18" i="48"/>
  <c r="K116" i="60"/>
  <c r="I58" i="119" l="1"/>
  <c r="J58" i="119"/>
  <c r="G42" i="119"/>
  <c r="F42" i="119"/>
  <c r="K54" i="119"/>
  <c r="K58" i="119" s="1"/>
  <c r="J18" i="48"/>
  <c r="E17" i="48"/>
  <c r="G118" i="60"/>
  <c r="G151" i="60" s="1"/>
  <c r="J106" i="60"/>
  <c r="J91" i="60"/>
  <c r="F118" i="60"/>
  <c r="F151" i="60" s="1"/>
  <c r="H115" i="60"/>
  <c r="H39" i="119" s="1"/>
  <c r="H109" i="60"/>
  <c r="H110" i="60" s="1"/>
  <c r="I38" i="48"/>
  <c r="I91" i="60"/>
  <c r="I106" i="60"/>
  <c r="H38" i="48"/>
  <c r="F17" i="48"/>
  <c r="K87" i="60"/>
  <c r="K91" i="60" s="1"/>
  <c r="H42" i="119" l="1"/>
  <c r="J38" i="48"/>
  <c r="G17" i="48"/>
  <c r="H118" i="60"/>
  <c r="H151" i="60" s="1"/>
  <c r="J109" i="60"/>
  <c r="J110" i="60" s="1"/>
  <c r="J115" i="60"/>
  <c r="J39" i="119" s="1"/>
  <c r="E37" i="48"/>
  <c r="F37" i="48"/>
  <c r="I115" i="60"/>
  <c r="I109" i="60"/>
  <c r="I110" i="60" s="1"/>
  <c r="K106" i="60"/>
  <c r="K109" i="60" s="1"/>
  <c r="K110" i="60" s="1"/>
  <c r="J42" i="119" l="1"/>
  <c r="K135" i="60"/>
  <c r="K137" i="60" s="1"/>
  <c r="I39" i="119"/>
  <c r="H17" i="48"/>
  <c r="I17" i="48"/>
  <c r="G37" i="48"/>
  <c r="I118" i="60"/>
  <c r="I151" i="60" s="1"/>
  <c r="K115" i="60"/>
  <c r="J118" i="60"/>
  <c r="J151" i="60" s="1"/>
  <c r="I42" i="119" l="1"/>
  <c r="K39" i="119"/>
  <c r="K42" i="119" s="1"/>
  <c r="F16" i="48"/>
  <c r="F15" i="48" s="1"/>
  <c r="J17" i="48"/>
  <c r="K151" i="60"/>
  <c r="H37" i="48"/>
  <c r="K118" i="60"/>
  <c r="E16" i="48"/>
  <c r="I37" i="48"/>
  <c r="F36" i="48"/>
  <c r="G16" i="48" l="1"/>
  <c r="G15" i="48" s="1"/>
  <c r="J37" i="48"/>
  <c r="E36" i="48"/>
  <c r="G36" i="48"/>
  <c r="I16" i="48" l="1"/>
  <c r="I15" i="48" s="1"/>
  <c r="H16" i="48"/>
  <c r="H15" i="48" s="1"/>
  <c r="I36" i="48"/>
  <c r="H36" i="48"/>
  <c r="J16" i="48" l="1"/>
  <c r="J36" i="48"/>
  <c r="E15" i="113" l="1"/>
  <c r="D68" i="118" l="1"/>
  <c r="D72" i="62"/>
  <c r="D74" i="58" s="1"/>
  <c r="E68" i="118"/>
  <c r="D75" i="58" l="1"/>
  <c r="M75" i="58"/>
  <c r="M76" i="58" s="1"/>
  <c r="E72" i="62"/>
  <c r="E74" i="58" s="1"/>
  <c r="E75" i="58" s="1"/>
  <c r="E22" i="48"/>
  <c r="V72" i="58"/>
  <c r="M39" i="86" s="1"/>
  <c r="F68" i="118"/>
  <c r="E76" i="58" l="1"/>
  <c r="D76" i="58"/>
  <c r="E19" i="48"/>
  <c r="V74" i="58"/>
  <c r="F72" i="62"/>
  <c r="F74" i="58" s="1"/>
  <c r="F75" i="58" s="1"/>
  <c r="E42" i="48"/>
  <c r="AE72" i="58"/>
  <c r="G68" i="118"/>
  <c r="F76" i="58" l="1"/>
  <c r="E39" i="48"/>
  <c r="E35" i="48" s="1"/>
  <c r="E43" i="48" s="1"/>
  <c r="M41" i="86"/>
  <c r="M42" i="86" s="1"/>
  <c r="E15" i="48"/>
  <c r="E23" i="48" s="1"/>
  <c r="E24" i="48" s="1"/>
  <c r="J19" i="48"/>
  <c r="AE74" i="58"/>
  <c r="AE75" i="58" s="1"/>
  <c r="W74" i="58"/>
  <c r="V75" i="58"/>
  <c r="C51" i="101" s="1"/>
  <c r="X74" i="58"/>
  <c r="G72" i="62"/>
  <c r="G74" i="58" s="1"/>
  <c r="G75" i="58" s="1"/>
  <c r="W72" i="58"/>
  <c r="N75" i="58"/>
  <c r="N76" i="58" s="1"/>
  <c r="G76" i="58" l="1"/>
  <c r="AF74" i="58"/>
  <c r="N41" i="86"/>
  <c r="F39" i="48"/>
  <c r="F35" i="48" s="1"/>
  <c r="N39" i="86"/>
  <c r="F42" i="48"/>
  <c r="G39" i="48"/>
  <c r="G35" i="48" s="1"/>
  <c r="O41" i="86"/>
  <c r="E44" i="48"/>
  <c r="H68" i="118"/>
  <c r="I67" i="118"/>
  <c r="I68" i="118" s="1"/>
  <c r="AG74" i="58"/>
  <c r="Y74" i="58"/>
  <c r="AF72" i="58"/>
  <c r="W75" i="58"/>
  <c r="D51" i="101" s="1"/>
  <c r="D52" i="101" s="1"/>
  <c r="N47" i="86" s="1"/>
  <c r="X72" i="58"/>
  <c r="O75" i="58"/>
  <c r="O76" i="58" s="1"/>
  <c r="F23" i="48"/>
  <c r="H72" i="62"/>
  <c r="H74" i="58" s="1"/>
  <c r="H75" i="58" s="1"/>
  <c r="I71" i="62"/>
  <c r="I72" i="62" s="1"/>
  <c r="C52" i="101"/>
  <c r="M44" i="86"/>
  <c r="I74" i="58" l="1"/>
  <c r="I75" i="58" s="1"/>
  <c r="H76" i="58"/>
  <c r="F24" i="48"/>
  <c r="C57" i="101"/>
  <c r="C61" i="101" s="1"/>
  <c r="M47" i="86"/>
  <c r="V39" i="86" s="1"/>
  <c r="O39" i="86"/>
  <c r="O42" i="86" s="1"/>
  <c r="G42" i="48"/>
  <c r="AH74" i="58"/>
  <c r="H39" i="48"/>
  <c r="P41" i="86"/>
  <c r="M45" i="86"/>
  <c r="Z74" i="58"/>
  <c r="Z72" i="58"/>
  <c r="AG72" i="58"/>
  <c r="AG75" i="58" s="1"/>
  <c r="X75" i="58"/>
  <c r="E51" i="101" s="1"/>
  <c r="E52" i="101" s="1"/>
  <c r="O47" i="86" s="1"/>
  <c r="N42" i="86"/>
  <c r="N49" i="86" s="1"/>
  <c r="Y72" i="58"/>
  <c r="P75" i="58"/>
  <c r="P76" i="58" s="1"/>
  <c r="G23" i="48"/>
  <c r="AF75" i="58"/>
  <c r="R72" i="58"/>
  <c r="D57" i="101"/>
  <c r="D61" i="101" s="1"/>
  <c r="F43" i="48"/>
  <c r="F44" i="48" s="1"/>
  <c r="O49" i="86" l="1"/>
  <c r="M49" i="86"/>
  <c r="O44" i="86"/>
  <c r="O45" i="86" s="1"/>
  <c r="G24" i="48"/>
  <c r="I42" i="48"/>
  <c r="Q39" i="86"/>
  <c r="I39" i="48"/>
  <c r="I35" i="48" s="1"/>
  <c r="Q41" i="86"/>
  <c r="H42" i="48"/>
  <c r="P39" i="86"/>
  <c r="H35" i="48"/>
  <c r="V41" i="86"/>
  <c r="D41" i="86" s="1"/>
  <c r="V38" i="86"/>
  <c r="D38" i="86" s="1"/>
  <c r="V37" i="86"/>
  <c r="D37" i="86" s="1"/>
  <c r="V35" i="86"/>
  <c r="D35" i="86" s="1"/>
  <c r="V40" i="86"/>
  <c r="D40" i="86" s="1"/>
  <c r="V36" i="86"/>
  <c r="D36" i="86" s="1"/>
  <c r="V34" i="86"/>
  <c r="D34" i="86" s="1"/>
  <c r="I23" i="48"/>
  <c r="R74" i="58"/>
  <c r="R75" i="58" s="1"/>
  <c r="AA74" i="58"/>
  <c r="Q75" i="58"/>
  <c r="Q76" i="58" s="1"/>
  <c r="AI74" i="58"/>
  <c r="AJ74" i="58" s="1"/>
  <c r="G43" i="48"/>
  <c r="G44" i="48" s="1"/>
  <c r="Z75" i="58"/>
  <c r="G51" i="101" s="1"/>
  <c r="AH72" i="58"/>
  <c r="Y75" i="58"/>
  <c r="F51" i="101" s="1"/>
  <c r="F52" i="101" s="1"/>
  <c r="P47" i="86" s="1"/>
  <c r="AA72" i="58"/>
  <c r="J22" i="48"/>
  <c r="H23" i="48"/>
  <c r="AI72" i="58"/>
  <c r="N44" i="86"/>
  <c r="E57" i="101"/>
  <c r="E61" i="101" s="1"/>
  <c r="D58" i="101"/>
  <c r="D39" i="86"/>
  <c r="R41" i="86"/>
  <c r="C58" i="101"/>
  <c r="X38" i="86" l="1"/>
  <c r="F38" i="86" s="1"/>
  <c r="G61" i="48" s="1"/>
  <c r="X36" i="86"/>
  <c r="F36" i="86" s="1"/>
  <c r="G54" i="48" s="1"/>
  <c r="X41" i="86"/>
  <c r="F41" i="86" s="1"/>
  <c r="X35" i="86"/>
  <c r="F35" i="86" s="1"/>
  <c r="G53" i="48" s="1"/>
  <c r="X37" i="86"/>
  <c r="F37" i="86" s="1"/>
  <c r="G60" i="48" s="1"/>
  <c r="X34" i="86"/>
  <c r="F34" i="86" s="1"/>
  <c r="G52" i="48" s="1"/>
  <c r="X39" i="86"/>
  <c r="F39" i="86" s="1"/>
  <c r="G62" i="48" s="1"/>
  <c r="X40" i="86"/>
  <c r="F40" i="86" s="1"/>
  <c r="H24" i="48"/>
  <c r="J39" i="48"/>
  <c r="J35" i="48"/>
  <c r="Q42" i="86"/>
  <c r="N45" i="86"/>
  <c r="W37" i="86"/>
  <c r="E37" i="86" s="1"/>
  <c r="F60" i="48" s="1"/>
  <c r="W36" i="86"/>
  <c r="E36" i="86" s="1"/>
  <c r="F54" i="48" s="1"/>
  <c r="W41" i="86"/>
  <c r="E41" i="86" s="1"/>
  <c r="W34" i="86"/>
  <c r="E34" i="86" s="1"/>
  <c r="F52" i="48" s="1"/>
  <c r="W40" i="86"/>
  <c r="E40" i="86" s="1"/>
  <c r="W38" i="86"/>
  <c r="E38" i="86" s="1"/>
  <c r="F61" i="48" s="1"/>
  <c r="W35" i="86"/>
  <c r="E35" i="86" s="1"/>
  <c r="F53" i="48" s="1"/>
  <c r="W39" i="86"/>
  <c r="E39" i="86" s="1"/>
  <c r="F62" i="48" s="1"/>
  <c r="J15" i="48"/>
  <c r="J23" i="48" s="1"/>
  <c r="AI75" i="58"/>
  <c r="AA75" i="58"/>
  <c r="I43" i="48"/>
  <c r="I44" i="48" s="1"/>
  <c r="R39" i="86"/>
  <c r="P42" i="86"/>
  <c r="P49" i="86" s="1"/>
  <c r="F57" i="101"/>
  <c r="F61" i="101" s="1"/>
  <c r="AJ72" i="58"/>
  <c r="AJ75" i="58" s="1"/>
  <c r="AH75" i="58"/>
  <c r="E58" i="101"/>
  <c r="J42" i="48"/>
  <c r="H43" i="48"/>
  <c r="H44" i="48" s="1"/>
  <c r="E62" i="48"/>
  <c r="V42" i="86"/>
  <c r="G52" i="101"/>
  <c r="Q47" i="86" s="1"/>
  <c r="R47" i="86" s="1"/>
  <c r="H51" i="101"/>
  <c r="E60" i="48"/>
  <c r="E53" i="48"/>
  <c r="E61" i="48"/>
  <c r="E54" i="48"/>
  <c r="D42" i="86"/>
  <c r="E52" i="48"/>
  <c r="Q49" i="86" l="1"/>
  <c r="R49" i="86" s="1"/>
  <c r="Q44" i="86"/>
  <c r="Z41" i="86" s="1"/>
  <c r="R42" i="86"/>
  <c r="J43" i="48"/>
  <c r="J44" i="48" s="1"/>
  <c r="I24" i="48"/>
  <c r="J24" i="48"/>
  <c r="H9" i="113"/>
  <c r="Q45" i="86"/>
  <c r="Z34" i="86"/>
  <c r="Z35" i="86"/>
  <c r="Z36" i="86"/>
  <c r="Z38" i="86"/>
  <c r="G9" i="113"/>
  <c r="V44" i="86"/>
  <c r="V45" i="86" s="1"/>
  <c r="X42" i="86"/>
  <c r="F58" i="101"/>
  <c r="W42" i="86"/>
  <c r="P44" i="86"/>
  <c r="H13" i="113"/>
  <c r="F14" i="113"/>
  <c r="F8" i="113"/>
  <c r="F12" i="113"/>
  <c r="F10" i="113"/>
  <c r="F11" i="113"/>
  <c r="F42" i="86"/>
  <c r="F13" i="113"/>
  <c r="G57" i="101"/>
  <c r="G61" i="101" s="1"/>
  <c r="H52" i="101"/>
  <c r="Z37" i="86" l="1"/>
  <c r="Z40" i="86"/>
  <c r="Z39" i="86"/>
  <c r="H39" i="86" s="1"/>
  <c r="I62" i="48" s="1"/>
  <c r="Y37" i="86"/>
  <c r="G37" i="86" s="1"/>
  <c r="Y35" i="86"/>
  <c r="G35" i="86" s="1"/>
  <c r="Y39" i="86"/>
  <c r="G39" i="86" s="1"/>
  <c r="Y41" i="86"/>
  <c r="G41" i="86" s="1"/>
  <c r="Y34" i="86"/>
  <c r="G34" i="86" s="1"/>
  <c r="Y38" i="86"/>
  <c r="G38" i="86" s="1"/>
  <c r="Y36" i="86"/>
  <c r="G36" i="86" s="1"/>
  <c r="Y40" i="86"/>
  <c r="G40" i="86" s="1"/>
  <c r="R44" i="86"/>
  <c r="R45" i="86" s="1"/>
  <c r="P45" i="86"/>
  <c r="F9" i="113"/>
  <c r="F15" i="113" s="1"/>
  <c r="H12" i="113"/>
  <c r="D44" i="86"/>
  <c r="D45" i="86" s="1"/>
  <c r="X44" i="86"/>
  <c r="X45" i="86" s="1"/>
  <c r="H8" i="113"/>
  <c r="G13" i="113"/>
  <c r="H14" i="113"/>
  <c r="E42" i="86"/>
  <c r="G12" i="113"/>
  <c r="G8" i="113"/>
  <c r="W44" i="86"/>
  <c r="W45" i="86" s="1"/>
  <c r="G14" i="113"/>
  <c r="E63" i="48"/>
  <c r="H10" i="113"/>
  <c r="H36" i="86"/>
  <c r="I54" i="48" s="1"/>
  <c r="H37" i="86"/>
  <c r="I60" i="48" s="1"/>
  <c r="H38" i="86"/>
  <c r="I61" i="48" s="1"/>
  <c r="H61" i="101"/>
  <c r="H57" i="101"/>
  <c r="H41" i="86"/>
  <c r="H34" i="86"/>
  <c r="I52" i="48" s="1"/>
  <c r="G58" i="101"/>
  <c r="H58" i="101" s="1"/>
  <c r="I52" i="101" s="1"/>
  <c r="H11" i="113"/>
  <c r="F44" i="86"/>
  <c r="H35" i="86"/>
  <c r="I53" i="48" s="1"/>
  <c r="H40" i="86"/>
  <c r="E64" i="48" l="1"/>
  <c r="H52" i="48"/>
  <c r="I34" i="86"/>
  <c r="H54" i="48"/>
  <c r="I12" i="113" s="1"/>
  <c r="I36" i="86"/>
  <c r="H62" i="48"/>
  <c r="I39" i="86"/>
  <c r="I9" i="113"/>
  <c r="H53" i="48"/>
  <c r="I35" i="86"/>
  <c r="H60" i="48"/>
  <c r="I37" i="86"/>
  <c r="H61" i="48"/>
  <c r="I38" i="86"/>
  <c r="I40" i="86"/>
  <c r="I41" i="86"/>
  <c r="G63" i="48"/>
  <c r="G64" i="48" s="1"/>
  <c r="AA37" i="86"/>
  <c r="Y42" i="86"/>
  <c r="G11" i="113"/>
  <c r="G10" i="113"/>
  <c r="F63" i="48"/>
  <c r="E44" i="86"/>
  <c r="AA38" i="86"/>
  <c r="J14" i="113"/>
  <c r="H15" i="113"/>
  <c r="AA36" i="86"/>
  <c r="F16" i="113"/>
  <c r="Z42" i="86"/>
  <c r="AA34" i="86"/>
  <c r="AA35" i="86"/>
  <c r="F45" i="86"/>
  <c r="AA40" i="86"/>
  <c r="AA41" i="86"/>
  <c r="AA39" i="86"/>
  <c r="I57" i="101"/>
  <c r="I58" i="101" s="1"/>
  <c r="I59" i="101" s="1"/>
  <c r="F64" i="48" l="1"/>
  <c r="J12" i="113"/>
  <c r="K12" i="113" s="1"/>
  <c r="I14" i="113"/>
  <c r="K14" i="113" s="1"/>
  <c r="AA42" i="86"/>
  <c r="H16" i="113"/>
  <c r="I8" i="113"/>
  <c r="Y44" i="86"/>
  <c r="Y45" i="86" s="1"/>
  <c r="J61" i="48"/>
  <c r="G15" i="113"/>
  <c r="G16" i="113" s="1"/>
  <c r="I13" i="113"/>
  <c r="G42" i="86"/>
  <c r="E45" i="86"/>
  <c r="J54" i="48"/>
  <c r="J62" i="48"/>
  <c r="H42" i="86"/>
  <c r="J60" i="48"/>
  <c r="J9" i="113"/>
  <c r="K9" i="113" s="1"/>
  <c r="Z44" i="86"/>
  <c r="H63" i="48" l="1"/>
  <c r="I11" i="113"/>
  <c r="I10" i="113"/>
  <c r="G44" i="86"/>
  <c r="J10" i="113"/>
  <c r="Z45" i="86"/>
  <c r="AA44" i="86"/>
  <c r="AA45" i="86" s="1"/>
  <c r="J11" i="113"/>
  <c r="J52" i="48"/>
  <c r="J8" i="113"/>
  <c r="J49" i="48"/>
  <c r="H44" i="86"/>
  <c r="J13" i="113"/>
  <c r="K13" i="113" s="1"/>
  <c r="J53" i="48"/>
  <c r="I42" i="86"/>
  <c r="H64" i="48" l="1"/>
  <c r="K10" i="113"/>
  <c r="K11" i="113"/>
  <c r="I15" i="113"/>
  <c r="G45" i="86"/>
  <c r="J15" i="113"/>
  <c r="K8" i="113"/>
  <c r="J63" i="48"/>
  <c r="H45" i="86"/>
  <c r="I44" i="86"/>
  <c r="I63" i="48"/>
  <c r="I64" i="48" s="1"/>
  <c r="C54" i="101" l="1"/>
  <c r="J64" i="48"/>
  <c r="I16" i="113"/>
  <c r="J16" i="113"/>
  <c r="K15" i="113"/>
  <c r="K16" i="113" l="1"/>
</calcChain>
</file>

<file path=xl/sharedStrings.xml><?xml version="1.0" encoding="utf-8"?>
<sst xmlns="http://schemas.openxmlformats.org/spreadsheetml/2006/main" count="2820" uniqueCount="502">
  <si>
    <t>Mains Augmentation</t>
  </si>
  <si>
    <t>Telemetry</t>
  </si>
  <si>
    <t>Information Technology</t>
  </si>
  <si>
    <t>Large Consumers</t>
  </si>
  <si>
    <t>Growth New Areas</t>
  </si>
  <si>
    <t>New Main - Estate</t>
  </si>
  <si>
    <t>New Main - Existing Domestic</t>
  </si>
  <si>
    <t>New Service - New Home</t>
  </si>
  <si>
    <t>New Service - Exist Home</t>
  </si>
  <si>
    <t>New Service - Multi User</t>
  </si>
  <si>
    <t>Check</t>
  </si>
  <si>
    <t>Description of model</t>
  </si>
  <si>
    <t>Sheet Name</t>
  </si>
  <si>
    <t>Sheet Description</t>
  </si>
  <si>
    <t>New Main - I&amp;C&lt;10TJ</t>
  </si>
  <si>
    <t>Contents!A1</t>
  </si>
  <si>
    <t>Labour</t>
  </si>
  <si>
    <t>Materials</t>
  </si>
  <si>
    <t>Hyperlink</t>
  </si>
  <si>
    <t>01</t>
  </si>
  <si>
    <t>02</t>
  </si>
  <si>
    <t>03</t>
  </si>
  <si>
    <t>04</t>
  </si>
  <si>
    <t>05</t>
  </si>
  <si>
    <t>06</t>
  </si>
  <si>
    <t>07</t>
  </si>
  <si>
    <t>08</t>
  </si>
  <si>
    <t>09</t>
  </si>
  <si>
    <t>10</t>
  </si>
  <si>
    <t>11</t>
  </si>
  <si>
    <t>12</t>
  </si>
  <si>
    <t>13</t>
  </si>
  <si>
    <t>14</t>
  </si>
  <si>
    <t>15</t>
  </si>
  <si>
    <t>16</t>
  </si>
  <si>
    <t>17</t>
  </si>
  <si>
    <t>18</t>
  </si>
  <si>
    <t>19</t>
  </si>
  <si>
    <t>Real Cost Escalation</t>
  </si>
  <si>
    <t>Year-on-Year</t>
  </si>
  <si>
    <t>Cumulative</t>
  </si>
  <si>
    <t>Unit Rate Forecasts</t>
  </si>
  <si>
    <t>Non-Unit Rate Forecasts</t>
  </si>
  <si>
    <t>TOTAL</t>
  </si>
  <si>
    <t>SUBTOTAL</t>
  </si>
  <si>
    <t>Real Cost Escalation'!A1</t>
  </si>
  <si>
    <t>Mains Replacement</t>
  </si>
  <si>
    <t>Meter Replacement</t>
  </si>
  <si>
    <t>Augmentation</t>
  </si>
  <si>
    <t>Regulators</t>
  </si>
  <si>
    <t>IT</t>
  </si>
  <si>
    <t>Growth Assets</t>
  </si>
  <si>
    <t>Mains growth</t>
  </si>
  <si>
    <t>Inlets growth</t>
  </si>
  <si>
    <t>Meters growth</t>
  </si>
  <si>
    <t>Large consumers</t>
  </si>
  <si>
    <t>Growth new areas</t>
  </si>
  <si>
    <t>Other Distribution System</t>
  </si>
  <si>
    <t>Other Non-Distribution System</t>
  </si>
  <si>
    <t>Overheads</t>
  </si>
  <si>
    <t>Support</t>
  </si>
  <si>
    <t>Total Capex</t>
  </si>
  <si>
    <t>% Overheads to Capex</t>
  </si>
  <si>
    <t>Average</t>
  </si>
  <si>
    <t>Deloitte Access Economics</t>
  </si>
  <si>
    <t>Meters</t>
  </si>
  <si>
    <t>PTRM Input</t>
  </si>
  <si>
    <t>PTRM Input'!A1</t>
  </si>
  <si>
    <t>Mains Replacement Total</t>
  </si>
  <si>
    <t>Meter Replacement Total</t>
  </si>
  <si>
    <t>Meter Replacement Volumes (units)</t>
  </si>
  <si>
    <t>Input</t>
  </si>
  <si>
    <t>New Mains Total</t>
  </si>
  <si>
    <t>New Services Total</t>
  </si>
  <si>
    <t>New Meters Volumes (units)</t>
  </si>
  <si>
    <t>New Services Volumes (units)</t>
  </si>
  <si>
    <t>New Meters Total</t>
  </si>
  <si>
    <t xml:space="preserve">Total </t>
  </si>
  <si>
    <t>$m, nominal</t>
  </si>
  <si>
    <t>Operations &amp; maintenance</t>
  </si>
  <si>
    <t>Planning &amp; system design</t>
  </si>
  <si>
    <t>Procurement &amp; fleet</t>
  </si>
  <si>
    <t>Technical assurance</t>
  </si>
  <si>
    <t>Network engineering</t>
  </si>
  <si>
    <t>Fixed</t>
  </si>
  <si>
    <t>Variable</t>
  </si>
  <si>
    <t>Weights</t>
  </si>
  <si>
    <t>Total</t>
  </si>
  <si>
    <t>Business Case Summary</t>
  </si>
  <si>
    <t>Code</t>
  </si>
  <si>
    <t>Name</t>
  </si>
  <si>
    <t>Other Assets</t>
  </si>
  <si>
    <t>Augmentation Total</t>
  </si>
  <si>
    <t>Information Technology Total</t>
  </si>
  <si>
    <t>Telemetry Total</t>
  </si>
  <si>
    <t>Source</t>
  </si>
  <si>
    <t>Capital Expenditure (direct costs only)</t>
  </si>
  <si>
    <t>Buildings</t>
  </si>
  <si>
    <t>Equity Raising Costs</t>
  </si>
  <si>
    <t>Land</t>
  </si>
  <si>
    <t>Growth Assets (meters only)</t>
  </si>
  <si>
    <t>N/A</t>
  </si>
  <si>
    <t>Other  Distribution System</t>
  </si>
  <si>
    <t>Other   Non Distribution System</t>
  </si>
  <si>
    <t>Other  Distribution System Total</t>
  </si>
  <si>
    <t>Other  Non Distribution System Total</t>
  </si>
  <si>
    <t>Regulators &amp; Valves Total</t>
  </si>
  <si>
    <t>Service Renewal - Volumes</t>
  </si>
  <si>
    <t>Service Renewal Volumes (units)</t>
  </si>
  <si>
    <t>Mains Replacement Volumes (metres)</t>
  </si>
  <si>
    <t>Service Renewal Total</t>
  </si>
  <si>
    <t>Mains Replacement Unit Rates ($/metre)</t>
  </si>
  <si>
    <t>Service Renewal Unit Rates ($/unit)</t>
  </si>
  <si>
    <t>Mains Replacement - Volumes</t>
  </si>
  <si>
    <t>Meter Replacement Unit Rates ($/unit)</t>
  </si>
  <si>
    <t>New Mains Unit Rates ($/metre)</t>
  </si>
  <si>
    <t>New Mains Volumes (metres)</t>
  </si>
  <si>
    <t>New Services Unit Rates ($/unit)</t>
  </si>
  <si>
    <t>New Meters Unit Rates ($/unit)</t>
  </si>
  <si>
    <t>Meter Replacement - Volumes</t>
  </si>
  <si>
    <t>New Services - Volumes</t>
  </si>
  <si>
    <t>New Meters - Volumes</t>
  </si>
  <si>
    <t>New Mains - Volumes</t>
  </si>
  <si>
    <t>Capital Expenditure (direct costs and real cost escalation)</t>
  </si>
  <si>
    <t>Capital Expenditure (direct costs, real cost escalation and overheads)</t>
  </si>
  <si>
    <t>Average %</t>
  </si>
  <si>
    <t>Fixed Overheads</t>
  </si>
  <si>
    <t>Variable Overheads</t>
  </si>
  <si>
    <t>Total Overheads</t>
  </si>
  <si>
    <t>Average % Overheads to Total Capex</t>
  </si>
  <si>
    <t>Nominal Year</t>
  </si>
  <si>
    <t>Annual CPI</t>
  </si>
  <si>
    <t>Index</t>
  </si>
  <si>
    <t>Consumer Price Index</t>
  </si>
  <si>
    <t>% Split between Overheads</t>
  </si>
  <si>
    <t>Calculation of variable overheads %</t>
  </si>
  <si>
    <t>Capex Forecasts + Real Cost Escalation + Overheads (added as a line item)</t>
  </si>
  <si>
    <t>TOTAL (excluding overheads)</t>
  </si>
  <si>
    <t>TOTAL (including overheads)</t>
  </si>
  <si>
    <t>Overheads (apportioned to capex categories)</t>
  </si>
  <si>
    <t>Capex Forecasts + Real Cost Escalation + Overheads (apportioned across capex categories)</t>
  </si>
  <si>
    <t>CPI used to convert for the next year</t>
  </si>
  <si>
    <t>Unit Rate Categories</t>
  </si>
  <si>
    <t>Non-Unit Rate Categories</t>
  </si>
  <si>
    <t>Weighted Cost Escalation Rate</t>
  </si>
  <si>
    <t>Weighting</t>
  </si>
  <si>
    <t>Total Capex Forecast</t>
  </si>
  <si>
    <t>Applications Renewal</t>
  </si>
  <si>
    <t>New Meter - Domestic</t>
  </si>
  <si>
    <t>New Meter - I&amp;C&lt;10TJ</t>
  </si>
  <si>
    <t>Mains Replacement - Piecemeal Replacement</t>
  </si>
  <si>
    <t>Mapping</t>
  </si>
  <si>
    <t>Introductory</t>
  </si>
  <si>
    <t>Contents</t>
  </si>
  <si>
    <t>Inputs</t>
  </si>
  <si>
    <t>CPI</t>
  </si>
  <si>
    <t>Calculation</t>
  </si>
  <si>
    <t>Capex Category Index</t>
  </si>
  <si>
    <t>Number</t>
  </si>
  <si>
    <t>Title</t>
  </si>
  <si>
    <t>Unit Rate Capex Categories</t>
  </si>
  <si>
    <t>Output</t>
  </si>
  <si>
    <t>Mapping from Capex Driver Categories to RAB Categories</t>
  </si>
  <si>
    <t>New Residential Connections</t>
  </si>
  <si>
    <t>New Commercial Connections</t>
  </si>
  <si>
    <t>New estate connections</t>
  </si>
  <si>
    <t>Existing homes</t>
  </si>
  <si>
    <t>I&amp;C&lt;10TJ</t>
  </si>
  <si>
    <t>Multi-User connections</t>
  </si>
  <si>
    <t>Volume Forecast for "New Services" Growth Capex</t>
  </si>
  <si>
    <t>Volume of New Services = Number of New Customer Connections</t>
  </si>
  <si>
    <t>Volume Forecast for "New Mains" Growth Capex</t>
  </si>
  <si>
    <t>Derived from Core Energy customer number forecast</t>
  </si>
  <si>
    <t>RAB Category</t>
  </si>
  <si>
    <t>Capex Driver Category</t>
  </si>
  <si>
    <t>Capex Model Category</t>
  </si>
  <si>
    <t>Annual RINs</t>
  </si>
  <si>
    <t>Domestic</t>
  </si>
  <si>
    <t>Non-Domestic</t>
  </si>
  <si>
    <t>Total new meters</t>
  </si>
  <si>
    <t>New Meter Forecast</t>
  </si>
  <si>
    <t>Derivation of Growth Capex Volume Forecast</t>
  </si>
  <si>
    <t>New estate</t>
  </si>
  <si>
    <t>Existing area</t>
  </si>
  <si>
    <t>New Main Forecast</t>
  </si>
  <si>
    <t>Multi user</t>
  </si>
  <si>
    <t>New Services Forecast</t>
  </si>
  <si>
    <t>Assumption of new meters associated with 1 Multi-User new service</t>
  </si>
  <si>
    <t>Implied Forecast of New Meters (with additional residential split)</t>
  </si>
  <si>
    <t>New Services forecast for the purposes of "New Mains" Growth Capex</t>
  </si>
  <si>
    <t>Derives AGN's proposed growth capex volumes</t>
  </si>
  <si>
    <t>Maps RAB Categories to Capex Driver Categories and Capex Model Categories</t>
  </si>
  <si>
    <t>Contents of Capital Expenditure Model</t>
  </si>
  <si>
    <t>Mapping!A1</t>
  </si>
  <si>
    <t>CPI!A1</t>
  </si>
  <si>
    <t>Overheads!A1</t>
  </si>
  <si>
    <t>Calculates forecast overheads</t>
  </si>
  <si>
    <t>Impact of Marketing Step Change</t>
  </si>
  <si>
    <t>Number of New Residential Customer Connections due to Marketing Step Change</t>
  </si>
  <si>
    <t>Summarises the capex forecast by Capex Model Category, including real escalation of input costs</t>
  </si>
  <si>
    <t>Applies overheads to Capex Model Categories</t>
  </si>
  <si>
    <t>Consolidated Summary</t>
  </si>
  <si>
    <t>Summarises the capex forecast by Capex Driver Category, including real escalation of input costs and application of overheads</t>
  </si>
  <si>
    <t>20</t>
  </si>
  <si>
    <t>Total Forecast Overheads</t>
  </si>
  <si>
    <t>Core Forecasts</t>
  </si>
  <si>
    <t>New Meter Forecasts</t>
  </si>
  <si>
    <t>Equivalent to applying the following overheads percentage to total escalated capex</t>
  </si>
  <si>
    <t>Residential</t>
  </si>
  <si>
    <t>Commercial</t>
  </si>
  <si>
    <t>Disconnections forecast</t>
  </si>
  <si>
    <t>Net connections forecast</t>
  </si>
  <si>
    <t>Total Connections</t>
  </si>
  <si>
    <t>Disconnections</t>
  </si>
  <si>
    <t>Percentage of Disconnections to Total Connections</t>
  </si>
  <si>
    <t>Residential Disconnections History</t>
  </si>
  <si>
    <t>Commercial Disconnections History</t>
  </si>
  <si>
    <t>Total Connections Forecast</t>
  </si>
  <si>
    <t>Converting Net Customer Connections Forecast to Gross Customer Connections Forecast</t>
  </si>
  <si>
    <t>Gross Connections Forecast</t>
  </si>
  <si>
    <t>Overheads as reported in the Annual RINs</t>
  </si>
  <si>
    <t>Lists Capex Model Categories</t>
  </si>
  <si>
    <t>AGN's real cost escalation rates</t>
  </si>
  <si>
    <r>
      <t>Meter Replacement - Meters &lt; 25m</t>
    </r>
    <r>
      <rPr>
        <vertAlign val="superscript"/>
        <sz val="8"/>
        <rFont val="Arial"/>
        <family val="2"/>
      </rPr>
      <t>3</t>
    </r>
  </si>
  <si>
    <r>
      <t>Meter Replacement - Meters &gt; 25m</t>
    </r>
    <r>
      <rPr>
        <vertAlign val="superscript"/>
        <sz val="8"/>
        <rFont val="Arial"/>
        <family val="2"/>
      </rPr>
      <t>3</t>
    </r>
  </si>
  <si>
    <t>CPI conversion to $2020/21</t>
  </si>
  <si>
    <t>Total for 
2021/22 to 2025/26</t>
  </si>
  <si>
    <t>2021/22</t>
  </si>
  <si>
    <t>2022/23</t>
  </si>
  <si>
    <t>2023/24</t>
  </si>
  <si>
    <t>2024/25</t>
  </si>
  <si>
    <t>2025/26</t>
  </si>
  <si>
    <t>2016/17</t>
  </si>
  <si>
    <t>2017/18</t>
  </si>
  <si>
    <t>2018/19</t>
  </si>
  <si>
    <t>2020/21</t>
  </si>
  <si>
    <t>Conversion from Nominal to Real $2019/20</t>
  </si>
  <si>
    <t>Cumulative CPI to $2019/20</t>
  </si>
  <si>
    <t>Converts output of the Capex model for input into the PTRM (in $2020/21)</t>
  </si>
  <si>
    <t>Inflation from mid-year $2019/20 to end of year $2020/21</t>
  </si>
  <si>
    <t>Forecast Overheads ($m, $2020/21)</t>
  </si>
  <si>
    <t>Meter Replacement - Unit Rates ($2020/21)</t>
  </si>
  <si>
    <t>Mains Replacement - Unit Rates ($2020/21)</t>
  </si>
  <si>
    <t>Service Renewal - Unit Rates ($2020/21)</t>
  </si>
  <si>
    <t>New Mains - Unit Rates ($2020/21)</t>
  </si>
  <si>
    <t>New Meters - Unit Rates ($2020/21)</t>
  </si>
  <si>
    <t>New Services - Unit Rates ($2020/21)</t>
  </si>
  <si>
    <t>Capital Expenditure Forecasts (Escalated), $m 2020/21</t>
  </si>
  <si>
    <t>Mains Replacement - General Block Replacement</t>
  </si>
  <si>
    <t>Mains Replacement - North Adelaide Block Replacement</t>
  </si>
  <si>
    <t>Mains Replacement - HDPE Replacement Class 250</t>
  </si>
  <si>
    <t>Inline Camera Inspection</t>
  </si>
  <si>
    <t>Dec 2017 - Dec 2018</t>
  </si>
  <si>
    <t>Dec 2016 - Dec 2017</t>
  </si>
  <si>
    <t>Dec 2015 - Dec 2016</t>
  </si>
  <si>
    <t>2007/08</t>
  </si>
  <si>
    <t>2015/16</t>
  </si>
  <si>
    <t>2014/15</t>
  </si>
  <si>
    <t>2013/14</t>
  </si>
  <si>
    <t>2012/13</t>
  </si>
  <si>
    <t>2011/12</t>
  </si>
  <si>
    <t>2010/11</t>
  </si>
  <si>
    <t>2009/10</t>
  </si>
  <si>
    <t>2008/09</t>
  </si>
  <si>
    <t>Dec 2014 - Dec 2015</t>
  </si>
  <si>
    <t>Dec 2013 - Dec 2014</t>
  </si>
  <si>
    <t>Dec 2012 - Dec 2013</t>
  </si>
  <si>
    <t>Dec 2011 - Dec 2012</t>
  </si>
  <si>
    <t>Dec 2010 - Dec 2011</t>
  </si>
  <si>
    <t>Dec 2009 - Dec 2010</t>
  </si>
  <si>
    <t>Dec 2008 - Dec 2009</t>
  </si>
  <si>
    <t>Dec 2007 - Dec 2008</t>
  </si>
  <si>
    <t>Dec 2006 - Dec 2007</t>
  </si>
  <si>
    <t>SA115</t>
  </si>
  <si>
    <t>Northern Metro HP Main and Gawler Gate Station</t>
  </si>
  <si>
    <t>SA116</t>
  </si>
  <si>
    <t>Southern Metro HP Augmentation</t>
  </si>
  <si>
    <t>SA117</t>
  </si>
  <si>
    <t>SA121</t>
  </si>
  <si>
    <t>SA103</t>
  </si>
  <si>
    <t>SA104</t>
  </si>
  <si>
    <t>SA105</t>
  </si>
  <si>
    <t>SA107</t>
  </si>
  <si>
    <t>SA108</t>
  </si>
  <si>
    <t>SA126</t>
  </si>
  <si>
    <t>SA127</t>
  </si>
  <si>
    <t>SA112</t>
  </si>
  <si>
    <t>SA128</t>
  </si>
  <si>
    <t>SA129</t>
  </si>
  <si>
    <t>SA131</t>
  </si>
  <si>
    <t>SA109</t>
  </si>
  <si>
    <t>SA135</t>
  </si>
  <si>
    <t>SA101</t>
  </si>
  <si>
    <t>DCVG Dig Up and Repair TP</t>
  </si>
  <si>
    <t>Replacement of Valves</t>
  </si>
  <si>
    <t>TP Modifications for ILI</t>
  </si>
  <si>
    <t>Additional emergency isolation valves</t>
  </si>
  <si>
    <t>I and C Meter Set Refurbishment</t>
  </si>
  <si>
    <t>DRS Operability Risk Reduction</t>
  </si>
  <si>
    <t>CP Assets Replacement</t>
  </si>
  <si>
    <t>CP Remote Monitoring</t>
  </si>
  <si>
    <t>Isolated Steel Sections from CP</t>
  </si>
  <si>
    <t>I&amp;C Overpressure risk reduction</t>
  </si>
  <si>
    <t>Slab Sensitive TP Areas</t>
  </si>
  <si>
    <t>TP M53 Replacement</t>
  </si>
  <si>
    <t>SA106</t>
  </si>
  <si>
    <t>DRS Overpressure risk reduction</t>
  </si>
  <si>
    <t>SA110</t>
  </si>
  <si>
    <t>SA111</t>
  </si>
  <si>
    <t>SCADA Equipment Replacement</t>
  </si>
  <si>
    <t>Additional Network Pressure Monitoring</t>
  </si>
  <si>
    <t>SA113</t>
  </si>
  <si>
    <t>Small Plant and Equipment</t>
  </si>
  <si>
    <t>Growth new areas Total</t>
  </si>
  <si>
    <t>SA122</t>
  </si>
  <si>
    <t>SA124</t>
  </si>
  <si>
    <t>Mains Inspection - Volumes</t>
  </si>
  <si>
    <t>Mains Inspection Volumes (units)</t>
  </si>
  <si>
    <t>Service renewal - Multi User</t>
  </si>
  <si>
    <t>AIPM Tool</t>
  </si>
  <si>
    <t>Overheads'!A1</t>
  </si>
  <si>
    <t>Consolidated Summary'!A1</t>
  </si>
  <si>
    <t>Business Case/Plan</t>
  </si>
  <si>
    <t>Customer priorities</t>
  </si>
  <si>
    <t>Inlets</t>
  </si>
  <si>
    <t>Mains</t>
  </si>
  <si>
    <t>Growth Assets (mains)</t>
  </si>
  <si>
    <t>Growth Assets (inlets)</t>
  </si>
  <si>
    <t>Other Distribution System Equipment</t>
  </si>
  <si>
    <t>IT System</t>
  </si>
  <si>
    <t>Mains Inspections Total</t>
  </si>
  <si>
    <t>Total Capex ($m, nominal)</t>
  </si>
  <si>
    <t>Total overheads in $m, 2019/20</t>
  </si>
  <si>
    <t>Total Overheads to capitalise</t>
  </si>
  <si>
    <t>Total overheads to capitalise in $m, 2019/20</t>
  </si>
  <si>
    <t>Check - overheads to remain expensed</t>
  </si>
  <si>
    <t>Total Capex ($m, 2019/20)</t>
  </si>
  <si>
    <t>Total Capex - Overheads ($m nominal)</t>
  </si>
  <si>
    <t>Total Capex - Overheads ($m, 2019/20)</t>
  </si>
  <si>
    <t>Forecast Fixed Overheads ($m 2019/20)</t>
  </si>
  <si>
    <t>Safety and reliability</t>
  </si>
  <si>
    <t>Growing the network</t>
  </si>
  <si>
    <t>Customer service</t>
  </si>
  <si>
    <t>SA137</t>
  </si>
  <si>
    <t>Digital customer experience</t>
  </si>
  <si>
    <t>Concordia Reticulation Project</t>
  </si>
  <si>
    <t>Kingsford Regional Industrial Estate</t>
  </si>
  <si>
    <t>Program years where applicable</t>
  </si>
  <si>
    <t>SA138</t>
  </si>
  <si>
    <t>AGIG IT Strategy &amp; Roadmap</t>
  </si>
  <si>
    <t xml:space="preserve"> </t>
  </si>
  <si>
    <t>Service renewal - Standalone</t>
  </si>
  <si>
    <t>Overheads remaining expensed</t>
  </si>
  <si>
    <t>Total overheads</t>
  </si>
  <si>
    <t>$2020/21</t>
  </si>
  <si>
    <t>$2019/20</t>
  </si>
  <si>
    <t>Overheads remaining expensed (opex model input)</t>
  </si>
  <si>
    <t>Inline Inspection - Unit Rates ($2020/21)</t>
  </si>
  <si>
    <t>Mt Barker Trunk Reticulation</t>
  </si>
  <si>
    <t>Large customers</t>
  </si>
  <si>
    <t>Large customers Total</t>
  </si>
  <si>
    <t>SA139</t>
  </si>
  <si>
    <t>Annual rate of change</t>
  </si>
  <si>
    <t>Mount Barker connections (costed separately)</t>
  </si>
  <si>
    <t>Mount Barker, Nairne &amp; Littlehampton Forecasts</t>
  </si>
  <si>
    <t>.</t>
  </si>
  <si>
    <t>Mt Barker Volume of New Mains (m)</t>
  </si>
  <si>
    <t>Other projects New Mains (m)</t>
  </si>
  <si>
    <t>Volume Forecast for "New Mains" Mount Barker Extension Project</t>
  </si>
  <si>
    <t>Volume Forecast for "New Mains" Growth New Areas &amp; Augmentation Capex</t>
  </si>
  <si>
    <t>Total (HP steel main)</t>
  </si>
  <si>
    <t>Total (HP PE100)</t>
  </si>
  <si>
    <t>Trunk only (other retic in growth above) - HP PE100</t>
  </si>
  <si>
    <t>Trunk &amp; internal retic (need to confirm no double counting with above) - HP PE100</t>
  </si>
  <si>
    <t>Total network length</t>
  </si>
  <si>
    <t>Volume Forecast for "Network length" Growth, Growth New Areas &amp; Augmentation Capex</t>
  </si>
  <si>
    <t>Total Network Length (m) from Growth, Growth new Areas and Augmentation Capex</t>
  </si>
  <si>
    <t>Pipeline</t>
  </si>
  <si>
    <t>Protected Steel</t>
  </si>
  <si>
    <t>Total (500m PS in the first year, all the rest PE)</t>
  </si>
  <si>
    <t>Trunk Reticulation Mt Barker</t>
  </si>
  <si>
    <t>Trunk Reticulation Monarto</t>
  </si>
  <si>
    <t>Total (500m PS, all the rest PE)</t>
  </si>
  <si>
    <t>Trunk Nairne</t>
  </si>
  <si>
    <t>Trunk Littlehampton</t>
  </si>
  <si>
    <t>New Residential Connections Nairne</t>
  </si>
  <si>
    <t>New Commercial Connections Nairne</t>
  </si>
  <si>
    <t>New Residential Connections Littlehampton</t>
  </si>
  <si>
    <t>New Commercial Connections Littlehampton</t>
  </si>
  <si>
    <t>New Residential Connections Mt Barker</t>
  </si>
  <si>
    <t>New Commercial Connections Mt Barker</t>
  </si>
  <si>
    <t>Historical Overheads</t>
  </si>
  <si>
    <t>Meter Replacement - Unit Rates ($2019/20)</t>
  </si>
  <si>
    <t>Mains Replacement - Unit Rates ($2019/20)</t>
  </si>
  <si>
    <t>Inline Inspection - Unit Rates ($2019/20)</t>
  </si>
  <si>
    <t>Service Renewal - Unit Rates ($2019/20)</t>
  </si>
  <si>
    <t>New Mains - Unit Rates ($2019/20)</t>
  </si>
  <si>
    <t>New Meters - Unit Rates ($2019/20)</t>
  </si>
  <si>
    <t>New Services - Unit Rates ($2019/20)</t>
  </si>
  <si>
    <t>Non-Unit Rate Total</t>
  </si>
  <si>
    <t>Historical Fixed vs Variable Split</t>
  </si>
  <si>
    <t>Historical New Services (units)</t>
  </si>
  <si>
    <t>Historical New Mains (metres)</t>
  </si>
  <si>
    <t>Historical ratio of metres per new main laid</t>
  </si>
  <si>
    <t>Volume of New Mains (m) = (Number of New Services) x (Historical average number of metres per new service installed)</t>
  </si>
  <si>
    <t>Category Index'!A1</t>
  </si>
  <si>
    <t>New Growth Volumes'!A1</t>
  </si>
  <si>
    <t>Unit Rate Categories'!A1</t>
  </si>
  <si>
    <t>Non Unit Rate Categories</t>
  </si>
  <si>
    <t>Non Unit Rate Categories'!A1</t>
  </si>
  <si>
    <t>Lists all non unit rate categories (Business Cases) and associated project costs</t>
  </si>
  <si>
    <t>Lists all unit rate categories and associated project costs</t>
  </si>
  <si>
    <t>Category Index</t>
  </si>
  <si>
    <t>Category Summary</t>
  </si>
  <si>
    <t>New Growth Volumes</t>
  </si>
  <si>
    <t>Category Summary'!A1</t>
  </si>
  <si>
    <t>Business Case Input</t>
  </si>
  <si>
    <t>Business Case Input'!A1</t>
  </si>
  <si>
    <t>Converts output of the Capex model for $2020/21 input into Business Cases</t>
  </si>
  <si>
    <t>Unit Rate Category Summary</t>
  </si>
  <si>
    <t>Non Unit Rate Category Summary</t>
  </si>
  <si>
    <t>IT Infrastructure</t>
  </si>
  <si>
    <t>Capital Expenditure Forecasts by RAB Category for PTRM Input</t>
  </si>
  <si>
    <t>Capital Expenditure Forecasts by RAB Category PTRM Input, $m 2020/21</t>
  </si>
  <si>
    <t>Forecast ($m 2019/20)</t>
  </si>
  <si>
    <t>Forecast ($m 2020/21)</t>
  </si>
  <si>
    <t xml:space="preserve">Business Case Costs direct escalated, excluding overheads ($m, $2020/21) </t>
  </si>
  <si>
    <t>Mains Replacement - HDPE 575 DN40 MP</t>
  </si>
  <si>
    <t>Mains Replacement - HDPE 575 DN40 HP</t>
  </si>
  <si>
    <t>New Service - I&amp;C &lt; 10 TJ</t>
  </si>
  <si>
    <t>Attachment 8.3 DMSIP</t>
  </si>
  <si>
    <t>Attachments 12.1, 12.2 and 12.3 Core Energy demand forecasting</t>
  </si>
  <si>
    <t>Attachment 8.4 Meter Replacement Plan</t>
  </si>
  <si>
    <t>Attachment 8.6 IT Investment Plan</t>
  </si>
  <si>
    <t>Attachment 8.9 Unit Rates Report</t>
  </si>
  <si>
    <t>Safety and reliability &amp; Customer Service</t>
  </si>
  <si>
    <t>Capital Expenditure Forecasts, $m 2020/21</t>
  </si>
  <si>
    <t>Capex Category Forecast Summary</t>
  </si>
  <si>
    <t>Meter Replacement - Impact of Real Cost Escalation</t>
  </si>
  <si>
    <t>Mains Replacement - Impact of Real Cost Escalation</t>
  </si>
  <si>
    <t>Mains Inspection - Impact of Real Cost Escalation</t>
  </si>
  <si>
    <t>Service Renewal - Impact of Real Cost Escalation</t>
  </si>
  <si>
    <t>New Mains - Impact of Real Cost Escalation</t>
  </si>
  <si>
    <t>New Meters - Impact of Real Cost Escalation</t>
  </si>
  <si>
    <t>New Services - Impact of Real Cost Escalation</t>
  </si>
  <si>
    <t>Non-Unit Rate - Impact of Real Cost Escalation</t>
  </si>
  <si>
    <t>Total Capex - Impact of Real Cost Escalation</t>
  </si>
  <si>
    <t>Meter Replacement ($m 2019/20)</t>
  </si>
  <si>
    <t>Mains Replacement ($m 2019/20)</t>
  </si>
  <si>
    <t>Meter Replacement ($m 2020/21 - Excluding Real Cost escalation)</t>
  </si>
  <si>
    <t>Meter Replacement ($m 2020/21 - Real Cost Escalation Applied)</t>
  </si>
  <si>
    <t>Mains Inspection ($m 2019/20)</t>
  </si>
  <si>
    <t>Service Renewal ($m 2019/20)</t>
  </si>
  <si>
    <t>New Mains ($m 2019/20)</t>
  </si>
  <si>
    <t>New Meters ($m 2019/20)</t>
  </si>
  <si>
    <t>New Services ($m 2019/20)</t>
  </si>
  <si>
    <t>Non-Unit Rate ($m 2019/20)</t>
  </si>
  <si>
    <t>Total Capex ($m 2019/20)</t>
  </si>
  <si>
    <t>Mains Replacement ($m 2020/21 - Excluding Real Cost escalation)</t>
  </si>
  <si>
    <t>Mains Inspection ($m 2020/21 - Excluding Real Cost escalation)</t>
  </si>
  <si>
    <t>Service Renewal ($m 2020/21 - Excluding Real Cost escalation)</t>
  </si>
  <si>
    <t>New Mains ($m 2020/21 - Excluding Real Cost escalation)</t>
  </si>
  <si>
    <t>New Meters ($m 2020/21 - Excluding Real Cost escalation)</t>
  </si>
  <si>
    <t>New Services ($m 2020/21 - Excluding Real Cost escalation)</t>
  </si>
  <si>
    <t>Non-Unit Rate ($m 2020/21 - Excluding Real Cost escalation)</t>
  </si>
  <si>
    <t>Total Capex ($m 2020/21 - Excluding Real Cost escalation)</t>
  </si>
  <si>
    <t>Mains Replacement ($m 2020/21 - Real Cost Escalation Applied)</t>
  </si>
  <si>
    <t>Mains Inspection ($m 2020/21 - Real Cost Escalation Applied)</t>
  </si>
  <si>
    <t>Service Renewal ($m 2020/21 - Real Cost Escalation Applied)</t>
  </si>
  <si>
    <t>New Mains ($m 2020/21 - Real Cost Escalation Applied)</t>
  </si>
  <si>
    <t>New Meters ($m 2020/21 - Real Cost Escalation Applied)</t>
  </si>
  <si>
    <t>New Services ($m 2020/21 - Real Cost Escalation Applied)</t>
  </si>
  <si>
    <t>Non-Unit Rate ($m 2020/21 - Real Cost Escalation Applied)</t>
  </si>
  <si>
    <t>Total Capex ($m 2020/21 - Real Cost Escalation Applied)</t>
  </si>
  <si>
    <t xml:space="preserve">Business Case escalation ($m, $2020/21) </t>
  </si>
  <si>
    <t>BIS Oxford</t>
  </si>
  <si>
    <t>NA</t>
  </si>
  <si>
    <r>
      <rPr>
        <b/>
        <sz val="14"/>
        <color theme="0"/>
        <rFont val="Arial"/>
        <family val="2"/>
      </rPr>
      <t>Australian Gas Networks</t>
    </r>
    <r>
      <rPr>
        <b/>
        <sz val="11"/>
        <color theme="0"/>
        <rFont val="Arial"/>
        <family val="2"/>
      </rPr>
      <t xml:space="preserve">
South Australia Access Arrangement
Revised Capital Expenditure Model, 2021/22 to 2025/26</t>
    </r>
  </si>
  <si>
    <t>RIN Category</t>
  </si>
  <si>
    <t>Mains Repex</t>
  </si>
  <si>
    <t>Opex</t>
  </si>
  <si>
    <t>Other Capex</t>
  </si>
  <si>
    <t>Mains Repex &amp; Other Capex</t>
  </si>
  <si>
    <t>New Connections</t>
  </si>
  <si>
    <t>Non-network</t>
  </si>
  <si>
    <t>ICT</t>
  </si>
  <si>
    <t>AER Draft Decision</t>
  </si>
  <si>
    <t>Attachment 8.3A Response on Mains Replacement</t>
  </si>
  <si>
    <t>SA58</t>
  </si>
  <si>
    <t>GIS Upgrade</t>
  </si>
  <si>
    <t>SA59</t>
  </si>
  <si>
    <t>Mobility Integration</t>
  </si>
  <si>
    <t>SA60</t>
  </si>
  <si>
    <t>Business Intelligence</t>
  </si>
  <si>
    <t>Life support data solution (inc other rule changes)</t>
  </si>
  <si>
    <t>Attachment 12.1A Core demand forecasting</t>
  </si>
  <si>
    <t>Attachment 7.8A BIS Oxford Economics Input Cost Escalation</t>
  </si>
  <si>
    <t>Deloitte Access Economics, Wage Price Index forecasts, Prepared for the Australian Energy Regulator, August 2020. Deloitte Access Economics, Impact of changes to the superannuation guarantee on forecast labour price growth, Prepared for the Australian Energy Regulator, July 2020.
Deloitte Access Economics, Impact of changes to the superannuation guarantee on forecast labour price growth, Prepared for the Australian Energy Regulator, July 2020.</t>
  </si>
  <si>
    <t>Impact of SGC</t>
  </si>
  <si>
    <t>Revised capital expenditure model for Australian Gas Networks South Australia, 2021/22 to 2025/26</t>
  </si>
  <si>
    <t>C-I-C</t>
  </si>
  <si>
    <t>CIC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</si>
</sst>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 #,##0_-;_-* &quot;-&quot;??_-;_-@_-"/>
    <numFmt numFmtId="165" formatCode="0.0%"/>
    <numFmt numFmtId="166" formatCode="_-* #,##0.0000_-;\-* #,##0.0000_-;_-* &quot;-&quot;??_-;_-@_-"/>
    <numFmt numFmtId="167" formatCode="_-&quot;$&quot;* #,##0.0_-;\-&quot;$&quot;* #,##0.0_-;_-&quot;$&quot;* &quot;-&quot;??_-;_-@_-"/>
    <numFmt numFmtId="168" formatCode="0.0"/>
    <numFmt numFmtId="169" formatCode="_-&quot;$&quot;* #,##0_-;\-&quot;$&quot;* #,##0_-;_-&quot;$&quot;* &quot;-&quot;??_-;_-@_-"/>
    <numFmt numFmtId="170" formatCode="_-&quot;$&quot;* #,##0.000_-;\-&quot;$&quot;* #,##0.000_-;_-&quot;$&quot;* &quot;-&quot;??_-;_-@_-"/>
    <numFmt numFmtId="171" formatCode="[$-C09]dd\-mmm\-yy;@"/>
    <numFmt numFmtId="172" formatCode="_(* #,##0.0_);_(* \(#,##0.0\);_(* &quot;-&quot;??_);_(@_)"/>
    <numFmt numFmtId="173" formatCode="#,##0_ ;\-#,##0\ "/>
    <numFmt numFmtId="174" formatCode="_([$€-2]* #,##0.00_);_([$€-2]* \(#,##0.00\);_([$€-2]* &quot;-&quot;??_)"/>
    <numFmt numFmtId="175" formatCode="_-* #,##0.00_-;[Red]\(#,##0.00\)_-;_-* &quot;-&quot;??_-;_-@_-"/>
    <numFmt numFmtId="176" formatCode="mm/dd/yy"/>
    <numFmt numFmtId="177" formatCode="0_);[Red]\(0\)"/>
    <numFmt numFmtId="178" formatCode="_(* #,##0.0_);_(* \(#,##0.0\);_(* &quot;-&quot;?_);_(@_)"/>
    <numFmt numFmtId="179" formatCode="_(* #,##0_);_(* \(#,##0\);_(* &quot;-&quot;?_);_(@_)"/>
    <numFmt numFmtId="180" formatCode="#,##0.0_);\(#,##0.0\)"/>
    <numFmt numFmtId="181" formatCode="#,##0;[Red]\(#,##0.0\)"/>
    <numFmt numFmtId="182" formatCode="#,##0_ ;[Red]\(#,##0\)\ "/>
    <numFmt numFmtId="183" formatCode="#,##0.00;\(#,##0.00\)"/>
    <numFmt numFmtId="184" formatCode="_)d\-mmm\-yy_)"/>
    <numFmt numFmtId="185" formatCode="_(#,##0.0_);\(#,##0.0\);_(&quot;-&quot;_)"/>
    <numFmt numFmtId="186" formatCode="_(###0_);\(###0\);_(###0_)"/>
    <numFmt numFmtId="187" formatCode="#,##0.0000_);[Red]\(#,##0.0000\)"/>
    <numFmt numFmtId="188" formatCode="#,##0.000_ ;[Red]\-#,##0.000\ "/>
    <numFmt numFmtId="189" formatCode="_(#,##0.0%_);\(#,##0.0%\);_(&quot;-&quot;_)"/>
    <numFmt numFmtId="190" formatCode="_(&quot;$&quot;* #,##0.0_);_(&quot;$&quot;* \(#,##0.0\);_(* &quot;-&quot;??_);_(@_)"/>
    <numFmt numFmtId="191" formatCode="0.00%;\(0.00%\);_(* &quot;-&quot;??_)"/>
    <numFmt numFmtId="192" formatCode="#,##0.0;\-#,##0.0;\-"/>
    <numFmt numFmtId="193" formatCode="#,##0;\(#,##0\);\-"/>
    <numFmt numFmtId="194" formatCode="#,##0;\(#,##0.\);\-"/>
    <numFmt numFmtId="195" formatCode="#,##0.00;\(#,##0.00\);\-"/>
    <numFmt numFmtId="196" formatCode="##0.0"/>
    <numFmt numFmtId="197" formatCode="_(#,##0_);\(#,##0\);_(&quot;-&quot;_)"/>
    <numFmt numFmtId="198" formatCode="dd/mmm"/>
    <numFmt numFmtId="199" formatCode="#,##0_ ;\(#,##0\)_-;&quot;-&quot;"/>
  </numFmts>
  <fonts count="154">
    <font>
      <sz val="11"/>
      <color theme="1"/>
      <name val="Calibri"/>
      <family val="2"/>
      <scheme val="minor"/>
    </font>
    <font>
      <sz val="11"/>
      <color theme="1"/>
      <name val="Tahoma"/>
      <family val="2"/>
    </font>
    <font>
      <sz val="10"/>
      <color theme="1"/>
      <name val="Arial"/>
      <family val="2"/>
    </font>
    <font>
      <sz val="10"/>
      <color theme="1"/>
      <name val="Arial"/>
      <family val="2"/>
    </font>
    <font>
      <sz val="11"/>
      <color theme="1"/>
      <name val="Calibri"/>
      <family val="2"/>
      <scheme val="minor"/>
    </font>
    <font>
      <sz val="11"/>
      <color indexed="8"/>
      <name val="Calibri"/>
      <family val="2"/>
    </font>
    <font>
      <b/>
      <sz val="14"/>
      <color theme="0"/>
      <name val="Arial"/>
      <family val="2"/>
    </font>
    <font>
      <u/>
      <sz val="11"/>
      <color theme="10"/>
      <name val="Calibri"/>
      <family val="2"/>
      <scheme val="minor"/>
    </font>
    <font>
      <sz val="8"/>
      <color theme="1"/>
      <name val="Calibri"/>
      <family val="2"/>
      <scheme val="minor"/>
    </font>
    <font>
      <b/>
      <sz val="8"/>
      <name val="Arial"/>
      <family val="2"/>
    </font>
    <font>
      <b/>
      <sz val="8"/>
      <color theme="1"/>
      <name val="Arial"/>
      <family val="2"/>
    </font>
    <font>
      <sz val="8"/>
      <color theme="1"/>
      <name val="Arial"/>
      <family val="2"/>
    </font>
    <font>
      <b/>
      <sz val="10"/>
      <name val="Arial"/>
      <family val="2"/>
    </font>
    <font>
      <b/>
      <sz val="10"/>
      <color theme="1"/>
      <name val="Arial"/>
      <family val="2"/>
    </font>
    <font>
      <sz val="8"/>
      <name val="Arial"/>
      <family val="2"/>
    </font>
    <font>
      <sz val="11"/>
      <color theme="1"/>
      <name val="Arial"/>
      <family val="2"/>
    </font>
    <font>
      <b/>
      <sz val="11"/>
      <color theme="0"/>
      <name val="Arial"/>
      <family val="2"/>
    </font>
    <font>
      <b/>
      <sz val="11"/>
      <color theme="1"/>
      <name val="Arial"/>
      <family val="2"/>
    </font>
    <font>
      <sz val="11"/>
      <name val="Arial"/>
      <family val="2"/>
    </font>
    <font>
      <b/>
      <sz val="11"/>
      <name val="Arial"/>
      <family val="2"/>
    </font>
    <font>
      <u/>
      <sz val="8"/>
      <color theme="10"/>
      <name val="Arial"/>
      <family val="2"/>
    </font>
    <font>
      <b/>
      <sz val="10"/>
      <color theme="0"/>
      <name val="Arial"/>
      <family val="2"/>
    </font>
    <font>
      <i/>
      <sz val="8"/>
      <color theme="1"/>
      <name val="Arial"/>
      <family val="2"/>
    </font>
    <font>
      <sz val="10"/>
      <color theme="1"/>
      <name val="Arial"/>
      <family val="2"/>
    </font>
    <font>
      <sz val="10"/>
      <color theme="0"/>
      <name val="Arial"/>
      <family val="2"/>
    </font>
    <font>
      <sz val="10"/>
      <name val="Arial"/>
      <family val="2"/>
    </font>
    <font>
      <sz val="9"/>
      <color theme="1"/>
      <name val="Arial"/>
      <family val="2"/>
    </font>
    <font>
      <u/>
      <sz val="11"/>
      <color theme="10"/>
      <name val="Arial"/>
      <family val="2"/>
    </font>
    <font>
      <sz val="8"/>
      <color rgb="FFFF0000"/>
      <name val="Arial"/>
      <family val="2"/>
    </font>
    <font>
      <b/>
      <u/>
      <sz val="10"/>
      <color theme="1"/>
      <name val="Arial"/>
      <family val="2"/>
    </font>
    <font>
      <i/>
      <sz val="8"/>
      <name val="Arial"/>
      <family val="2"/>
    </font>
    <font>
      <b/>
      <sz val="9"/>
      <color theme="1"/>
      <name val="Arial"/>
      <family val="2"/>
    </font>
    <font>
      <b/>
      <u/>
      <sz val="11"/>
      <color theme="1"/>
      <name val="Arial"/>
      <family val="2"/>
    </font>
    <font>
      <sz val="8"/>
      <color theme="0"/>
      <name val="Arial"/>
      <family val="2"/>
    </font>
    <font>
      <b/>
      <sz val="8"/>
      <color theme="0"/>
      <name val="Arial"/>
      <family val="2"/>
    </font>
    <font>
      <sz val="11"/>
      <color theme="0"/>
      <name val="Arial"/>
      <family val="2"/>
    </font>
    <font>
      <sz val="12"/>
      <color theme="1"/>
      <name val="Arial"/>
      <family val="2"/>
    </font>
    <font>
      <b/>
      <sz val="12"/>
      <color theme="0"/>
      <name val="Arial"/>
      <family val="2"/>
    </font>
    <font>
      <i/>
      <sz val="11"/>
      <color theme="1"/>
      <name val="Arial"/>
      <family val="2"/>
    </font>
    <font>
      <i/>
      <sz val="10"/>
      <color rgb="FFFF0000"/>
      <name val="Arial"/>
      <family val="2"/>
    </font>
    <font>
      <sz val="7"/>
      <color theme="1"/>
      <name val="Arial"/>
      <family val="2"/>
    </font>
    <font>
      <i/>
      <sz val="10"/>
      <name val="Arial"/>
      <family val="2"/>
    </font>
    <font>
      <vertAlign val="superscript"/>
      <sz val="8"/>
      <name val="Arial"/>
      <family val="2"/>
    </font>
    <font>
      <sz val="8"/>
      <color theme="1"/>
      <name val="Calibri"/>
      <family val="2"/>
    </font>
    <font>
      <u/>
      <sz val="8"/>
      <name val="Arial"/>
      <family val="2"/>
    </font>
    <font>
      <i/>
      <sz val="8"/>
      <color theme="0"/>
      <name val="Arial"/>
      <family val="2"/>
    </font>
    <font>
      <u/>
      <sz val="10"/>
      <color theme="10"/>
      <name val="Arial"/>
      <family val="2"/>
    </font>
    <font>
      <i/>
      <sz val="10"/>
      <color theme="1"/>
      <name val="Arial"/>
      <family val="2"/>
    </font>
    <font>
      <sz val="11"/>
      <color theme="1"/>
      <name val="Calibri"/>
      <family val="2"/>
    </font>
    <font>
      <sz val="11"/>
      <color rgb="FF3F3F76"/>
      <name val="Calibri"/>
      <family val="2"/>
      <scheme val="minor"/>
    </font>
    <font>
      <b/>
      <sz val="9"/>
      <color theme="4"/>
      <name val="Arial"/>
      <family val="2"/>
    </font>
    <font>
      <b/>
      <sz val="9"/>
      <name val="Arial"/>
      <family val="2"/>
    </font>
    <font>
      <sz val="8"/>
      <color indexed="8"/>
      <name val="Arial"/>
      <family val="2"/>
    </font>
    <font>
      <sz val="8"/>
      <color theme="4"/>
      <name val="Arial"/>
      <family val="2"/>
    </font>
    <font>
      <sz val="10"/>
      <color theme="1"/>
      <name val="Calibri"/>
      <family val="2"/>
      <scheme val="minor"/>
    </font>
    <font>
      <sz val="10"/>
      <color indexed="12"/>
      <name val="Arial"/>
      <family val="2"/>
    </font>
    <font>
      <b/>
      <sz val="12"/>
      <name val="Arial"/>
      <family val="2"/>
    </font>
    <font>
      <sz val="12"/>
      <name val="Arial"/>
      <family val="2"/>
    </font>
    <font>
      <b/>
      <sz val="10"/>
      <color indexed="12"/>
      <name val="Arial"/>
      <family val="2"/>
    </font>
    <font>
      <b/>
      <sz val="16"/>
      <color indexed="9"/>
      <name val="Arial"/>
      <family val="2"/>
    </font>
    <font>
      <b/>
      <sz val="12"/>
      <color theme="0"/>
      <name val="Calibri"/>
      <family val="2"/>
      <scheme val="minor"/>
    </font>
    <font>
      <sz val="10"/>
      <name val="Helv"/>
      <charset val="204"/>
    </font>
    <font>
      <sz val="14"/>
      <name val="System"/>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name val="Verdana"/>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b/>
      <sz val="8.5"/>
      <name val="Univers 65"/>
      <family val="2"/>
    </font>
    <font>
      <u/>
      <sz val="11"/>
      <color indexed="12"/>
      <name val="Calibri"/>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9"/>
      <name val="Arial"/>
      <family val="2"/>
    </font>
    <font>
      <u/>
      <sz val="8.5"/>
      <color indexed="12"/>
      <name val="Arial"/>
      <family val="2"/>
    </font>
    <font>
      <b/>
      <sz val="9"/>
      <color indexed="9"/>
      <name val="Arial"/>
      <family val="2"/>
    </font>
    <font>
      <sz val="8"/>
      <color indexed="10"/>
      <name val="Arial"/>
      <family val="2"/>
    </font>
    <font>
      <sz val="8"/>
      <name val="Trebuchet MS"/>
      <family val="2"/>
    </font>
    <font>
      <b/>
      <sz val="12"/>
      <color indexed="12"/>
      <name val="Arial"/>
      <family val="2"/>
    </font>
    <font>
      <sz val="10"/>
      <color theme="1"/>
      <name val="Century Gothic"/>
      <family val="2"/>
    </font>
    <font>
      <sz val="10"/>
      <color theme="0"/>
      <name val="Century Gothic"/>
      <family val="2"/>
    </font>
    <font>
      <b/>
      <sz val="15"/>
      <color theme="3"/>
      <name val="Calibri"/>
      <family val="2"/>
    </font>
    <font>
      <b/>
      <sz val="13"/>
      <color theme="3"/>
      <name val="Calibri"/>
      <family val="2"/>
    </font>
    <font>
      <b/>
      <sz val="11"/>
      <color theme="3"/>
      <name val="Calibri"/>
      <family val="2"/>
    </font>
    <font>
      <b/>
      <sz val="11"/>
      <color theme="3"/>
      <name val="Century Gothic"/>
      <family val="2"/>
    </font>
    <font>
      <sz val="10"/>
      <color indexed="12"/>
      <name val="Calibri"/>
      <family val="2"/>
      <scheme val="minor"/>
    </font>
    <font>
      <sz val="8"/>
      <color indexed="60"/>
      <name val="MS Sans Serif"/>
      <family val="2"/>
    </font>
    <font>
      <b/>
      <sz val="10"/>
      <color theme="9" tint="-0.249977111117893"/>
      <name val="Arial"/>
      <family val="2"/>
    </font>
    <font>
      <b/>
      <sz val="11"/>
      <color rgb="FFEC7405"/>
      <name val="Arial"/>
      <family val="2"/>
    </font>
    <font>
      <b/>
      <sz val="14"/>
      <color theme="9" tint="-0.24994659260841701"/>
      <name val="Calibri"/>
      <family val="2"/>
      <scheme val="minor"/>
    </font>
    <font>
      <sz val="10"/>
      <color rgb="FF00B050"/>
      <name val="Calibri"/>
      <family val="2"/>
      <scheme val="minor"/>
    </font>
    <font>
      <sz val="8"/>
      <color rgb="FF3366FF"/>
      <name val="Arial"/>
      <family val="2"/>
    </font>
    <font>
      <sz val="10"/>
      <color rgb="FF3366FF"/>
      <name val="Calibri"/>
      <family val="2"/>
      <scheme val="minor"/>
    </font>
    <font>
      <b/>
      <sz val="14"/>
      <color rgb="FFEC7405"/>
      <name val="Arial"/>
      <family val="2"/>
    </font>
    <font>
      <sz val="10"/>
      <color theme="0" tint="-0.499984740745262"/>
      <name val="Calibri"/>
      <family val="2"/>
      <scheme val="minor"/>
    </font>
    <font>
      <sz val="10"/>
      <color theme="0" tint="-4.9989318521683403E-2"/>
      <name val="Arial"/>
      <family val="2"/>
    </font>
    <font>
      <u/>
      <sz val="10"/>
      <color indexed="12"/>
      <name val="Arial"/>
      <family val="2"/>
    </font>
    <font>
      <b/>
      <u/>
      <sz val="10"/>
      <color theme="9" tint="-0.24994659260841701"/>
      <name val="Arial"/>
      <family val="2"/>
    </font>
    <font>
      <u/>
      <sz val="11"/>
      <color theme="10"/>
      <name val="Calibri"/>
      <family val="2"/>
    </font>
    <font>
      <sz val="10"/>
      <color theme="1" tint="0.24994659260841701"/>
      <name val="Arial"/>
      <family val="2"/>
    </font>
    <font>
      <b/>
      <sz val="8"/>
      <color rgb="FFC00000"/>
      <name val="Arial"/>
      <family val="2"/>
    </font>
    <font>
      <sz val="10"/>
      <color indexed="8"/>
      <name val="Arial"/>
      <family val="2"/>
    </font>
    <font>
      <sz val="10"/>
      <name val="Trebuchet MS"/>
      <family val="2"/>
    </font>
    <font>
      <sz val="12"/>
      <name val="Times New Roman"/>
      <family val="1"/>
    </font>
    <font>
      <b/>
      <sz val="11"/>
      <color theme="1" tint="0.14996795556505021"/>
      <name val="Calibri"/>
      <family val="2"/>
    </font>
    <font>
      <sz val="10"/>
      <name val="Tahoma"/>
      <family val="2"/>
    </font>
    <font>
      <b/>
      <sz val="10"/>
      <name val="Tahoma"/>
      <family val="2"/>
    </font>
    <font>
      <b/>
      <sz val="14"/>
      <color indexed="12"/>
      <name val="Arial"/>
      <family val="2"/>
    </font>
    <font>
      <b/>
      <sz val="15"/>
      <color indexed="56"/>
      <name val="Calibri"/>
      <family val="2"/>
    </font>
    <font>
      <b/>
      <sz val="13"/>
      <color indexed="56"/>
      <name val="Calibri"/>
      <family val="2"/>
    </font>
    <font>
      <b/>
      <sz val="11"/>
      <color indexed="56"/>
      <name val="Calibri"/>
      <family val="2"/>
    </font>
    <font>
      <u/>
      <sz val="10"/>
      <color indexed="12"/>
      <name val="MS Sans Serif"/>
      <family val="2"/>
    </font>
    <font>
      <u/>
      <sz val="7.2"/>
      <color indexed="12"/>
      <name val="Arial"/>
      <family val="2"/>
    </font>
    <font>
      <b/>
      <sz val="9"/>
      <color indexed="16"/>
      <name val="Arial"/>
      <family val="2"/>
    </font>
    <font>
      <sz val="10"/>
      <color theme="1"/>
      <name val="Arial Narrow"/>
      <family val="2"/>
    </font>
    <font>
      <sz val="10"/>
      <color theme="1" tint="0.24994659260841701"/>
      <name val="Univers"/>
      <family val="2"/>
    </font>
    <font>
      <sz val="10"/>
      <name val="Helv"/>
      <family val="2"/>
    </font>
    <font>
      <b/>
      <u/>
      <sz val="12"/>
      <name val="Arial"/>
      <family val="2"/>
    </font>
    <font>
      <b/>
      <sz val="11"/>
      <color indexed="17"/>
      <name val="Arial"/>
      <family val="2"/>
    </font>
    <font>
      <sz val="9"/>
      <color indexed="21"/>
      <name val="Helvetica-Black"/>
      <family val="2"/>
    </font>
    <font>
      <b/>
      <sz val="18"/>
      <color indexed="56"/>
      <name val="Cambria"/>
      <family val="2"/>
    </font>
  </fonts>
  <fills count="74">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0" tint="-0.24994659260841701"/>
        <bgColor indexed="64"/>
      </patternFill>
    </fill>
    <fill>
      <patternFill patternType="solid">
        <fgColor theme="3"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0A3E0"/>
        <bgColor indexed="64"/>
      </patternFill>
    </fill>
    <fill>
      <patternFill patternType="solid">
        <fgColor rgb="FF003C71"/>
        <bgColor indexed="64"/>
      </patternFill>
    </fill>
    <fill>
      <patternFill patternType="solid">
        <fgColor rgb="FFFFC000"/>
        <bgColor indexed="64"/>
      </patternFill>
    </fill>
    <fill>
      <patternFill patternType="solid">
        <fgColor rgb="FF00B0F0"/>
        <bgColor indexed="64"/>
      </patternFill>
    </fill>
    <fill>
      <patternFill patternType="solid">
        <fgColor theme="3"/>
        <bgColor indexed="64"/>
      </patternFill>
    </fill>
    <fill>
      <patternFill patternType="solid">
        <fgColor rgb="FFFFCC99"/>
      </patternFill>
    </fill>
    <fill>
      <patternFill patternType="solid">
        <fgColor rgb="FFF2F2F2"/>
      </patternFill>
    </fill>
    <fill>
      <patternFill patternType="solid">
        <fgColor rgb="FFFFFFCC"/>
        <bgColor indexed="64"/>
      </patternFill>
    </fill>
    <fill>
      <patternFill patternType="solid">
        <fgColor theme="1"/>
        <bgColor indexed="64"/>
      </patternFill>
    </fill>
    <fill>
      <patternFill patternType="solid">
        <fgColor theme="0" tint="-0.14996795556505021"/>
        <bgColor indexed="64"/>
      </patternFill>
    </fill>
    <fill>
      <patternFill patternType="solid">
        <fgColor indexed="44"/>
        <bgColor indexed="64"/>
      </patternFill>
    </fill>
    <fill>
      <patternFill patternType="solid">
        <fgColor indexed="26"/>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27"/>
        <bgColor indexed="64"/>
      </patternFill>
    </fill>
    <fill>
      <patternFill patternType="solid">
        <fgColor theme="4" tint="-0.499984740745262"/>
        <bgColor indexed="64"/>
      </patternFill>
    </fill>
    <fill>
      <patternFill patternType="solid">
        <fgColor theme="0" tint="-0.499984740745262"/>
        <bgColor indexed="64"/>
      </patternFill>
    </fill>
    <fill>
      <patternFill patternType="solid">
        <fgColor indexed="8"/>
        <bgColor indexed="64"/>
      </patternFill>
    </fill>
    <fill>
      <patternFill patternType="solid">
        <fgColor theme="0" tint="-0.34998626667073579"/>
        <bgColor indexed="64"/>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49"/>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42"/>
        <bgColor indexed="64"/>
      </patternFill>
    </fill>
    <fill>
      <patternFill patternType="mediumGray">
        <fgColor indexed="22"/>
      </patternFill>
    </fill>
    <fill>
      <patternFill patternType="gray0625">
        <bgColor indexed="44"/>
      </patternFill>
    </fill>
    <fill>
      <patternFill patternType="solid">
        <fgColor indexed="62"/>
        <bgColor indexed="64"/>
      </patternFill>
    </fill>
    <fill>
      <patternFill patternType="solid">
        <fgColor indexed="13"/>
        <bgColor indexed="64"/>
      </patternFill>
    </fill>
    <fill>
      <patternFill patternType="solid">
        <fgColor indexed="43"/>
        <bgColor indexed="64"/>
      </patternFill>
    </fill>
    <fill>
      <patternFill patternType="solid">
        <fgColor indexed="52"/>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4" tint="0.59996337778862885"/>
        <bgColor indexed="64"/>
      </patternFill>
    </fill>
    <fill>
      <patternFill patternType="solid">
        <fgColor indexed="31"/>
      </patternFill>
    </fill>
    <fill>
      <patternFill patternType="solid">
        <fgColor indexed="4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s>
  <borders count="51">
    <border>
      <left/>
      <right/>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rgb="FF7F7F7F"/>
      </left>
      <right style="thin">
        <color rgb="FF7F7F7F"/>
      </right>
      <top style="thin">
        <color rgb="FF7F7F7F"/>
      </top>
      <bottom style="thin">
        <color rgb="FF7F7F7F"/>
      </bottom>
      <diagonal/>
    </border>
    <border>
      <left style="medium">
        <color indexed="64"/>
      </left>
      <right/>
      <top style="medium">
        <color indexed="64"/>
      </top>
      <bottom style="medium">
        <color indexed="64"/>
      </bottom>
      <diagonal/>
    </border>
    <border>
      <left style="thin">
        <color theme="0"/>
      </left>
      <right style="thin">
        <color theme="0"/>
      </right>
      <top style="thin">
        <color theme="0"/>
      </top>
      <bottom style="thin">
        <color theme="0"/>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style="thin">
        <color theme="0" tint="-0.24994659260841701"/>
      </right>
      <top style="thin">
        <color theme="0" tint="-0.24994659260841701"/>
      </top>
      <bottom style="thin">
        <color theme="0" tint="-0.24994659260841701"/>
      </bottom>
      <diagonal/>
    </border>
    <border>
      <left style="medium">
        <color indexed="18"/>
      </left>
      <right style="medium">
        <color indexed="18"/>
      </right>
      <top style="medium">
        <color indexed="18"/>
      </top>
      <bottom style="medium">
        <color indexed="18"/>
      </bottom>
      <diagonal/>
    </border>
    <border>
      <left style="hair">
        <color theme="0"/>
      </left>
      <right style="hair">
        <color theme="0"/>
      </right>
      <top style="hair">
        <color theme="0"/>
      </top>
      <bottom style="hair">
        <color theme="0"/>
      </bottom>
      <diagonal/>
    </border>
    <border>
      <left/>
      <right/>
      <top/>
      <bottom style="thin">
        <color theme="1" tint="0.499984740745262"/>
      </bottom>
      <diagonal/>
    </border>
    <border>
      <left/>
      <right/>
      <top/>
      <bottom style="medium">
        <color theme="1" tint="0.499984740745262"/>
      </bottom>
      <diagonal/>
    </border>
    <border>
      <left style="thin">
        <color theme="0"/>
      </left>
      <right style="thin">
        <color theme="0"/>
      </right>
      <top style="thin">
        <color theme="0"/>
      </top>
      <bottom/>
      <diagonal/>
    </border>
    <border>
      <left/>
      <right/>
      <top style="thin">
        <color theme="0"/>
      </top>
      <bottom style="thin">
        <color theme="0"/>
      </bottom>
      <diagonal/>
    </border>
    <border>
      <left/>
      <right/>
      <top/>
      <bottom style="medium">
        <color auto="1"/>
      </bottom>
      <diagonal/>
    </border>
    <border>
      <left/>
      <right style="thin">
        <color indexed="54"/>
      </right>
      <top/>
      <bottom style="thin">
        <color indexed="54"/>
      </bottom>
      <diagonal/>
    </border>
    <border>
      <left/>
      <right/>
      <top/>
      <bottom style="thick">
        <color indexed="62"/>
      </bottom>
      <diagonal/>
    </border>
    <border>
      <left/>
      <right/>
      <top/>
      <bottom style="thick">
        <color indexed="22"/>
      </bottom>
      <diagonal/>
    </border>
    <border>
      <left/>
      <right/>
      <top/>
      <bottom style="medium">
        <color indexed="49"/>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medium">
        <color indexed="64"/>
      </left>
      <right/>
      <top style="thin">
        <color indexed="64"/>
      </top>
      <bottom style="thin">
        <color indexed="64"/>
      </bottom>
      <diagonal/>
    </border>
    <border>
      <left/>
      <right/>
      <top style="thin">
        <color indexed="62"/>
      </top>
      <bottom style="double">
        <color indexed="62"/>
      </bottom>
      <diagonal/>
    </border>
  </borders>
  <cellStyleXfs count="51189">
    <xf numFmtId="0" fontId="0"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3" fontId="5" fillId="0" borderId="0" applyFont="0" applyFill="0" applyBorder="0" applyAlignment="0" applyProtection="0"/>
    <xf numFmtId="0" fontId="7" fillId="0" borderId="0" applyNumberFormat="0" applyFill="0" applyBorder="0" applyAlignment="0" applyProtection="0"/>
    <xf numFmtId="0" fontId="25" fillId="0" borderId="0" applyNumberFormat="0" applyFill="0" applyBorder="0" applyAlignment="0" applyProtection="0"/>
    <xf numFmtId="0" fontId="25" fillId="0" borderId="0"/>
    <xf numFmtId="0" fontId="43" fillId="0" borderId="0"/>
    <xf numFmtId="171" fontId="11" fillId="0" borderId="0"/>
    <xf numFmtId="43" fontId="11" fillId="0" borderId="0" applyFont="0" applyFill="0" applyBorder="0" applyAlignment="0" applyProtection="0"/>
    <xf numFmtId="9" fontId="11" fillId="0" borderId="0" applyFont="0" applyFill="0" applyBorder="0" applyAlignment="0" applyProtection="0"/>
    <xf numFmtId="0" fontId="37" fillId="16" borderId="24">
      <alignment vertical="center"/>
    </xf>
    <xf numFmtId="0" fontId="50" fillId="0" borderId="0" applyFill="0" applyBorder="0">
      <alignment horizontal="left" vertical="center"/>
    </xf>
    <xf numFmtId="0" fontId="51" fillId="0" borderId="0" applyFill="0" applyBorder="0">
      <alignment horizontal="left" vertical="center"/>
    </xf>
    <xf numFmtId="0" fontId="53" fillId="17" borderId="25">
      <alignment horizontal="left" vertical="center"/>
      <protection locked="0"/>
    </xf>
    <xf numFmtId="43" fontId="25" fillId="0" borderId="0" applyFont="0" applyFill="0" applyBorder="0" applyAlignment="0" applyProtection="0"/>
    <xf numFmtId="44" fontId="25" fillId="0" borderId="0" applyFont="0" applyFill="0" applyBorder="0" applyAlignment="0" applyProtection="0"/>
    <xf numFmtId="41" fontId="25" fillId="18" borderId="0" applyFont="0" applyBorder="0" applyAlignment="0">
      <alignment horizontal="right"/>
      <protection locked="0"/>
    </xf>
    <xf numFmtId="41" fontId="25" fillId="19" borderId="0" applyFont="0" applyBorder="0">
      <alignment horizontal="right"/>
      <protection locked="0"/>
    </xf>
    <xf numFmtId="9" fontId="25" fillId="0" borderId="0" applyFont="0" applyFill="0" applyBorder="0" applyAlignment="0" applyProtection="0"/>
    <xf numFmtId="9"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0" fontId="25" fillId="0" borderId="0"/>
    <xf numFmtId="0" fontId="59" fillId="25" borderId="0"/>
    <xf numFmtId="0" fontId="25" fillId="0" borderId="0"/>
    <xf numFmtId="0" fontId="4" fillId="0" borderId="0"/>
    <xf numFmtId="0" fontId="59" fillId="26" borderId="0">
      <alignment horizontal="left" vertical="center"/>
      <protection locked="0"/>
    </xf>
    <xf numFmtId="0" fontId="60" fillId="16" borderId="0">
      <alignment vertical="center"/>
      <protection locked="0"/>
    </xf>
    <xf numFmtId="0" fontId="25" fillId="0" borderId="0" applyFill="0"/>
    <xf numFmtId="0" fontId="25" fillId="0" borderId="0"/>
    <xf numFmtId="0" fontId="25" fillId="0" borderId="0"/>
    <xf numFmtId="0" fontId="25" fillId="0" borderId="0"/>
    <xf numFmtId="174" fontId="25" fillId="0" borderId="0"/>
    <xf numFmtId="0" fontId="61" fillId="0" borderId="0"/>
    <xf numFmtId="0" fontId="61" fillId="0" borderId="0"/>
    <xf numFmtId="0" fontId="25"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5" fillId="0" borderId="0"/>
    <xf numFmtId="0" fontId="25" fillId="0" borderId="0"/>
    <xf numFmtId="0" fontId="25" fillId="0" borderId="0"/>
    <xf numFmtId="175" fontId="14" fillId="0" borderId="0"/>
    <xf numFmtId="175" fontId="14" fillId="0" borderId="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3" fillId="36" borderId="0" applyNumberFormat="0" applyBorder="0" applyAlignment="0" applyProtection="0"/>
    <xf numFmtId="0" fontId="63"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63" fillId="40" borderId="0" applyNumberFormat="0" applyBorder="0" applyAlignment="0" applyProtection="0"/>
    <xf numFmtId="0" fontId="63" fillId="41" borderId="0" applyNumberFormat="0" applyBorder="0" applyAlignment="0" applyProtection="0"/>
    <xf numFmtId="0" fontId="5" fillId="38" borderId="0" applyNumberFormat="0" applyBorder="0" applyAlignment="0" applyProtection="0"/>
    <xf numFmtId="0" fontId="5" fillId="42" borderId="0" applyNumberFormat="0" applyBorder="0" applyAlignment="0" applyProtection="0"/>
    <xf numFmtId="0" fontId="63" fillId="39" borderId="0" applyNumberFormat="0" applyBorder="0" applyAlignment="0" applyProtection="0"/>
    <xf numFmtId="0" fontId="63" fillId="43"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63" fillId="39" borderId="0" applyNumberFormat="0" applyBorder="0" applyAlignment="0" applyProtection="0"/>
    <xf numFmtId="0" fontId="63" fillId="44" borderId="0" applyNumberFormat="0" applyBorder="0" applyAlignment="0" applyProtection="0"/>
    <xf numFmtId="0" fontId="5" fillId="45" borderId="0" applyNumberFormat="0" applyBorder="0" applyAlignment="0" applyProtection="0"/>
    <xf numFmtId="0" fontId="5" fillId="35" borderId="0" applyNumberFormat="0" applyBorder="0" applyAlignment="0" applyProtection="0"/>
    <xf numFmtId="0" fontId="63" fillId="36" borderId="0" applyNumberFormat="0" applyBorder="0" applyAlignment="0" applyProtection="0"/>
    <xf numFmtId="0" fontId="63" fillId="37" borderId="0" applyNumberFormat="0" applyBorder="0" applyAlignment="0" applyProtection="0"/>
    <xf numFmtId="0" fontId="5" fillId="38" borderId="0" applyNumberFormat="0" applyBorder="0" applyAlignment="0" applyProtection="0"/>
    <xf numFmtId="0" fontId="5" fillId="46" borderId="0" applyNumberFormat="0" applyBorder="0" applyAlignment="0" applyProtection="0"/>
    <xf numFmtId="0" fontId="63" fillId="46" borderId="0" applyNumberFormat="0" applyBorder="0" applyAlignment="0" applyProtection="0"/>
    <xf numFmtId="0" fontId="63" fillId="47" borderId="0" applyNumberFormat="0" applyBorder="0" applyAlignment="0" applyProtection="0"/>
    <xf numFmtId="0" fontId="64" fillId="0" borderId="0"/>
    <xf numFmtId="42" fontId="65" fillId="0" borderId="0" applyFont="0" applyFill="0" applyBorder="0" applyAlignment="0" applyProtection="0"/>
    <xf numFmtId="0" fontId="66" fillId="48" borderId="0" applyNumberFormat="0" applyBorder="0" applyAlignment="0" applyProtection="0"/>
    <xf numFmtId="0" fontId="67" fillId="0" borderId="0" applyNumberFormat="0" applyFill="0" applyBorder="0" applyAlignment="0"/>
    <xf numFmtId="41" fontId="25" fillId="23" borderId="0" applyNumberFormat="0" applyFont="0" applyBorder="0" applyAlignment="0">
      <alignment horizontal="right"/>
    </xf>
    <xf numFmtId="41" fontId="25" fillId="23" borderId="0" applyNumberFormat="0" applyFont="0" applyBorder="0" applyAlignment="0">
      <alignment horizontal="right"/>
    </xf>
    <xf numFmtId="0" fontId="68" fillId="0" borderId="0" applyNumberFormat="0" applyFill="0" applyBorder="0" applyAlignment="0">
      <protection locked="0"/>
    </xf>
    <xf numFmtId="0" fontId="69" fillId="32" borderId="27" applyNumberFormat="0" applyAlignment="0" applyProtection="0"/>
    <xf numFmtId="0" fontId="70" fillId="49" borderId="28" applyNumberFormat="0" applyAlignment="0" applyProtection="0"/>
    <xf numFmtId="41" fontId="25" fillId="0" borderId="0" applyFont="0" applyFill="0" applyBorder="0" applyAlignment="0" applyProtection="0"/>
    <xf numFmtId="0" fontId="71"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43" fontId="25" fillId="0" borderId="0" applyFont="0" applyFill="0" applyBorder="0" applyAlignment="0" applyProtection="0"/>
    <xf numFmtId="43" fontId="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43" fontId="7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3" fontId="73"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2" fontId="25" fillId="0" borderId="0" applyFont="0" applyFill="0" applyBorder="0" applyAlignment="0" applyProtection="0"/>
    <xf numFmtId="176" fontId="25" fillId="0" borderId="0" applyFont="0" applyFill="0" applyBorder="0" applyAlignment="0" applyProtection="0"/>
    <xf numFmtId="176" fontId="25" fillId="0" borderId="0" applyFont="0" applyFill="0" applyBorder="0" applyAlignment="0" applyProtection="0"/>
    <xf numFmtId="0" fontId="74" fillId="50" borderId="0" applyNumberFormat="0" applyBorder="0" applyAlignment="0" applyProtection="0"/>
    <xf numFmtId="0" fontId="74" fillId="51" borderId="0" applyNumberFormat="0" applyBorder="0" applyAlignment="0" applyProtection="0"/>
    <xf numFmtId="0" fontId="74" fillId="52" borderId="0" applyNumberFormat="0" applyBorder="0" applyAlignment="0" applyProtection="0"/>
    <xf numFmtId="174" fontId="5" fillId="0" borderId="0" applyFont="0" applyFill="0" applyBorder="0" applyAlignment="0" applyProtection="0"/>
    <xf numFmtId="0" fontId="75" fillId="0" borderId="0" applyNumberFormat="0" applyFill="0" applyBorder="0" applyAlignment="0" applyProtection="0"/>
    <xf numFmtId="177" fontId="25" fillId="0" borderId="0" applyFont="0" applyFill="0" applyBorder="0" applyAlignment="0" applyProtection="0"/>
    <xf numFmtId="177" fontId="25" fillId="0" borderId="0" applyFont="0" applyFill="0" applyBorder="0" applyAlignment="0" applyProtection="0"/>
    <xf numFmtId="0" fontId="76" fillId="0" borderId="0"/>
    <xf numFmtId="0" fontId="77" fillId="0" borderId="0"/>
    <xf numFmtId="0" fontId="78" fillId="53" borderId="0" applyNumberFormat="0" applyBorder="0" applyAlignment="0" applyProtection="0"/>
    <xf numFmtId="0" fontId="12" fillId="0" borderId="0" applyFill="0" applyBorder="0">
      <alignment vertical="center"/>
    </xf>
    <xf numFmtId="0" fontId="79" fillId="0" borderId="29" applyNumberFormat="0" applyFill="0" applyAlignment="0" applyProtection="0"/>
    <xf numFmtId="0" fontId="12" fillId="0" borderId="0" applyFill="0" applyBorder="0">
      <alignment vertical="center"/>
    </xf>
    <xf numFmtId="0" fontId="51" fillId="0" borderId="0" applyFill="0" applyBorder="0">
      <alignment vertical="center"/>
    </xf>
    <xf numFmtId="0" fontId="80" fillId="0" borderId="30" applyNumberFormat="0" applyFill="0" applyAlignment="0" applyProtection="0"/>
    <xf numFmtId="0" fontId="51" fillId="0" borderId="0" applyFill="0" applyBorder="0">
      <alignment vertical="center"/>
    </xf>
    <xf numFmtId="0" fontId="81" fillId="0" borderId="31" applyNumberFormat="0" applyFill="0" applyAlignment="0" applyProtection="0"/>
    <xf numFmtId="0" fontId="81" fillId="0" borderId="31" applyNumberFormat="0" applyFill="0" applyAlignment="0" applyProtection="0"/>
    <xf numFmtId="0" fontId="9" fillId="0" borderId="0" applyFill="0" applyBorder="0">
      <alignment vertical="center"/>
    </xf>
    <xf numFmtId="0" fontId="9" fillId="0" borderId="0" applyFill="0" applyBorder="0">
      <alignment vertical="center"/>
    </xf>
    <xf numFmtId="0" fontId="14" fillId="0" borderId="0" applyFill="0" applyBorder="0">
      <alignment vertical="center"/>
    </xf>
    <xf numFmtId="0" fontId="81" fillId="0" borderId="0" applyNumberFormat="0" applyFill="0" applyBorder="0" applyAlignment="0" applyProtection="0"/>
    <xf numFmtId="0" fontId="14" fillId="0" borderId="0" applyFill="0" applyBorder="0">
      <alignment vertical="center"/>
    </xf>
    <xf numFmtId="165" fontId="82" fillId="0" borderId="0"/>
    <xf numFmtId="0" fontId="83" fillId="0" borderId="0" applyNumberFormat="0" applyFill="0" applyBorder="0" applyAlignment="0" applyProtection="0">
      <alignment vertical="top"/>
      <protection locked="0"/>
    </xf>
    <xf numFmtId="0" fontId="84" fillId="0" borderId="0" applyFill="0" applyBorder="0">
      <alignment horizontal="center" vertical="center"/>
      <protection locked="0"/>
    </xf>
    <xf numFmtId="0" fontId="85" fillId="0" borderId="0" applyFill="0" applyBorder="0">
      <alignment horizontal="left" vertical="center"/>
      <protection locked="0"/>
    </xf>
    <xf numFmtId="178" fontId="25" fillId="19" borderId="0" applyFont="0" applyBorder="0">
      <alignment horizontal="right"/>
    </xf>
    <xf numFmtId="0" fontId="86" fillId="30" borderId="27" applyNumberFormat="0" applyAlignment="0" applyProtection="0"/>
    <xf numFmtId="41" fontId="25" fillId="24" borderId="0" applyFont="0" applyBorder="0" applyAlignment="0">
      <alignment horizontal="right"/>
      <protection locked="0"/>
    </xf>
    <xf numFmtId="41" fontId="25" fillId="18" borderId="0" applyFont="0" applyBorder="0" applyAlignment="0">
      <alignment horizontal="right"/>
      <protection locked="0"/>
    </xf>
    <xf numFmtId="179" fontId="25" fillId="54" borderId="0" applyFont="0" applyBorder="0">
      <alignment horizontal="right"/>
      <protection locked="0"/>
    </xf>
    <xf numFmtId="179" fontId="25" fillId="54" borderId="0" applyFont="0" applyBorder="0">
      <alignment horizontal="right"/>
      <protection locked="0"/>
    </xf>
    <xf numFmtId="41" fontId="25" fillId="19" borderId="0" applyFont="0" applyBorder="0">
      <alignment horizontal="right"/>
      <protection locked="0"/>
    </xf>
    <xf numFmtId="0" fontId="14" fillId="23" borderId="0"/>
    <xf numFmtId="0" fontId="87" fillId="0" borderId="32" applyNumberFormat="0" applyFill="0" applyAlignment="0" applyProtection="0"/>
    <xf numFmtId="180" fontId="88" fillId="0" borderId="0"/>
    <xf numFmtId="0" fontId="56" fillId="0" borderId="0" applyFill="0" applyBorder="0">
      <alignment horizontal="left" vertical="center"/>
    </xf>
    <xf numFmtId="0" fontId="89" fillId="33" borderId="0" applyNumberFormat="0" applyBorder="0" applyAlignment="0" applyProtection="0"/>
    <xf numFmtId="173" fontId="9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5" fillId="0" borderId="0"/>
    <xf numFmtId="0" fontId="25" fillId="0" borderId="0"/>
    <xf numFmtId="0" fontId="65" fillId="0" borderId="0"/>
    <xf numFmtId="0" fontId="25" fillId="20" borderId="0"/>
    <xf numFmtId="0" fontId="25" fillId="0" borderId="0"/>
    <xf numFmtId="0" fontId="4" fillId="0" borderId="0"/>
    <xf numFmtId="0" fontId="25" fillId="0" borderId="0"/>
    <xf numFmtId="0" fontId="25" fillId="0" borderId="0"/>
    <xf numFmtId="0" fontId="25" fillId="31" borderId="33" applyNumberFormat="0" applyFont="0" applyAlignment="0" applyProtection="0"/>
    <xf numFmtId="0" fontId="91" fillId="32" borderId="34" applyNumberFormat="0" applyAlignment="0" applyProtection="0"/>
    <xf numFmtId="181" fontId="25" fillId="0" borderId="0" applyFill="0" applyBorder="0"/>
    <xf numFmtId="181" fontId="25" fillId="0" borderId="0" applyFill="0" applyBorder="0"/>
    <xf numFmtId="181" fontId="25" fillId="0" borderId="0" applyFill="0" applyBorder="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65" fontId="92" fillId="0" borderId="0"/>
    <xf numFmtId="0" fontId="9" fillId="0" borderId="0" applyFill="0" applyBorder="0">
      <alignment vertical="center"/>
    </xf>
    <xf numFmtId="0" fontId="71" fillId="0" borderId="0" applyNumberFormat="0" applyFont="0" applyFill="0" applyBorder="0" applyAlignment="0" applyProtection="0">
      <alignment horizontal="left"/>
    </xf>
    <xf numFmtId="15" fontId="71" fillId="0" borderId="0" applyFont="0" applyFill="0" applyBorder="0" applyAlignment="0" applyProtection="0"/>
    <xf numFmtId="4" fontId="71" fillId="0" borderId="0" applyFont="0" applyFill="0" applyBorder="0" applyAlignment="0" applyProtection="0"/>
    <xf numFmtId="182" fontId="93" fillId="0" borderId="2"/>
    <xf numFmtId="0" fontId="94" fillId="0" borderId="11">
      <alignment horizontal="center"/>
    </xf>
    <xf numFmtId="3" fontId="71" fillId="0" borderId="0" applyFont="0" applyFill="0" applyBorder="0" applyAlignment="0" applyProtection="0"/>
    <xf numFmtId="0" fontId="71" fillId="55" borderId="0" applyNumberFormat="0" applyFont="0" applyBorder="0" applyAlignment="0" applyProtection="0"/>
    <xf numFmtId="183" fontId="25" fillId="0" borderId="0"/>
    <xf numFmtId="183" fontId="25" fillId="0" borderId="0"/>
    <xf numFmtId="183" fontId="25" fillId="0" borderId="0"/>
    <xf numFmtId="184" fontId="14" fillId="0" borderId="0" applyFill="0" applyBorder="0">
      <alignment horizontal="right" vertical="center"/>
    </xf>
    <xf numFmtId="185" fontId="14" fillId="0" borderId="0" applyFill="0" applyBorder="0">
      <alignment horizontal="right" vertical="center"/>
    </xf>
    <xf numFmtId="186" fontId="14" fillId="0" borderId="0" applyFill="0" applyBorder="0">
      <alignment horizontal="right" vertical="center"/>
    </xf>
    <xf numFmtId="0" fontId="25" fillId="31" borderId="0" applyNumberFormat="0" applyFont="0" applyBorder="0" applyAlignment="0" applyProtection="0"/>
    <xf numFmtId="0" fontId="25" fillId="31" borderId="0" applyNumberFormat="0" applyFont="0" applyBorder="0" applyAlignment="0" applyProtection="0"/>
    <xf numFmtId="0" fontId="25" fillId="32" borderId="0" applyNumberFormat="0" applyFont="0" applyBorder="0" applyAlignment="0" applyProtection="0"/>
    <xf numFmtId="0" fontId="25" fillId="32" borderId="0" applyNumberFormat="0" applyFont="0" applyBorder="0" applyAlignment="0" applyProtection="0"/>
    <xf numFmtId="0" fontId="25" fillId="34" borderId="0" applyNumberFormat="0" applyFont="0" applyBorder="0" applyAlignment="0" applyProtection="0"/>
    <xf numFmtId="0" fontId="25" fillId="34" borderId="0" applyNumberFormat="0" applyFont="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34" borderId="0" applyNumberFormat="0" applyFont="0" applyBorder="0" applyAlignment="0" applyProtection="0"/>
    <xf numFmtId="0" fontId="25" fillId="34" borderId="0" applyNumberFormat="0" applyFont="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Border="0" applyAlignment="0" applyProtection="0"/>
    <xf numFmtId="0" fontId="25" fillId="0" borderId="0" applyNumberFormat="0" applyFont="0" applyBorder="0" applyAlignment="0" applyProtection="0"/>
    <xf numFmtId="0" fontId="95" fillId="0" borderId="0" applyNumberFormat="0" applyFill="0" applyBorder="0" applyAlignment="0" applyProtection="0"/>
    <xf numFmtId="0" fontId="25" fillId="0" borderId="0"/>
    <xf numFmtId="0" fontId="25" fillId="0" borderId="0"/>
    <xf numFmtId="0" fontId="25" fillId="0" borderId="0"/>
    <xf numFmtId="0" fontId="56" fillId="0" borderId="0"/>
    <xf numFmtId="0" fontId="96" fillId="0" borderId="0"/>
    <xf numFmtId="15" fontId="25" fillId="0" borderId="0"/>
    <xf numFmtId="15" fontId="25" fillId="0" borderId="0"/>
    <xf numFmtId="15" fontId="25" fillId="0" borderId="0"/>
    <xf numFmtId="10" fontId="25" fillId="0" borderId="0"/>
    <xf numFmtId="10" fontId="25" fillId="0" borderId="0"/>
    <xf numFmtId="10" fontId="25" fillId="0" borderId="0"/>
    <xf numFmtId="0" fontId="97" fillId="27" borderId="5" applyBorder="0" applyProtection="0">
      <alignment horizontal="centerContinuous" vertical="center"/>
    </xf>
    <xf numFmtId="0" fontId="98" fillId="0" borderId="0" applyBorder="0" applyProtection="0">
      <alignment vertical="center"/>
    </xf>
    <xf numFmtId="0" fontId="99" fillId="0" borderId="0">
      <alignment horizontal="left"/>
    </xf>
    <xf numFmtId="0" fontId="99" fillId="0" borderId="1" applyFill="0" applyBorder="0" applyProtection="0">
      <alignment horizontal="left" vertical="top"/>
    </xf>
    <xf numFmtId="49" fontId="25" fillId="0" borderId="0" applyFont="0" applyFill="0" applyBorder="0" applyAlignment="0" applyProtection="0"/>
    <xf numFmtId="0" fontId="100" fillId="0" borderId="0"/>
    <xf numFmtId="49" fontId="25" fillId="0" borderId="0" applyFont="0" applyFill="0" applyBorder="0" applyAlignment="0" applyProtection="0"/>
    <xf numFmtId="0" fontId="101" fillId="0" borderId="0"/>
    <xf numFmtId="0" fontId="101" fillId="0" borderId="0"/>
    <xf numFmtId="0" fontId="100" fillId="0" borderId="0"/>
    <xf numFmtId="180" fontId="102" fillId="0" borderId="0"/>
    <xf numFmtId="0" fontId="95" fillId="0" borderId="0" applyNumberFormat="0" applyFill="0" applyBorder="0" applyAlignment="0" applyProtection="0"/>
    <xf numFmtId="0" fontId="103" fillId="0" borderId="0" applyFill="0" applyBorder="0">
      <alignment horizontal="left" vertical="center"/>
      <protection locked="0"/>
    </xf>
    <xf numFmtId="0" fontId="100" fillId="0" borderId="0"/>
    <xf numFmtId="0" fontId="104" fillId="0" borderId="0" applyFill="0" applyBorder="0">
      <alignment horizontal="left" vertical="center"/>
      <protection locked="0"/>
    </xf>
    <xf numFmtId="0" fontId="74" fillId="0" borderId="35" applyNumberFormat="0" applyFill="0" applyAlignment="0" applyProtection="0"/>
    <xf numFmtId="0" fontId="105" fillId="0" borderId="0" applyNumberFormat="0" applyFill="0" applyBorder="0" applyAlignment="0" applyProtection="0"/>
    <xf numFmtId="187" fontId="25" fillId="0" borderId="5" applyBorder="0" applyProtection="0">
      <alignment horizontal="right"/>
    </xf>
    <xf numFmtId="187" fontId="25" fillId="0" borderId="5" applyBorder="0" applyProtection="0">
      <alignment horizontal="right"/>
    </xf>
    <xf numFmtId="187" fontId="25" fillId="0" borderId="5" applyBorder="0" applyProtection="0">
      <alignment horizontal="right"/>
    </xf>
    <xf numFmtId="0" fontId="4" fillId="0" borderId="0"/>
    <xf numFmtId="0" fontId="25" fillId="0" borderId="0"/>
    <xf numFmtId="44" fontId="25" fillId="0" borderId="0" applyFont="0" applyFill="0" applyBorder="0" applyAlignment="0" applyProtection="0"/>
    <xf numFmtId="0" fontId="81" fillId="0" borderId="31" applyNumberFormat="0" applyFill="0" applyAlignment="0" applyProtection="0"/>
    <xf numFmtId="0" fontId="81" fillId="0" borderId="31" applyNumberFormat="0" applyFill="0" applyAlignment="0" applyProtection="0"/>
    <xf numFmtId="0" fontId="5" fillId="0" borderId="0"/>
    <xf numFmtId="0" fontId="4" fillId="0" borderId="0"/>
    <xf numFmtId="0" fontId="4" fillId="0" borderId="0"/>
    <xf numFmtId="0" fontId="97" fillId="27" borderId="5" applyBorder="0" applyProtection="0">
      <alignment horizontal="centerContinuous" vertical="center"/>
    </xf>
    <xf numFmtId="187" fontId="25" fillId="0" borderId="5" applyBorder="0" applyProtection="0">
      <alignment horizontal="right"/>
    </xf>
    <xf numFmtId="187" fontId="25" fillId="0" borderId="5" applyBorder="0" applyProtection="0">
      <alignment horizontal="right"/>
    </xf>
    <xf numFmtId="174" fontId="25" fillId="0" borderId="0"/>
    <xf numFmtId="0" fontId="4" fillId="0" borderId="0">
      <protection locked="0"/>
    </xf>
    <xf numFmtId="188" fontId="25" fillId="15" borderId="36" applyFill="0">
      <alignment horizontal="right" vertical="center" wrapText="1"/>
      <protection locked="0"/>
    </xf>
    <xf numFmtId="188" fontId="2" fillId="2" borderId="26">
      <alignment horizontal="right" vertical="center" wrapText="1"/>
    </xf>
    <xf numFmtId="0" fontId="4" fillId="0" borderId="0"/>
    <xf numFmtId="0" fontId="48" fillId="0" borderId="0"/>
    <xf numFmtId="9" fontId="4" fillId="0" borderId="0" applyFont="0" applyFill="0" applyBorder="0" applyAlignment="0" applyProtection="0"/>
    <xf numFmtId="0" fontId="70" fillId="49" borderId="28" applyNumberFormat="0" applyAlignment="0" applyProtection="0"/>
    <xf numFmtId="0" fontId="4" fillId="0" borderId="0"/>
    <xf numFmtId="0" fontId="4" fillId="0" borderId="0"/>
    <xf numFmtId="0" fontId="25" fillId="0" borderId="0" applyFill="0"/>
    <xf numFmtId="0" fontId="4" fillId="0" borderId="0"/>
    <xf numFmtId="0" fontId="59" fillId="26" borderId="0">
      <alignment horizontal="left" vertical="center"/>
      <protection locked="0"/>
    </xf>
    <xf numFmtId="0" fontId="107" fillId="0" borderId="0" applyNumberFormat="0" applyFill="0" applyBorder="0" applyAlignment="0" applyProtection="0">
      <alignment vertical="top"/>
      <protection locked="0"/>
    </xf>
    <xf numFmtId="178" fontId="25" fillId="19" borderId="0" applyFont="0" applyBorder="0">
      <alignment horizontal="right"/>
    </xf>
    <xf numFmtId="165" fontId="25" fillId="19" borderId="0" applyFont="0" applyBorder="0" applyAlignment="0"/>
    <xf numFmtId="41" fontId="25" fillId="18" borderId="0" applyFont="0" applyBorder="0" applyAlignment="0">
      <alignment horizontal="right"/>
      <protection locked="0"/>
    </xf>
    <xf numFmtId="10" fontId="25" fillId="18" borderId="0" applyFont="0" applyBorder="0">
      <alignment horizontal="right"/>
      <protection locked="0"/>
    </xf>
    <xf numFmtId="3" fontId="25" fillId="56" borderId="0" applyFont="0" applyBorder="0">
      <protection locked="0"/>
    </xf>
    <xf numFmtId="165" fontId="51" fillId="56" borderId="0" applyBorder="0" applyAlignment="0">
      <protection locked="0"/>
    </xf>
    <xf numFmtId="165" fontId="108" fillId="57" borderId="0" applyBorder="0" applyAlignment="0"/>
    <xf numFmtId="178" fontId="106" fillId="23" borderId="7" applyFont="0" applyBorder="0" applyAlignment="0"/>
    <xf numFmtId="165" fontId="51" fillId="23" borderId="0" applyFont="0" applyBorder="0" applyAlignment="0"/>
    <xf numFmtId="0" fontId="4" fillId="0" borderId="0">
      <protection locked="0"/>
    </xf>
    <xf numFmtId="0" fontId="25" fillId="0" borderId="0"/>
    <xf numFmtId="189" fontId="110" fillId="0" borderId="37">
      <alignment vertical="center"/>
      <protection locked="0"/>
    </xf>
    <xf numFmtId="43"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1" fontId="25" fillId="18" borderId="0" applyFont="0" applyBorder="0" applyAlignment="0">
      <alignment horizontal="right"/>
      <protection locked="0"/>
    </xf>
    <xf numFmtId="41" fontId="25" fillId="18" borderId="0" applyFont="0" applyBorder="0" applyAlignment="0">
      <alignment horizontal="right"/>
      <protection locked="0"/>
    </xf>
    <xf numFmtId="41" fontId="25" fillId="18" borderId="0" applyFont="0" applyBorder="0" applyAlignment="0">
      <alignment horizontal="right"/>
      <protection locked="0"/>
    </xf>
    <xf numFmtId="41" fontId="25" fillId="19" borderId="0" applyFont="0" applyBorder="0">
      <alignment horizontal="right"/>
      <protection locked="0"/>
    </xf>
    <xf numFmtId="41" fontId="25" fillId="19" borderId="0" applyFont="0" applyBorder="0">
      <alignment horizontal="right"/>
      <protection locked="0"/>
    </xf>
    <xf numFmtId="41" fontId="25" fillId="19" borderId="0" applyFont="0" applyBorder="0">
      <alignment horizontal="right"/>
      <protection locked="0"/>
    </xf>
    <xf numFmtId="0" fontId="25" fillId="0" borderId="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12" fillId="22" borderId="21">
      <alignment vertical="center"/>
    </xf>
    <xf numFmtId="10" fontId="109" fillId="0" borderId="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43" fontId="25" fillId="0" borderId="0" applyFont="0" applyFill="0" applyBorder="0" applyAlignment="0" applyProtection="0"/>
    <xf numFmtId="9"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9"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41" fontId="25" fillId="18" borderId="0" applyFont="0" applyBorder="0" applyAlignment="0">
      <alignment horizontal="right"/>
      <protection locked="0"/>
    </xf>
    <xf numFmtId="41" fontId="25" fillId="19" borderId="0" applyFont="0" applyBorder="0">
      <alignment horizontal="right"/>
      <protection locked="0"/>
    </xf>
    <xf numFmtId="0" fontId="25" fillId="0" borderId="0"/>
    <xf numFmtId="9" fontId="25" fillId="0" borderId="0" applyFont="0" applyFill="0" applyBorder="0" applyAlignment="0" applyProtection="0"/>
    <xf numFmtId="10" fontId="12" fillId="58" borderId="0"/>
    <xf numFmtId="0" fontId="25" fillId="21" borderId="0" applyNumberFormat="0"/>
    <xf numFmtId="0" fontId="25" fillId="59" borderId="0" applyNumberFormat="0"/>
    <xf numFmtId="0" fontId="12" fillId="60" borderId="21">
      <alignment vertical="center"/>
    </xf>
    <xf numFmtId="0" fontId="111" fillId="18" borderId="0" applyNumberFormat="0" applyBorder="0" applyProtection="0">
      <alignment vertical="center"/>
    </xf>
    <xf numFmtId="10" fontId="12" fillId="58" borderId="0"/>
    <xf numFmtId="10" fontId="12" fillId="58" borderId="0"/>
    <xf numFmtId="10" fontId="12" fillId="58" borderId="0"/>
    <xf numFmtId="0" fontId="12" fillId="22" borderId="21">
      <alignment vertical="center"/>
    </xf>
    <xf numFmtId="0" fontId="12" fillId="22" borderId="21">
      <alignment vertical="center"/>
    </xf>
    <xf numFmtId="0" fontId="12" fillId="22" borderId="21">
      <alignment vertical="center"/>
    </xf>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0" fontId="25" fillId="0" borderId="0" applyNumberFormat="0" applyFont="0" applyFill="0" applyBorder="0" applyAlignment="0" applyProtection="0"/>
    <xf numFmtId="43" fontId="25" fillId="0" borderId="0" applyFont="0" applyFill="0" applyBorder="0" applyAlignment="0" applyProtection="0"/>
    <xf numFmtId="9" fontId="25" fillId="0" borderId="0" applyFont="0" applyFill="0" applyBorder="0" applyAlignment="0" applyProtection="0"/>
    <xf numFmtId="44" fontId="25" fillId="0" borderId="0" applyFont="0" applyFill="0" applyBorder="0" applyAlignment="0" applyProtection="0"/>
    <xf numFmtId="41" fontId="25" fillId="18" borderId="0" applyFont="0" applyBorder="0" applyAlignment="0">
      <alignment horizontal="right"/>
      <protection locked="0"/>
    </xf>
    <xf numFmtId="0" fontId="25" fillId="0" borderId="0"/>
    <xf numFmtId="41" fontId="25" fillId="19" borderId="0" applyFont="0" applyBorder="0">
      <alignment horizontal="right"/>
      <protection locked="0"/>
    </xf>
    <xf numFmtId="41" fontId="25" fillId="19" borderId="0" applyFont="0" applyBorder="0">
      <alignment horizontal="right"/>
      <protection locked="0"/>
    </xf>
    <xf numFmtId="0" fontId="25" fillId="0" borderId="0"/>
    <xf numFmtId="41" fontId="25" fillId="18" borderId="0" applyFont="0" applyBorder="0" applyAlignment="0">
      <alignment horizontal="right"/>
      <protection locked="0"/>
    </xf>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0" fontId="2" fillId="0" borderId="0"/>
    <xf numFmtId="44" fontId="2" fillId="0" borderId="0" applyFont="0" applyFill="0" applyBorder="0" applyAlignment="0" applyProtection="0"/>
    <xf numFmtId="0" fontId="4" fillId="0" borderId="0"/>
    <xf numFmtId="9" fontId="4" fillId="0" borderId="0" applyFont="0" applyFill="0" applyBorder="0" applyAlignment="0" applyProtection="0"/>
    <xf numFmtId="0" fontId="112" fillId="61" borderId="0" applyNumberFormat="0" applyBorder="0" applyAlignment="0" applyProtection="0"/>
    <xf numFmtId="0" fontId="112" fillId="7" borderId="0" applyNumberFormat="0" applyBorder="0" applyAlignment="0" applyProtection="0"/>
    <xf numFmtId="0" fontId="112" fillId="2" borderId="0" applyNumberFormat="0" applyBorder="0" applyAlignment="0" applyProtection="0"/>
    <xf numFmtId="0" fontId="113" fillId="28" borderId="0" applyNumberFormat="0" applyBorder="0" applyAlignment="0" applyProtection="0"/>
    <xf numFmtId="0" fontId="113" fillId="26" borderId="0" applyNumberFormat="0" applyBorder="0" applyAlignment="0" applyProtection="0"/>
    <xf numFmtId="0" fontId="114" fillId="0" borderId="0" applyNumberFormat="0" applyFill="0" applyAlignment="0" applyProtection="0"/>
    <xf numFmtId="0" fontId="115" fillId="0" borderId="0" applyNumberFormat="0" applyFill="0" applyAlignment="0" applyProtection="0"/>
    <xf numFmtId="0" fontId="116" fillId="0" borderId="0" applyNumberFormat="0" applyFill="0" applyAlignment="0" applyProtection="0"/>
    <xf numFmtId="0" fontId="14" fillId="0" borderId="0" applyFill="0" applyBorder="0" applyAlignment="0"/>
    <xf numFmtId="0" fontId="117" fillId="0" borderId="0" applyNumberFormat="0" applyFill="0" applyBorder="0" applyAlignment="0" applyProtection="0"/>
    <xf numFmtId="178" fontId="25" fillId="19" borderId="0" applyFont="0" applyBorder="0">
      <alignment horizontal="right"/>
    </xf>
    <xf numFmtId="165" fontId="25" fillId="19" borderId="0" applyFont="0" applyBorder="0" applyAlignment="0"/>
    <xf numFmtId="10" fontId="25" fillId="18" borderId="0" applyFont="0" applyBorder="0">
      <alignment horizontal="right"/>
      <protection locked="0"/>
    </xf>
    <xf numFmtId="3" fontId="25" fillId="56" borderId="0" applyFont="0" applyBorder="0">
      <protection locked="0"/>
    </xf>
    <xf numFmtId="0" fontId="118" fillId="6" borderId="0">
      <alignment horizontal="center"/>
    </xf>
    <xf numFmtId="179" fontId="25" fillId="54" borderId="0" applyFont="0" applyBorder="0">
      <alignment horizontal="right"/>
      <protection locked="0"/>
    </xf>
    <xf numFmtId="0" fontId="119" fillId="20" borderId="33" applyNumberFormat="0" applyAlignment="0"/>
    <xf numFmtId="190" fontId="25" fillId="0" borderId="0" applyFont="0" applyFill="0" applyBorder="0" applyAlignment="0" applyProtection="0"/>
    <xf numFmtId="190" fontId="25" fillId="0" borderId="0" applyFont="0" applyFill="0" applyBorder="0" applyAlignment="0" applyProtection="0"/>
    <xf numFmtId="172" fontId="25" fillId="0" borderId="0" applyFont="0" applyFill="0" applyBorder="0" applyAlignment="0" applyProtection="0"/>
    <xf numFmtId="191" fontId="25" fillId="0" borderId="0" applyFont="0" applyFill="0" applyBorder="0" applyAlignment="0" applyProtection="0"/>
    <xf numFmtId="191" fontId="112" fillId="0" borderId="0" applyFont="0" applyFill="0" applyBorder="0" applyAlignment="0" applyProtection="0"/>
    <xf numFmtId="9" fontId="112" fillId="0" borderId="0" applyFont="0" applyFill="0" applyBorder="0" applyAlignment="0" applyProtection="0"/>
    <xf numFmtId="0" fontId="2" fillId="0" borderId="0"/>
    <xf numFmtId="0" fontId="10" fillId="17" borderId="25">
      <alignment vertical="center"/>
    </xf>
    <xf numFmtId="0" fontId="10" fillId="4" borderId="25">
      <alignment vertical="center"/>
    </xf>
    <xf numFmtId="192" fontId="11" fillId="0" borderId="0">
      <alignment horizontal="center" vertical="center"/>
    </xf>
    <xf numFmtId="193" fontId="54" fillId="7" borderId="38"/>
    <xf numFmtId="0" fontId="120" fillId="0" borderId="0">
      <alignment horizontal="left" vertical="center"/>
    </xf>
    <xf numFmtId="0" fontId="121" fillId="0" borderId="39"/>
    <xf numFmtId="0" fontId="122" fillId="0" borderId="40"/>
    <xf numFmtId="193" fontId="123" fillId="62" borderId="25"/>
    <xf numFmtId="194" fontId="124" fillId="63" borderId="25">
      <alignment horizontal="right"/>
    </xf>
    <xf numFmtId="9" fontId="125" fillId="63" borderId="25"/>
    <xf numFmtId="194" fontId="125" fillId="63" borderId="25">
      <alignment horizontal="right"/>
    </xf>
    <xf numFmtId="194" fontId="125" fillId="63" borderId="25">
      <alignment horizontal="right"/>
    </xf>
    <xf numFmtId="0" fontId="126" fillId="0" borderId="0">
      <alignment horizontal="left" vertical="center"/>
    </xf>
    <xf numFmtId="195" fontId="127" fillId="0" borderId="0">
      <alignment horizontal="center" vertical="center"/>
    </xf>
    <xf numFmtId="0" fontId="34" fillId="26" borderId="41">
      <alignment horizontal="center" vertical="center"/>
    </xf>
    <xf numFmtId="193" fontId="11" fillId="61" borderId="25">
      <alignment horizontal="right" vertical="center" indent="1"/>
    </xf>
    <xf numFmtId="193" fontId="11" fillId="17" borderId="25">
      <alignment horizontal="right" vertical="center" indent="1"/>
    </xf>
    <xf numFmtId="193" fontId="31" fillId="4" borderId="25">
      <alignment vertical="center"/>
    </xf>
    <xf numFmtId="0" fontId="128" fillId="26" borderId="25">
      <alignment horizontal="center"/>
    </xf>
    <xf numFmtId="0" fontId="129"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1"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196" fontId="25" fillId="0" borderId="0" applyFill="0" applyBorder="0" applyProtection="0">
      <alignment horizontal="right" vertical="center" wrapText="1"/>
    </xf>
    <xf numFmtId="0" fontId="132" fillId="17" borderId="42">
      <alignment horizontal="left" vertical="center" wrapText="1" indent="1"/>
    </xf>
    <xf numFmtId="0" fontId="133" fillId="0" borderId="0" applyFill="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0" fontId="25" fillId="0" borderId="0"/>
    <xf numFmtId="0" fontId="25" fillId="0" borderId="0"/>
    <xf numFmtId="0" fontId="25"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94" fillId="0" borderId="43">
      <alignment horizontal="center"/>
    </xf>
    <xf numFmtId="9" fontId="25" fillId="0" borderId="0" applyFont="0" applyFill="0" applyBorder="0" applyAlignment="0" applyProtection="0"/>
    <xf numFmtId="0" fontId="12" fillId="0" borderId="0" applyFill="0" applyBorder="0">
      <alignment vertical="center"/>
    </xf>
    <xf numFmtId="0" fontId="14" fillId="0" borderId="0" applyFill="0" applyBorder="0">
      <alignment vertical="center"/>
    </xf>
    <xf numFmtId="0" fontId="83" fillId="0" borderId="0" applyNumberFormat="0" applyFill="0" applyBorder="0" applyAlignment="0" applyProtection="0">
      <alignment vertical="top"/>
      <protection locked="0"/>
    </xf>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0" fontId="81" fillId="0" borderId="31" applyNumberFormat="0" applyFill="0" applyAlignment="0" applyProtection="0"/>
    <xf numFmtId="43" fontId="4" fillId="0" borderId="0" applyFont="0" applyFill="0" applyBorder="0" applyAlignment="0" applyProtection="0"/>
    <xf numFmtId="0" fontId="51" fillId="0" borderId="0" applyFill="0" applyBorder="0">
      <alignment vertical="center"/>
    </xf>
    <xf numFmtId="0" fontId="4" fillId="0" borderId="0"/>
    <xf numFmtId="9" fontId="4" fillId="0" borderId="0" applyFont="0" applyFill="0" applyBorder="0" applyAlignment="0" applyProtection="0"/>
    <xf numFmtId="41" fontId="25" fillId="24" borderId="0" applyFont="0" applyBorder="0" applyAlignment="0">
      <alignment horizontal="right"/>
      <protection locked="0"/>
    </xf>
    <xf numFmtId="0" fontId="14" fillId="0" borderId="0" applyFill="0" applyBorder="0">
      <alignment vertical="center"/>
    </xf>
    <xf numFmtId="0" fontId="4" fillId="0" borderId="0"/>
    <xf numFmtId="43" fontId="5" fillId="0" borderId="0" applyFont="0" applyFill="0" applyBorder="0" applyAlignment="0" applyProtection="0"/>
    <xf numFmtId="43" fontId="25" fillId="0" borderId="0" applyFont="0" applyFill="0" applyBorder="0" applyAlignment="0" applyProtection="0"/>
    <xf numFmtId="0" fontId="81" fillId="0" borderId="31" applyNumberFormat="0" applyFill="0" applyAlignment="0" applyProtection="0"/>
    <xf numFmtId="0" fontId="25" fillId="0" borderId="0" applyFont="0" applyFill="0" applyBorder="0" applyAlignment="0" applyProtection="0"/>
    <xf numFmtId="0" fontId="25" fillId="0" borderId="0" applyFont="0" applyFill="0" applyBorder="0" applyAlignment="0" applyProtection="0"/>
    <xf numFmtId="0" fontId="25" fillId="20" borderId="0"/>
    <xf numFmtId="0" fontId="25" fillId="0" borderId="0"/>
    <xf numFmtId="0" fontId="4" fillId="0" borderId="0"/>
    <xf numFmtId="0" fontId="5" fillId="0" borderId="0"/>
    <xf numFmtId="0" fontId="25" fillId="0" borderId="0"/>
    <xf numFmtId="0" fontId="65" fillId="0" borderId="0"/>
    <xf numFmtId="0" fontId="4"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94" fillId="0" borderId="11">
      <alignment horizontal="center"/>
    </xf>
    <xf numFmtId="0" fontId="25" fillId="0" borderId="0"/>
    <xf numFmtId="0" fontId="25" fillId="0" borderId="0"/>
    <xf numFmtId="178" fontId="25" fillId="19" borderId="0" applyFont="0" applyBorder="0">
      <alignment horizontal="right"/>
    </xf>
    <xf numFmtId="165" fontId="25" fillId="19" borderId="0" applyFont="0" applyBorder="0" applyAlignment="0"/>
    <xf numFmtId="41" fontId="25" fillId="18" borderId="0" applyFont="0" applyBorder="0" applyAlignment="0">
      <alignment horizontal="right"/>
      <protection locked="0"/>
    </xf>
    <xf numFmtId="41" fontId="25" fillId="18" borderId="0" applyFont="0" applyBorder="0" applyAlignment="0">
      <alignment horizontal="right"/>
      <protection locked="0"/>
    </xf>
    <xf numFmtId="10" fontId="25" fillId="18" borderId="0" applyFont="0" applyBorder="0">
      <alignment horizontal="right"/>
      <protection locked="0"/>
    </xf>
    <xf numFmtId="3" fontId="25" fillId="56" borderId="0" applyFont="0" applyBorder="0">
      <protection locked="0"/>
    </xf>
    <xf numFmtId="41" fontId="25" fillId="19" borderId="0" applyFont="0" applyBorder="0">
      <alignment horizontal="right"/>
      <protection locked="0"/>
    </xf>
    <xf numFmtId="41" fontId="25" fillId="19" borderId="0" applyFont="0" applyBorder="0">
      <alignment horizontal="right"/>
      <protection locked="0"/>
    </xf>
    <xf numFmtId="0" fontId="4"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25" fillId="0" borderId="0"/>
    <xf numFmtId="0" fontId="4" fillId="0" borderId="0"/>
    <xf numFmtId="0" fontId="25" fillId="0" borderId="0"/>
    <xf numFmtId="0" fontId="94" fillId="0" borderId="11">
      <alignment horizontal="center"/>
    </xf>
    <xf numFmtId="0" fontId="81" fillId="0" borderId="31" applyNumberFormat="0" applyFill="0" applyAlignment="0" applyProtection="0"/>
    <xf numFmtId="0" fontId="4" fillId="0" borderId="0"/>
    <xf numFmtId="0" fontId="4" fillId="0" borderId="0"/>
    <xf numFmtId="182" fontId="93" fillId="0" borderId="2"/>
    <xf numFmtId="0" fontId="99" fillId="0" borderId="1" applyFill="0" applyBorder="0" applyProtection="0">
      <alignment horizontal="left" vertical="top"/>
    </xf>
    <xf numFmtId="0" fontId="25" fillId="0" borderId="0"/>
    <xf numFmtId="0" fontId="4" fillId="0" borderId="0"/>
    <xf numFmtId="0" fontId="81" fillId="0" borderId="31" applyNumberFormat="0" applyFill="0" applyAlignment="0" applyProtection="0"/>
    <xf numFmtId="0" fontId="4" fillId="0" borderId="0"/>
    <xf numFmtId="0" fontId="4" fillId="0" borderId="0"/>
    <xf numFmtId="0" fontId="81" fillId="0" borderId="31" applyNumberFormat="0" applyFill="0" applyAlignment="0" applyProtection="0"/>
    <xf numFmtId="0" fontId="4" fillId="0" borderId="0">
      <protection locked="0"/>
    </xf>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protection locked="0"/>
    </xf>
    <xf numFmtId="0" fontId="25" fillId="0" borderId="0"/>
    <xf numFmtId="182" fontId="93" fillId="0" borderId="2"/>
    <xf numFmtId="0" fontId="25" fillId="0" borderId="0"/>
    <xf numFmtId="182" fontId="93" fillId="0" borderId="2"/>
    <xf numFmtId="0" fontId="99" fillId="0" borderId="1" applyFill="0" applyBorder="0" applyProtection="0">
      <alignment horizontal="left" vertical="top"/>
    </xf>
    <xf numFmtId="0" fontId="25"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0" fontId="81" fillId="0" borderId="31" applyNumberFormat="0" applyFill="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25"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94" fillId="0" borderId="43">
      <alignment horizontal="center"/>
    </xf>
    <xf numFmtId="0" fontId="81" fillId="0" borderId="31" applyNumberFormat="0" applyFill="0" applyAlignment="0" applyProtection="0"/>
    <xf numFmtId="0" fontId="4"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99" fillId="0" borderId="1" applyFill="0" applyBorder="0" applyProtection="0">
      <alignment horizontal="left" vertical="top"/>
    </xf>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5" fillId="48" borderId="0" applyNumberFormat="0" applyBorder="0" applyAlignment="0" applyProtection="0"/>
    <xf numFmtId="0" fontId="136" fillId="0" borderId="0"/>
    <xf numFmtId="0" fontId="69" fillId="32" borderId="27" applyNumberFormat="0" applyAlignment="0" applyProtection="0"/>
    <xf numFmtId="0" fontId="63" fillId="68" borderId="0" applyNumberFormat="0" applyBorder="0" applyAlignment="0" applyProtection="0"/>
    <xf numFmtId="0" fontId="5" fillId="53" borderId="0" applyNumberFormat="0" applyBorder="0" applyAlignment="0" applyProtection="0"/>
    <xf numFmtId="0" fontId="5" fillId="66" borderId="0" applyNumberFormat="0" applyBorder="0" applyAlignment="0" applyProtection="0"/>
    <xf numFmtId="0" fontId="7" fillId="0" borderId="0" applyNumberFormat="0" applyFill="0" applyBorder="0" applyAlignment="0" applyProtection="0"/>
    <xf numFmtId="0" fontId="63" fillId="37" borderId="0" applyNumberFormat="0" applyBorder="0" applyAlignment="0" applyProtection="0"/>
    <xf numFmtId="0" fontId="63" fillId="71" borderId="0" applyNumberFormat="0" applyBorder="0" applyAlignment="0" applyProtection="0"/>
    <xf numFmtId="0" fontId="5" fillId="68" borderId="0" applyNumberFormat="0" applyBorder="0" applyAlignment="0" applyProtection="0"/>
    <xf numFmtId="44" fontId="4" fillId="0" borderId="0" applyFont="0" applyFill="0" applyBorder="0" applyAlignment="0" applyProtection="0"/>
    <xf numFmtId="0" fontId="69" fillId="32" borderId="27" applyNumberFormat="0" applyAlignment="0" applyProtection="0"/>
    <xf numFmtId="0" fontId="4" fillId="0" borderId="0"/>
    <xf numFmtId="0" fontId="63" fillId="43" borderId="0" applyNumberFormat="0" applyBorder="0" applyAlignment="0" applyProtection="0"/>
    <xf numFmtId="0" fontId="69" fillId="32" borderId="27" applyNumberFormat="0" applyAlignment="0" applyProtection="0"/>
    <xf numFmtId="0" fontId="5" fillId="64" borderId="0" applyNumberFormat="0" applyBorder="0" applyAlignment="0" applyProtection="0"/>
    <xf numFmtId="0" fontId="63" fillId="43" borderId="0" applyNumberFormat="0" applyBorder="0" applyAlignment="0" applyProtection="0"/>
    <xf numFmtId="0" fontId="5" fillId="65" borderId="0" applyNumberFormat="0" applyBorder="0" applyAlignment="0" applyProtection="0"/>
    <xf numFmtId="0" fontId="5" fillId="67" borderId="0" applyNumberFormat="0" applyBorder="0" applyAlignment="0" applyProtection="0"/>
    <xf numFmtId="0" fontId="63" fillId="71" borderId="0" applyNumberFormat="0" applyBorder="0" applyAlignment="0" applyProtection="0"/>
    <xf numFmtId="0" fontId="69" fillId="32" borderId="27" applyNumberFormat="0" applyAlignment="0" applyProtection="0"/>
    <xf numFmtId="0" fontId="69" fillId="32" borderId="27" applyNumberFormat="0" applyAlignment="0" applyProtection="0"/>
    <xf numFmtId="0" fontId="63" fillId="43" borderId="0" applyNumberFormat="0" applyBorder="0" applyAlignment="0" applyProtection="0"/>
    <xf numFmtId="43" fontId="4" fillId="0" borderId="0" applyFont="0" applyFill="0" applyBorder="0" applyAlignment="0" applyProtection="0"/>
    <xf numFmtId="0" fontId="69" fillId="32" borderId="27" applyNumberFormat="0" applyAlignment="0" applyProtection="0"/>
    <xf numFmtId="0" fontId="4" fillId="0" borderId="0"/>
    <xf numFmtId="9" fontId="4" fillId="0" borderId="0" applyFont="0" applyFill="0" applyBorder="0" applyAlignment="0" applyProtection="0"/>
    <xf numFmtId="0" fontId="5" fillId="65" borderId="0" applyNumberFormat="0" applyBorder="0" applyAlignment="0" applyProtection="0"/>
    <xf numFmtId="0" fontId="63" fillId="72" borderId="0" applyNumberFormat="0" applyBorder="0" applyAlignment="0" applyProtection="0"/>
    <xf numFmtId="0" fontId="63" fillId="47" borderId="0" applyNumberFormat="0" applyBorder="0" applyAlignment="0" applyProtection="0"/>
    <xf numFmtId="0" fontId="63" fillId="67" borderId="0" applyNumberFormat="0" applyBorder="0" applyAlignment="0" applyProtection="0"/>
    <xf numFmtId="197" fontId="14" fillId="0" borderId="37">
      <alignment horizontal="right" vertical="center"/>
      <protection locked="0"/>
    </xf>
    <xf numFmtId="0" fontId="4" fillId="0" borderId="0"/>
    <xf numFmtId="0" fontId="63" fillId="71" borderId="0" applyNumberFormat="0" applyBorder="0" applyAlignment="0" applyProtection="0"/>
    <xf numFmtId="0" fontId="63" fillId="71" borderId="0" applyNumberFormat="0" applyBorder="0" applyAlignment="0" applyProtection="0"/>
    <xf numFmtId="0" fontId="63" fillId="41" borderId="0" applyNumberFormat="0" applyBorder="0" applyAlignment="0" applyProtection="0"/>
    <xf numFmtId="0" fontId="63" fillId="70" borderId="0" applyNumberFormat="0" applyBorder="0" applyAlignment="0" applyProtection="0"/>
    <xf numFmtId="0" fontId="69" fillId="32" borderId="27" applyNumberFormat="0" applyAlignment="0" applyProtection="0"/>
    <xf numFmtId="0" fontId="63" fillId="47" borderId="0" applyNumberFormat="0" applyBorder="0" applyAlignment="0" applyProtection="0"/>
    <xf numFmtId="0" fontId="5" fillId="69" borderId="0" applyNumberFormat="0" applyBorder="0" applyAlignment="0" applyProtection="0"/>
    <xf numFmtId="0" fontId="63" fillId="37" borderId="0" applyNumberFormat="0" applyBorder="0" applyAlignment="0" applyProtection="0"/>
    <xf numFmtId="0" fontId="4" fillId="0" borderId="0"/>
    <xf numFmtId="43" fontId="4" fillId="0" borderId="0" applyFont="0" applyFill="0" applyBorder="0" applyAlignment="0" applyProtection="0"/>
    <xf numFmtId="0" fontId="69" fillId="32" borderId="27" applyNumberFormat="0" applyAlignment="0" applyProtection="0"/>
    <xf numFmtId="0" fontId="69" fillId="32" borderId="27" applyNumberFormat="0" applyAlignment="0" applyProtection="0"/>
    <xf numFmtId="0" fontId="63" fillId="41" borderId="0" applyNumberFormat="0" applyBorder="0" applyAlignment="0" applyProtection="0"/>
    <xf numFmtId="0" fontId="63" fillId="41"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73" borderId="0" applyNumberFormat="0" applyBorder="0" applyAlignment="0" applyProtection="0"/>
    <xf numFmtId="0" fontId="63" fillId="37" borderId="0" applyNumberFormat="0" applyBorder="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3" fillId="47" borderId="0" applyNumberFormat="0" applyBorder="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137" fillId="14" borderId="23"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2" borderId="27" applyNumberFormat="0" applyAlignment="0" applyProtection="0"/>
    <xf numFmtId="0" fontId="69" fillId="34" borderId="27" applyNumberFormat="0" applyAlignment="0" applyProtection="0"/>
    <xf numFmtId="0" fontId="69" fillId="34" borderId="27" applyNumberFormat="0" applyAlignment="0" applyProtection="0"/>
    <xf numFmtId="0" fontId="70" fillId="49" borderId="28" applyNumberFormat="0" applyAlignment="0" applyProtection="0"/>
    <xf numFmtId="0" fontId="70" fillId="49" borderId="28" applyNumberFormat="0" applyAlignment="0" applyProtection="0"/>
    <xf numFmtId="174" fontId="70" fillId="49" borderId="28"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13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0" fontId="138" fillId="0" borderId="44">
      <alignment horizontal="left"/>
    </xf>
    <xf numFmtId="0" fontId="139" fillId="0" borderId="0">
      <alignment horizontal="left" indent="1"/>
    </xf>
    <xf numFmtId="0" fontId="140" fillId="19" borderId="0">
      <alignment vertical="center"/>
    </xf>
    <xf numFmtId="0" fontId="79" fillId="0" borderId="29" applyNumberFormat="0" applyFill="0" applyAlignment="0" applyProtection="0"/>
    <xf numFmtId="0" fontId="79" fillId="0" borderId="29" applyNumberFormat="0" applyFill="0" applyAlignment="0" applyProtection="0"/>
    <xf numFmtId="0" fontId="79" fillId="0" borderId="29" applyNumberFormat="0" applyFill="0" applyAlignment="0" applyProtection="0"/>
    <xf numFmtId="0" fontId="79" fillId="0" borderId="29" applyNumberFormat="0" applyFill="0" applyAlignment="0" applyProtection="0"/>
    <xf numFmtId="0" fontId="79" fillId="0" borderId="29" applyNumberFormat="0" applyFill="0" applyAlignment="0" applyProtection="0"/>
    <xf numFmtId="0" fontId="79" fillId="0" borderId="29" applyNumberFormat="0" applyFill="0" applyAlignment="0" applyProtection="0"/>
    <xf numFmtId="0" fontId="79" fillId="0" borderId="29" applyNumberFormat="0" applyFill="0" applyAlignment="0" applyProtection="0"/>
    <xf numFmtId="0" fontId="79" fillId="0" borderId="29" applyNumberFormat="0" applyFill="0" applyAlignment="0" applyProtection="0"/>
    <xf numFmtId="0" fontId="79" fillId="0" borderId="29" applyNumberFormat="0" applyFill="0" applyAlignment="0" applyProtection="0"/>
    <xf numFmtId="0" fontId="79" fillId="0" borderId="29" applyNumberFormat="0" applyFill="0" applyAlignment="0" applyProtection="0"/>
    <xf numFmtId="0" fontId="141" fillId="0" borderId="45" applyNumberFormat="0" applyFill="0" applyAlignment="0" applyProtection="0"/>
    <xf numFmtId="0" fontId="80" fillId="0" borderId="46" applyNumberFormat="0" applyFill="0" applyAlignment="0" applyProtection="0"/>
    <xf numFmtId="0" fontId="80" fillId="0" borderId="46" applyNumberFormat="0" applyFill="0" applyAlignment="0" applyProtection="0"/>
    <xf numFmtId="0" fontId="80" fillId="0" borderId="46" applyNumberFormat="0" applyFill="0" applyAlignment="0" applyProtection="0"/>
    <xf numFmtId="0" fontId="80" fillId="0" borderId="46" applyNumberFormat="0" applyFill="0" applyAlignment="0" applyProtection="0"/>
    <xf numFmtId="0" fontId="80" fillId="0" borderId="46" applyNumberFormat="0" applyFill="0" applyAlignment="0" applyProtection="0"/>
    <xf numFmtId="0" fontId="80" fillId="0" borderId="46" applyNumberFormat="0" applyFill="0" applyAlignment="0" applyProtection="0"/>
    <xf numFmtId="0" fontId="80" fillId="0" borderId="46" applyNumberFormat="0" applyFill="0" applyAlignment="0" applyProtection="0"/>
    <xf numFmtId="0" fontId="80" fillId="0" borderId="46" applyNumberFormat="0" applyFill="0" applyAlignment="0" applyProtection="0"/>
    <xf numFmtId="0" fontId="80" fillId="0" borderId="46" applyNumberFormat="0" applyFill="0" applyAlignment="0" applyProtection="0"/>
    <xf numFmtId="0" fontId="80" fillId="0" borderId="46" applyNumberFormat="0" applyFill="0" applyAlignment="0" applyProtection="0"/>
    <xf numFmtId="0" fontId="80" fillId="0" borderId="46" applyNumberFormat="0" applyFill="0" applyAlignment="0" applyProtection="0"/>
    <xf numFmtId="0" fontId="80" fillId="0" borderId="46" applyNumberFormat="0" applyFill="0" applyAlignment="0" applyProtection="0"/>
    <xf numFmtId="0" fontId="80" fillId="0" borderId="46" applyNumberFormat="0" applyFill="0" applyAlignment="0" applyProtection="0"/>
    <xf numFmtId="0" fontId="142" fillId="0" borderId="46"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31"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31" applyNumberFormat="0" applyFill="0" applyAlignment="0" applyProtection="0"/>
    <xf numFmtId="0" fontId="81" fillId="0" borderId="31" applyNumberFormat="0" applyFill="0" applyAlignment="0" applyProtection="0"/>
    <xf numFmtId="0" fontId="81" fillId="0" borderId="31" applyNumberFormat="0" applyFill="0" applyAlignment="0" applyProtection="0"/>
    <xf numFmtId="0" fontId="81" fillId="0" borderId="31" applyNumberFormat="0" applyFill="0" applyAlignment="0" applyProtection="0"/>
    <xf numFmtId="0" fontId="143" fillId="0" borderId="0" applyNumberFormat="0" applyFill="0" applyBorder="0" applyAlignment="0" applyProtection="0"/>
    <xf numFmtId="0" fontId="83" fillId="0" borderId="0" applyNumberFormat="0" applyFill="0" applyBorder="0" applyAlignment="0" applyProtection="0">
      <alignment vertical="top"/>
      <protection locked="0"/>
    </xf>
    <xf numFmtId="0" fontId="144" fillId="0" borderId="0" applyNumberFormat="0" applyFill="0" applyBorder="0" applyAlignment="0" applyProtection="0"/>
    <xf numFmtId="0" fontId="145"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86" fillId="30" borderId="27" applyNumberFormat="0" applyAlignment="0" applyProtection="0"/>
    <xf numFmtId="0" fontId="49" fillId="13" borderId="23" applyNumberFormat="0" applyAlignment="0" applyProtection="0"/>
    <xf numFmtId="198" fontId="52" fillId="17" borderId="0" applyProtection="0"/>
    <xf numFmtId="0" fontId="146" fillId="19" borderId="14">
      <alignment horizontal="left" indent="2"/>
    </xf>
    <xf numFmtId="0" fontId="4" fillId="0" borderId="0"/>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4" fontId="25" fillId="0" borderId="0"/>
    <xf numFmtId="0" fontId="4" fillId="0" borderId="0">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7" fillId="0" borderId="0"/>
    <xf numFmtId="0" fontId="2" fillId="0" borderId="0"/>
    <xf numFmtId="0" fontId="25" fillId="0" borderId="0">
      <alignmen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57" fillId="0" borderId="0"/>
    <xf numFmtId="0" fontId="25" fillId="0" borderId="0"/>
    <xf numFmtId="0" fontId="25" fillId="0" borderId="0"/>
    <xf numFmtId="0" fontId="135" fillId="0" borderId="0"/>
    <xf numFmtId="0" fontId="135" fillId="0" borderId="0"/>
    <xf numFmtId="0" fontId="135" fillId="0" borderId="0"/>
    <xf numFmtId="0" fontId="135" fillId="0" borderId="0"/>
    <xf numFmtId="0" fontId="4" fillId="0" borderId="0"/>
    <xf numFmtId="0" fontId="4" fillId="0" borderId="0"/>
    <xf numFmtId="0" fontId="4" fillId="0" borderId="0"/>
    <xf numFmtId="0" fontId="4" fillId="0" borderId="0"/>
    <xf numFmtId="0" fontId="25" fillId="0" borderId="0"/>
    <xf numFmtId="0" fontId="25" fillId="0" borderId="0"/>
    <xf numFmtId="0" fontId="4" fillId="0" borderId="0"/>
    <xf numFmtId="0" fontId="4" fillId="0" borderId="0"/>
    <xf numFmtId="0" fontId="4" fillId="0" borderId="0"/>
    <xf numFmtId="0" fontId="25" fillId="0" borderId="0"/>
    <xf numFmtId="0" fontId="4" fillId="0" borderId="0"/>
    <xf numFmtId="0" fontId="2" fillId="0" borderId="0"/>
    <xf numFmtId="0" fontId="4" fillId="0" borderId="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25" fillId="31" borderId="33" applyNumberFormat="0" applyFon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2" borderId="34" applyNumberFormat="0" applyAlignment="0" applyProtection="0"/>
    <xf numFmtId="0" fontId="91" fillId="34" borderId="34" applyNumberFormat="0" applyAlignment="0" applyProtection="0"/>
    <xf numFmtId="0" fontId="91" fillId="34" borderId="34"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182" fontId="93" fillId="0" borderId="2"/>
    <xf numFmtId="0" fontId="94" fillId="0" borderId="11">
      <alignment horizontal="center"/>
    </xf>
    <xf numFmtId="0" fontId="94" fillId="0" borderId="11">
      <alignment horizontal="center"/>
    </xf>
    <xf numFmtId="0" fontId="94" fillId="0" borderId="11">
      <alignment horizontal="center"/>
    </xf>
    <xf numFmtId="0" fontId="94" fillId="0" borderId="11">
      <alignment horizontal="center"/>
    </xf>
    <xf numFmtId="0" fontId="94" fillId="0" borderId="11">
      <alignment horizontal="center"/>
    </xf>
    <xf numFmtId="0" fontId="94" fillId="0" borderId="11">
      <alignment horizontal="center"/>
    </xf>
    <xf numFmtId="0" fontId="94" fillId="0" borderId="11">
      <alignment horizontal="center"/>
    </xf>
    <xf numFmtId="0" fontId="94" fillId="0" borderId="11">
      <alignment horizontal="center"/>
    </xf>
    <xf numFmtId="0" fontId="94" fillId="0" borderId="11">
      <alignment horizontal="center"/>
    </xf>
    <xf numFmtId="0" fontId="94" fillId="0" borderId="11">
      <alignment horizontal="center"/>
    </xf>
    <xf numFmtId="0" fontId="94" fillId="0" borderId="11">
      <alignment horizontal="center"/>
    </xf>
    <xf numFmtId="0" fontId="94" fillId="0" borderId="11">
      <alignment horizontal="center"/>
    </xf>
    <xf numFmtId="0" fontId="94" fillId="0" borderId="11">
      <alignment horizontal="center"/>
    </xf>
    <xf numFmtId="0" fontId="94" fillId="0" borderId="11">
      <alignment horizontal="center"/>
    </xf>
    <xf numFmtId="0" fontId="94" fillId="0" borderId="11">
      <alignment horizontal="center"/>
    </xf>
    <xf numFmtId="0" fontId="94" fillId="0" borderId="11">
      <alignment horizontal="center"/>
    </xf>
    <xf numFmtId="0" fontId="94" fillId="0" borderId="11">
      <alignment horizontal="center"/>
    </xf>
    <xf numFmtId="0" fontId="94" fillId="0" borderId="11">
      <alignment horizontal="center"/>
    </xf>
    <xf numFmtId="0" fontId="94" fillId="0" borderId="11">
      <alignment horizontal="center"/>
    </xf>
    <xf numFmtId="0" fontId="94" fillId="0" borderId="11">
      <alignment horizontal="center"/>
    </xf>
    <xf numFmtId="0" fontId="94" fillId="0" borderId="11">
      <alignment horizontal="center"/>
    </xf>
    <xf numFmtId="0" fontId="94" fillId="0" borderId="11">
      <alignment horizontal="center"/>
    </xf>
    <xf numFmtId="0" fontId="94" fillId="0" borderId="11">
      <alignment horizontal="center"/>
    </xf>
    <xf numFmtId="0" fontId="94" fillId="0" borderId="11">
      <alignment horizontal="center"/>
    </xf>
    <xf numFmtId="0" fontId="148" fillId="0" borderId="48" applyNumberFormat="0">
      <alignment horizontal="left" vertical="center" wrapText="1" indent="1"/>
    </xf>
    <xf numFmtId="0" fontId="134" fillId="19" borderId="49">
      <alignment horizontal="left"/>
    </xf>
    <xf numFmtId="0" fontId="25" fillId="0" borderId="0"/>
    <xf numFmtId="0" fontId="149" fillId="0" borderId="0"/>
    <xf numFmtId="199" fontId="55" fillId="0" borderId="0"/>
    <xf numFmtId="10" fontId="55" fillId="0" borderId="0"/>
    <xf numFmtId="0" fontId="150" fillId="19" borderId="21">
      <alignment horizontal="left"/>
    </xf>
    <xf numFmtId="0" fontId="151" fillId="19" borderId="3">
      <alignment horizontal="left"/>
    </xf>
    <xf numFmtId="0" fontId="58" fillId="19" borderId="14">
      <alignment horizontal="left"/>
    </xf>
    <xf numFmtId="0" fontId="152" fillId="27" borderId="5" applyBorder="0" applyProtection="0">
      <alignment horizontal="centerContinuous" vertical="center"/>
    </xf>
    <xf numFmtId="0" fontId="152" fillId="27" borderId="5" applyBorder="0" applyProtection="0">
      <alignment horizontal="centerContinuous" vertical="center"/>
    </xf>
    <xf numFmtId="0" fontId="152" fillId="27" borderId="5" applyBorder="0" applyProtection="0">
      <alignment horizontal="centerContinuous" vertical="center"/>
    </xf>
    <xf numFmtId="0" fontId="99" fillId="0" borderId="1" applyFill="0" applyBorder="0" applyProtection="0">
      <alignment horizontal="left" vertical="top"/>
    </xf>
    <xf numFmtId="0" fontId="153" fillId="0" borderId="0" applyNumberFormat="0" applyFill="0" applyBorder="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35" applyNumberFormat="0" applyFill="0" applyAlignment="0" applyProtection="0"/>
    <xf numFmtId="0" fontId="74" fillId="0" borderId="50" applyNumberFormat="0" applyFill="0" applyAlignment="0" applyProtection="0"/>
    <xf numFmtId="0" fontId="74" fillId="0" borderId="50" applyNumberFormat="0" applyFill="0" applyAlignment="0" applyProtection="0"/>
    <xf numFmtId="187" fontId="25" fillId="0" borderId="5" applyBorder="0" applyProtection="0">
      <alignment horizontal="right"/>
    </xf>
    <xf numFmtId="187" fontId="25" fillId="0" borderId="5" applyBorder="0" applyProtection="0">
      <alignment horizontal="right"/>
    </xf>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cellStyleXfs>
  <cellXfs count="613">
    <xf numFmtId="0" fontId="0" fillId="0" borderId="0" xfId="0"/>
    <xf numFmtId="0" fontId="0" fillId="0" borderId="0" xfId="0"/>
    <xf numFmtId="0" fontId="9" fillId="3" borderId="5" xfId="0" applyFont="1" applyFill="1" applyBorder="1" applyAlignment="1">
      <alignment horizontal="center" wrapText="1"/>
    </xf>
    <xf numFmtId="0" fontId="9" fillId="3" borderId="5" xfId="0" applyFont="1" applyFill="1" applyBorder="1" applyAlignment="1">
      <alignment horizontal="center"/>
    </xf>
    <xf numFmtId="0" fontId="9" fillId="3" borderId="3" xfId="0" applyFont="1" applyFill="1" applyBorder="1" applyAlignment="1">
      <alignment horizontal="center"/>
    </xf>
    <xf numFmtId="0" fontId="9" fillId="3" borderId="6" xfId="0" applyFont="1" applyFill="1" applyBorder="1" applyAlignment="1">
      <alignment horizontal="center"/>
    </xf>
    <xf numFmtId="0" fontId="9" fillId="3" borderId="0" xfId="0" applyFont="1" applyFill="1" applyBorder="1" applyAlignment="1">
      <alignment horizontal="center"/>
    </xf>
    <xf numFmtId="0" fontId="10" fillId="3" borderId="5" xfId="0" applyFont="1" applyFill="1" applyBorder="1" applyAlignment="1">
      <alignment vertical="center"/>
    </xf>
    <xf numFmtId="0" fontId="10" fillId="3" borderId="5" xfId="0" applyFont="1" applyFill="1" applyBorder="1" applyAlignment="1">
      <alignment horizontal="center" vertical="center"/>
    </xf>
    <xf numFmtId="0" fontId="11" fillId="3" borderId="0" xfId="0" applyFont="1" applyFill="1" applyAlignment="1">
      <alignment vertical="center"/>
    </xf>
    <xf numFmtId="164" fontId="11" fillId="3" borderId="18" xfId="1" applyNumberFormat="1" applyFont="1" applyFill="1" applyBorder="1" applyAlignment="1">
      <alignment vertical="center"/>
    </xf>
    <xf numFmtId="164" fontId="11" fillId="3" borderId="20" xfId="1" applyNumberFormat="1" applyFont="1" applyFill="1" applyBorder="1" applyAlignment="1">
      <alignment vertical="center"/>
    </xf>
    <xf numFmtId="164" fontId="11" fillId="3" borderId="0" xfId="1" applyNumberFormat="1" applyFont="1" applyFill="1" applyAlignment="1">
      <alignment vertical="center"/>
    </xf>
    <xf numFmtId="164" fontId="11" fillId="3" borderId="1" xfId="1" applyNumberFormat="1" applyFont="1" applyFill="1" applyBorder="1" applyAlignment="1">
      <alignment vertical="center"/>
    </xf>
    <xf numFmtId="164" fontId="11" fillId="3" borderId="0" xfId="1" applyNumberFormat="1" applyFont="1" applyFill="1" applyBorder="1" applyAlignment="1">
      <alignment vertical="center"/>
    </xf>
    <xf numFmtId="164" fontId="11" fillId="3" borderId="7" xfId="1" applyNumberFormat="1" applyFont="1" applyFill="1" applyBorder="1" applyAlignment="1">
      <alignment vertical="center"/>
    </xf>
    <xf numFmtId="0" fontId="12" fillId="3" borderId="8" xfId="0" applyFont="1" applyFill="1" applyBorder="1" applyAlignment="1">
      <alignment vertical="center"/>
    </xf>
    <xf numFmtId="0" fontId="13" fillId="3" borderId="8" xfId="0" applyFont="1" applyFill="1" applyBorder="1" applyAlignment="1">
      <alignment vertical="center"/>
    </xf>
    <xf numFmtId="1" fontId="12" fillId="3" borderId="8" xfId="0" applyNumberFormat="1" applyFont="1" applyFill="1" applyBorder="1" applyAlignment="1">
      <alignment vertical="center"/>
    </xf>
    <xf numFmtId="0" fontId="10" fillId="3" borderId="8" xfId="0" applyFont="1" applyFill="1" applyBorder="1" applyAlignment="1">
      <alignment vertical="center"/>
    </xf>
    <xf numFmtId="1" fontId="14" fillId="3" borderId="0" xfId="0" applyNumberFormat="1" applyFont="1" applyFill="1" applyAlignment="1">
      <alignment vertical="center"/>
    </xf>
    <xf numFmtId="0" fontId="15" fillId="3" borderId="0" xfId="0" applyFont="1" applyFill="1"/>
    <xf numFmtId="0" fontId="15" fillId="4" borderId="0" xfId="0" applyFont="1" applyFill="1"/>
    <xf numFmtId="0" fontId="15" fillId="5" borderId="0" xfId="0" applyFont="1" applyFill="1"/>
    <xf numFmtId="0" fontId="17" fillId="3" borderId="0" xfId="0" applyFont="1" applyFill="1"/>
    <xf numFmtId="0" fontId="15" fillId="3" borderId="0" xfId="0" applyFont="1" applyFill="1" applyBorder="1"/>
    <xf numFmtId="44" fontId="15" fillId="3" borderId="0" xfId="0" applyNumberFormat="1" applyFont="1" applyFill="1"/>
    <xf numFmtId="0" fontId="15" fillId="3" borderId="20" xfId="0" applyFont="1" applyFill="1" applyBorder="1"/>
    <xf numFmtId="0" fontId="19" fillId="4" borderId="0" xfId="0" applyFont="1" applyFill="1"/>
    <xf numFmtId="0" fontId="18" fillId="4" borderId="0" xfId="0" applyFont="1" applyFill="1"/>
    <xf numFmtId="169" fontId="11" fillId="3" borderId="0" xfId="2" applyNumberFormat="1" applyFont="1" applyFill="1" applyAlignment="1">
      <alignment vertical="center"/>
    </xf>
    <xf numFmtId="169" fontId="11" fillId="3" borderId="1" xfId="2" applyNumberFormat="1" applyFont="1" applyFill="1" applyBorder="1" applyAlignment="1">
      <alignment vertical="center"/>
    </xf>
    <xf numFmtId="169" fontId="11" fillId="3" borderId="0" xfId="2" applyNumberFormat="1" applyFont="1" applyFill="1" applyBorder="1" applyAlignment="1">
      <alignment vertical="center"/>
    </xf>
    <xf numFmtId="0" fontId="15" fillId="2" borderId="0" xfId="0" applyFont="1" applyFill="1"/>
    <xf numFmtId="0" fontId="15" fillId="3" borderId="0" xfId="0" applyFont="1" applyFill="1" applyAlignment="1">
      <alignment vertical="center"/>
    </xf>
    <xf numFmtId="0" fontId="20" fillId="3" borderId="0" xfId="5" applyFont="1" applyFill="1" applyAlignment="1">
      <alignment horizontal="left"/>
    </xf>
    <xf numFmtId="44" fontId="22" fillId="3" borderId="0" xfId="0" applyNumberFormat="1" applyFont="1" applyFill="1" applyBorder="1" applyAlignment="1">
      <alignment vertical="center"/>
    </xf>
    <xf numFmtId="0" fontId="14" fillId="3" borderId="0" xfId="0" applyFont="1" applyFill="1" applyAlignment="1">
      <alignment vertical="center"/>
    </xf>
    <xf numFmtId="44" fontId="11" fillId="3" borderId="0" xfId="0" applyNumberFormat="1" applyFont="1" applyFill="1" applyAlignment="1">
      <alignment vertical="center"/>
    </xf>
    <xf numFmtId="0" fontId="11" fillId="3" borderId="7" xfId="0" applyFont="1" applyFill="1" applyBorder="1" applyAlignment="1">
      <alignment vertical="center"/>
    </xf>
    <xf numFmtId="44" fontId="11" fillId="3" borderId="0" xfId="0" applyNumberFormat="1" applyFont="1" applyFill="1" applyBorder="1" applyAlignment="1">
      <alignment vertical="center"/>
    </xf>
    <xf numFmtId="44" fontId="11" fillId="3" borderId="1" xfId="0" applyNumberFormat="1" applyFont="1" applyFill="1" applyBorder="1" applyAlignment="1">
      <alignment vertical="center"/>
    </xf>
    <xf numFmtId="44" fontId="11" fillId="3" borderId="7" xfId="2" applyNumberFormat="1" applyFont="1" applyFill="1" applyBorder="1" applyAlignment="1">
      <alignment vertical="center"/>
    </xf>
    <xf numFmtId="44" fontId="10" fillId="3" borderId="0" xfId="0" applyNumberFormat="1" applyFont="1" applyFill="1" applyBorder="1" applyAlignment="1">
      <alignment vertical="center"/>
    </xf>
    <xf numFmtId="164" fontId="11" fillId="3" borderId="3" xfId="1" applyNumberFormat="1" applyFont="1" applyFill="1" applyBorder="1" applyAlignment="1">
      <alignment vertical="center"/>
    </xf>
    <xf numFmtId="164" fontId="11" fillId="3" borderId="5" xfId="1" applyNumberFormat="1" applyFont="1" applyFill="1" applyBorder="1" applyAlignment="1">
      <alignment vertical="center"/>
    </xf>
    <xf numFmtId="169" fontId="11" fillId="3" borderId="20" xfId="2" applyNumberFormat="1" applyFont="1" applyFill="1" applyBorder="1" applyAlignment="1">
      <alignment vertical="center"/>
    </xf>
    <xf numFmtId="0" fontId="15" fillId="0" borderId="0" xfId="0" applyFont="1"/>
    <xf numFmtId="0" fontId="6" fillId="5" borderId="0" xfId="0" applyFont="1" applyFill="1" applyAlignment="1">
      <alignment vertical="center"/>
    </xf>
    <xf numFmtId="0" fontId="16" fillId="5" borderId="0" xfId="0" applyFont="1" applyFill="1"/>
    <xf numFmtId="0" fontId="11" fillId="3" borderId="0" xfId="0" applyFont="1" applyFill="1"/>
    <xf numFmtId="0" fontId="11" fillId="2" borderId="0" xfId="0" applyFont="1" applyFill="1"/>
    <xf numFmtId="0" fontId="20" fillId="3" borderId="0" xfId="5" applyFont="1" applyFill="1" applyAlignment="1">
      <alignment horizontal="left" vertical="center"/>
    </xf>
    <xf numFmtId="0" fontId="23" fillId="0" borderId="0" xfId="0" applyFont="1" applyAlignment="1">
      <alignment vertical="center"/>
    </xf>
    <xf numFmtId="0" fontId="23" fillId="3" borderId="0" xfId="0" applyFont="1" applyFill="1" applyAlignment="1">
      <alignment vertical="center"/>
    </xf>
    <xf numFmtId="0" fontId="23" fillId="2" borderId="0" xfId="0" applyFont="1" applyFill="1" applyAlignment="1">
      <alignment vertical="center"/>
    </xf>
    <xf numFmtId="0" fontId="12" fillId="3" borderId="0" xfId="0" applyFont="1" applyFill="1" applyAlignment="1">
      <alignment vertical="center"/>
    </xf>
    <xf numFmtId="0" fontId="13" fillId="3" borderId="0" xfId="0" applyFont="1" applyFill="1" applyAlignment="1">
      <alignment vertical="center"/>
    </xf>
    <xf numFmtId="0" fontId="26" fillId="3" borderId="0" xfId="0" applyFont="1" applyFill="1"/>
    <xf numFmtId="0" fontId="12" fillId="3" borderId="5" xfId="0" applyFont="1" applyFill="1" applyBorder="1" applyAlignment="1">
      <alignment vertical="center"/>
    </xf>
    <xf numFmtId="0" fontId="10" fillId="3" borderId="0" xfId="0" applyFont="1" applyFill="1" applyAlignment="1">
      <alignment vertical="center"/>
    </xf>
    <xf numFmtId="0" fontId="10" fillId="2" borderId="0" xfId="0" applyFont="1" applyFill="1"/>
    <xf numFmtId="0" fontId="11" fillId="3" borderId="0" xfId="0" applyFont="1" applyFill="1" applyBorder="1" applyAlignment="1">
      <alignment vertical="center"/>
    </xf>
    <xf numFmtId="0" fontId="26" fillId="2" borderId="0" xfId="0" applyFont="1" applyFill="1"/>
    <xf numFmtId="0" fontId="9" fillId="3" borderId="0" xfId="0" applyFont="1" applyFill="1" applyAlignment="1">
      <alignment vertical="center"/>
    </xf>
    <xf numFmtId="0" fontId="11" fillId="3" borderId="0" xfId="0" applyFont="1" applyFill="1" applyBorder="1"/>
    <xf numFmtId="0" fontId="14" fillId="3" borderId="21" xfId="0" applyFont="1" applyFill="1" applyBorder="1" applyAlignment="1">
      <alignment vertical="center"/>
    </xf>
    <xf numFmtId="0" fontId="14" fillId="3" borderId="20" xfId="0" applyFont="1" applyFill="1" applyBorder="1" applyAlignment="1">
      <alignment vertical="center"/>
    </xf>
    <xf numFmtId="0" fontId="14" fillId="3" borderId="0" xfId="0" applyFont="1" applyFill="1" applyBorder="1" applyAlignment="1">
      <alignment vertical="center"/>
    </xf>
    <xf numFmtId="0" fontId="14" fillId="3" borderId="5" xfId="0" applyFont="1" applyFill="1" applyBorder="1" applyAlignment="1">
      <alignment vertical="center"/>
    </xf>
    <xf numFmtId="0" fontId="9" fillId="3" borderId="20" xfId="0" applyFont="1" applyFill="1" applyBorder="1" applyAlignment="1">
      <alignment vertical="center"/>
    </xf>
    <xf numFmtId="0" fontId="9" fillId="3" borderId="0" xfId="0" applyFont="1" applyFill="1" applyBorder="1" applyAlignment="1">
      <alignment vertical="center"/>
    </xf>
    <xf numFmtId="0" fontId="9" fillId="3" borderId="5" xfId="0" applyFont="1" applyFill="1" applyBorder="1" applyAlignment="1">
      <alignment vertical="center"/>
    </xf>
    <xf numFmtId="0" fontId="12" fillId="3" borderId="0" xfId="0" applyFont="1" applyFill="1" applyBorder="1" applyAlignment="1">
      <alignment vertical="center"/>
    </xf>
    <xf numFmtId="0" fontId="6" fillId="5" borderId="0" xfId="0" applyFont="1" applyFill="1"/>
    <xf numFmtId="44" fontId="11" fillId="3" borderId="7" xfId="0" applyNumberFormat="1" applyFont="1" applyFill="1" applyBorder="1" applyAlignment="1">
      <alignment vertical="center"/>
    </xf>
    <xf numFmtId="0" fontId="15" fillId="3" borderId="0" xfId="0" applyFont="1" applyFill="1" applyBorder="1" applyAlignment="1">
      <alignment vertical="center"/>
    </xf>
    <xf numFmtId="49" fontId="13" fillId="3" borderId="8" xfId="0" applyNumberFormat="1" applyFont="1" applyFill="1" applyBorder="1"/>
    <xf numFmtId="44" fontId="13" fillId="3" borderId="8" xfId="0" applyNumberFormat="1" applyFont="1" applyFill="1" applyBorder="1" applyAlignment="1">
      <alignment vertical="center"/>
    </xf>
    <xf numFmtId="44" fontId="13" fillId="3" borderId="10" xfId="0" applyNumberFormat="1" applyFont="1" applyFill="1" applyBorder="1" applyAlignment="1">
      <alignment vertical="center"/>
    </xf>
    <xf numFmtId="44" fontId="13" fillId="3" borderId="9" xfId="0" applyNumberFormat="1" applyFont="1" applyFill="1" applyBorder="1" applyAlignment="1">
      <alignment vertical="center"/>
    </xf>
    <xf numFmtId="0" fontId="13" fillId="3" borderId="0" xfId="0" applyFont="1" applyFill="1" applyBorder="1" applyAlignment="1">
      <alignment vertical="center"/>
    </xf>
    <xf numFmtId="49" fontId="15" fillId="3" borderId="0" xfId="0" applyNumberFormat="1" applyFont="1" applyFill="1"/>
    <xf numFmtId="0" fontId="11" fillId="3" borderId="0" xfId="0" applyNumberFormat="1" applyFont="1" applyFill="1" applyAlignment="1">
      <alignment vertical="center"/>
    </xf>
    <xf numFmtId="49" fontId="17" fillId="3" borderId="0" xfId="0" applyNumberFormat="1" applyFont="1" applyFill="1" applyBorder="1"/>
    <xf numFmtId="0" fontId="17" fillId="3" borderId="0" xfId="0" applyFont="1" applyFill="1" applyBorder="1" applyAlignment="1">
      <alignment vertical="center"/>
    </xf>
    <xf numFmtId="49" fontId="17" fillId="2" borderId="0" xfId="0" applyNumberFormat="1" applyFont="1" applyFill="1" applyBorder="1"/>
    <xf numFmtId="44" fontId="10" fillId="2" borderId="0" xfId="0" applyNumberFormat="1" applyFont="1" applyFill="1" applyBorder="1" applyAlignment="1">
      <alignment vertical="center"/>
    </xf>
    <xf numFmtId="0" fontId="17" fillId="2" borderId="0" xfId="0" applyFont="1" applyFill="1" applyBorder="1" applyAlignment="1">
      <alignment vertical="center"/>
    </xf>
    <xf numFmtId="49" fontId="15" fillId="2" borderId="0" xfId="0" applyNumberFormat="1" applyFont="1" applyFill="1"/>
    <xf numFmtId="0" fontId="28" fillId="2" borderId="0" xfId="0" applyFont="1" applyFill="1" applyAlignment="1">
      <alignment vertical="center"/>
    </xf>
    <xf numFmtId="44" fontId="28" fillId="2" borderId="0" xfId="0" applyNumberFormat="1" applyFont="1" applyFill="1" applyAlignment="1">
      <alignment vertical="center"/>
    </xf>
    <xf numFmtId="0" fontId="15" fillId="2" borderId="0" xfId="0" applyFont="1" applyFill="1" applyAlignment="1">
      <alignment vertical="center"/>
    </xf>
    <xf numFmtId="0" fontId="29" fillId="3" borderId="0" xfId="0" applyNumberFormat="1" applyFont="1" applyFill="1"/>
    <xf numFmtId="0" fontId="15" fillId="7" borderId="0" xfId="0" applyFont="1" applyFill="1"/>
    <xf numFmtId="2" fontId="15" fillId="3" borderId="0" xfId="0" applyNumberFormat="1" applyFont="1" applyFill="1"/>
    <xf numFmtId="43" fontId="11" fillId="3" borderId="0" xfId="0" applyNumberFormat="1" applyFont="1" applyFill="1" applyAlignment="1">
      <alignment vertical="center"/>
    </xf>
    <xf numFmtId="10" fontId="10" fillId="3" borderId="21" xfId="3" applyNumberFormat="1" applyFont="1" applyFill="1" applyBorder="1" applyAlignment="1">
      <alignment vertical="center"/>
    </xf>
    <xf numFmtId="0" fontId="28" fillId="3" borderId="0" xfId="0" applyFont="1" applyFill="1" applyAlignment="1">
      <alignment vertical="center"/>
    </xf>
    <xf numFmtId="44" fontId="11" fillId="3" borderId="20" xfId="0" applyNumberFormat="1" applyFont="1" applyFill="1" applyBorder="1" applyAlignment="1">
      <alignment vertical="center"/>
    </xf>
    <xf numFmtId="44" fontId="22" fillId="3" borderId="18" xfId="0" applyNumberFormat="1" applyFont="1" applyFill="1" applyBorder="1" applyAlignment="1">
      <alignment vertical="center"/>
    </xf>
    <xf numFmtId="44" fontId="22" fillId="3" borderId="20" xfId="0" applyNumberFormat="1" applyFont="1" applyFill="1" applyBorder="1" applyAlignment="1">
      <alignment vertical="center"/>
    </xf>
    <xf numFmtId="44" fontId="22" fillId="3" borderId="19" xfId="0" applyNumberFormat="1" applyFont="1" applyFill="1" applyBorder="1" applyAlignment="1">
      <alignment vertical="center"/>
    </xf>
    <xf numFmtId="44" fontId="22" fillId="3" borderId="1" xfId="0" applyNumberFormat="1" applyFont="1" applyFill="1" applyBorder="1" applyAlignment="1">
      <alignment vertical="center"/>
    </xf>
    <xf numFmtId="44" fontId="22" fillId="3" borderId="7" xfId="0" applyNumberFormat="1" applyFont="1" applyFill="1" applyBorder="1" applyAlignment="1">
      <alignment vertical="center"/>
    </xf>
    <xf numFmtId="44" fontId="11" fillId="3" borderId="5" xfId="0" applyNumberFormat="1" applyFont="1" applyFill="1" applyBorder="1" applyAlignment="1">
      <alignment vertical="center"/>
    </xf>
    <xf numFmtId="44" fontId="11" fillId="3" borderId="3" xfId="0" applyNumberFormat="1" applyFont="1" applyFill="1" applyBorder="1" applyAlignment="1">
      <alignment vertical="center"/>
    </xf>
    <xf numFmtId="44" fontId="11" fillId="3" borderId="6" xfId="0" applyNumberFormat="1" applyFont="1" applyFill="1" applyBorder="1" applyAlignment="1">
      <alignment vertical="center"/>
    </xf>
    <xf numFmtId="167" fontId="11" fillId="3" borderId="0" xfId="0" applyNumberFormat="1" applyFont="1" applyFill="1" applyBorder="1" applyAlignment="1">
      <alignment vertical="center"/>
    </xf>
    <xf numFmtId="167" fontId="11" fillId="3" borderId="0" xfId="0" applyNumberFormat="1" applyFont="1" applyFill="1" applyAlignment="1">
      <alignment vertical="center"/>
    </xf>
    <xf numFmtId="167" fontId="11" fillId="3" borderId="20" xfId="0" applyNumberFormat="1" applyFont="1" applyFill="1" applyBorder="1" applyAlignment="1">
      <alignment vertical="center"/>
    </xf>
    <xf numFmtId="167" fontId="11" fillId="3" borderId="5" xfId="0" applyNumberFormat="1" applyFont="1" applyFill="1" applyBorder="1" applyAlignment="1">
      <alignment vertical="center"/>
    </xf>
    <xf numFmtId="44" fontId="17" fillId="3" borderId="0" xfId="0" applyNumberFormat="1" applyFont="1" applyFill="1" applyBorder="1" applyAlignment="1">
      <alignment vertical="center"/>
    </xf>
    <xf numFmtId="44" fontId="11" fillId="3" borderId="16" xfId="0" applyNumberFormat="1" applyFont="1" applyFill="1" applyBorder="1" applyAlignment="1">
      <alignment vertical="center"/>
    </xf>
    <xf numFmtId="44" fontId="11" fillId="3" borderId="21" xfId="0" applyNumberFormat="1" applyFont="1" applyFill="1" applyBorder="1" applyAlignment="1">
      <alignment vertical="center"/>
    </xf>
    <xf numFmtId="44" fontId="11" fillId="3" borderId="17" xfId="0" applyNumberFormat="1" applyFont="1" applyFill="1" applyBorder="1" applyAlignment="1">
      <alignment vertical="center"/>
    </xf>
    <xf numFmtId="44" fontId="13" fillId="3" borderId="12" xfId="0" applyNumberFormat="1" applyFont="1" applyFill="1" applyBorder="1" applyAlignment="1">
      <alignment vertical="center"/>
    </xf>
    <xf numFmtId="44" fontId="13" fillId="3" borderId="11" xfId="0" applyNumberFormat="1" applyFont="1" applyFill="1" applyBorder="1" applyAlignment="1">
      <alignment vertical="center"/>
    </xf>
    <xf numFmtId="49" fontId="11" fillId="3" borderId="0" xfId="0" applyNumberFormat="1" applyFont="1" applyFill="1" applyAlignment="1">
      <alignment vertical="center"/>
    </xf>
    <xf numFmtId="49" fontId="13" fillId="3" borderId="8" xfId="0" applyNumberFormat="1" applyFont="1" applyFill="1" applyBorder="1" applyAlignment="1">
      <alignment vertical="center"/>
    </xf>
    <xf numFmtId="0" fontId="23" fillId="3" borderId="8" xfId="0" applyFont="1" applyFill="1" applyBorder="1" applyAlignment="1">
      <alignment vertical="center"/>
    </xf>
    <xf numFmtId="49" fontId="11" fillId="3" borderId="5" xfId="0" applyNumberFormat="1" applyFont="1" applyFill="1" applyBorder="1" applyAlignment="1">
      <alignment vertical="center"/>
    </xf>
    <xf numFmtId="49" fontId="22" fillId="3" borderId="20" xfId="0" applyNumberFormat="1" applyFont="1" applyFill="1" applyBorder="1" applyAlignment="1">
      <alignment horizontal="right" vertical="center"/>
    </xf>
    <xf numFmtId="49" fontId="22" fillId="3" borderId="0" xfId="0" applyNumberFormat="1" applyFont="1" applyFill="1" applyBorder="1" applyAlignment="1">
      <alignment horizontal="right" vertical="center"/>
    </xf>
    <xf numFmtId="0" fontId="15" fillId="3" borderId="5" xfId="0" applyFont="1" applyFill="1" applyBorder="1" applyAlignment="1">
      <alignment vertical="center"/>
    </xf>
    <xf numFmtId="49" fontId="22" fillId="3" borderId="5" xfId="0" applyNumberFormat="1" applyFont="1" applyFill="1" applyBorder="1" applyAlignment="1">
      <alignment horizontal="right" vertical="center"/>
    </xf>
    <xf numFmtId="0" fontId="11" fillId="3" borderId="7" xfId="0" applyFont="1" applyFill="1" applyBorder="1" applyAlignment="1">
      <alignment horizontal="left" vertical="center"/>
    </xf>
    <xf numFmtId="0" fontId="30" fillId="3" borderId="7" xfId="0" applyFont="1" applyFill="1" applyBorder="1" applyAlignment="1">
      <alignment horizontal="right" vertical="center"/>
    </xf>
    <xf numFmtId="0" fontId="22" fillId="3" borderId="7" xfId="0" applyFont="1" applyFill="1" applyBorder="1" applyAlignment="1">
      <alignment horizontal="right" vertical="center" wrapText="1"/>
    </xf>
    <xf numFmtId="10" fontId="22" fillId="3" borderId="1" xfId="3" applyNumberFormat="1" applyFont="1" applyFill="1" applyBorder="1" applyAlignment="1">
      <alignment horizontal="right" vertical="center"/>
    </xf>
    <xf numFmtId="10" fontId="22" fillId="3" borderId="0" xfId="3" applyNumberFormat="1" applyFont="1" applyFill="1" applyBorder="1" applyAlignment="1">
      <alignment horizontal="right" vertical="center"/>
    </xf>
    <xf numFmtId="10" fontId="22" fillId="3" borderId="7" xfId="3" applyNumberFormat="1" applyFont="1" applyFill="1" applyBorder="1" applyAlignment="1">
      <alignment horizontal="right" vertical="center"/>
    </xf>
    <xf numFmtId="0" fontId="31" fillId="3" borderId="5" xfId="0" applyFont="1" applyFill="1" applyBorder="1" applyAlignment="1">
      <alignment vertical="center"/>
    </xf>
    <xf numFmtId="43" fontId="11" fillId="3" borderId="1" xfId="1" applyFont="1" applyFill="1" applyBorder="1" applyAlignment="1">
      <alignment vertical="center"/>
    </xf>
    <xf numFmtId="43" fontId="11" fillId="3" borderId="0" xfId="1" applyFont="1" applyFill="1" applyBorder="1" applyAlignment="1">
      <alignment vertical="center"/>
    </xf>
    <xf numFmtId="0" fontId="11" fillId="3" borderId="20" xfId="0" applyFont="1" applyFill="1" applyBorder="1" applyAlignment="1">
      <alignment vertical="center"/>
    </xf>
    <xf numFmtId="0" fontId="10" fillId="3" borderId="5" xfId="0" applyFont="1" applyFill="1" applyBorder="1" applyAlignment="1">
      <alignment horizontal="center"/>
    </xf>
    <xf numFmtId="0" fontId="10" fillId="3" borderId="0" xfId="0" applyFont="1" applyFill="1" applyBorder="1" applyAlignment="1">
      <alignment vertical="center"/>
    </xf>
    <xf numFmtId="0" fontId="21" fillId="3" borderId="0" xfId="0" applyFont="1" applyFill="1" applyAlignment="1">
      <alignment vertical="center"/>
    </xf>
    <xf numFmtId="0" fontId="24" fillId="3" borderId="0" xfId="0" applyFont="1" applyFill="1" applyAlignment="1">
      <alignment vertical="center"/>
    </xf>
    <xf numFmtId="10" fontId="10" fillId="3" borderId="16" xfId="3" applyNumberFormat="1" applyFont="1" applyFill="1" applyBorder="1" applyAlignment="1">
      <alignment vertical="center"/>
    </xf>
    <xf numFmtId="10" fontId="10" fillId="3" borderId="17" xfId="3" applyNumberFormat="1" applyFont="1" applyFill="1" applyBorder="1" applyAlignment="1">
      <alignment vertical="center"/>
    </xf>
    <xf numFmtId="10" fontId="10" fillId="3" borderId="0" xfId="3" applyNumberFormat="1" applyFont="1" applyFill="1" applyBorder="1" applyAlignment="1">
      <alignment vertical="center"/>
    </xf>
    <xf numFmtId="10" fontId="10" fillId="3" borderId="0" xfId="0" applyNumberFormat="1" applyFont="1" applyFill="1" applyBorder="1" applyAlignment="1">
      <alignment vertical="center"/>
    </xf>
    <xf numFmtId="2" fontId="11" fillId="3" borderId="0" xfId="0" applyNumberFormat="1" applyFont="1" applyFill="1"/>
    <xf numFmtId="168" fontId="11" fillId="3" borderId="0" xfId="0" applyNumberFormat="1" applyFont="1" applyFill="1" applyAlignment="1">
      <alignment vertical="center"/>
    </xf>
    <xf numFmtId="0" fontId="17" fillId="7" borderId="0" xfId="0" applyFont="1" applyFill="1"/>
    <xf numFmtId="0" fontId="25" fillId="7" borderId="0" xfId="0" applyFont="1" applyFill="1" applyAlignment="1">
      <alignment vertical="center"/>
    </xf>
    <xf numFmtId="10" fontId="23" fillId="7" borderId="0" xfId="3" applyNumberFormat="1" applyFont="1" applyFill="1" applyAlignment="1">
      <alignment vertical="center"/>
    </xf>
    <xf numFmtId="43" fontId="11" fillId="3" borderId="0" xfId="1" applyFont="1" applyFill="1" applyBorder="1" applyAlignment="1">
      <alignment horizontal="center" vertical="center"/>
    </xf>
    <xf numFmtId="0" fontId="32" fillId="7" borderId="0" xfId="0" applyFont="1" applyFill="1"/>
    <xf numFmtId="44" fontId="11" fillId="3" borderId="1" xfId="2" applyNumberFormat="1" applyFont="1" applyFill="1" applyBorder="1" applyAlignment="1">
      <alignment vertical="center"/>
    </xf>
    <xf numFmtId="44" fontId="11" fillId="3" borderId="0" xfId="2" applyNumberFormat="1" applyFont="1" applyFill="1" applyBorder="1" applyAlignment="1">
      <alignment vertical="center"/>
    </xf>
    <xf numFmtId="44" fontId="11" fillId="3" borderId="0" xfId="2" applyNumberFormat="1" applyFont="1" applyFill="1" applyAlignment="1">
      <alignment vertical="center"/>
    </xf>
    <xf numFmtId="44" fontId="11" fillId="3" borderId="3" xfId="2" applyNumberFormat="1" applyFont="1" applyFill="1" applyBorder="1" applyAlignment="1">
      <alignment vertical="center"/>
    </xf>
    <xf numFmtId="43" fontId="15" fillId="7" borderId="0" xfId="1" applyFont="1" applyFill="1"/>
    <xf numFmtId="10" fontId="15" fillId="7" borderId="0" xfId="3" applyNumberFormat="1" applyFont="1" applyFill="1"/>
    <xf numFmtId="10" fontId="15" fillId="7" borderId="0" xfId="0" applyNumberFormat="1" applyFont="1" applyFill="1"/>
    <xf numFmtId="44" fontId="15" fillId="2" borderId="0" xfId="0" applyNumberFormat="1" applyFont="1" applyFill="1"/>
    <xf numFmtId="43" fontId="11" fillId="3" borderId="5" xfId="1" applyFont="1" applyFill="1" applyBorder="1" applyAlignment="1">
      <alignment horizontal="center" vertical="center"/>
    </xf>
    <xf numFmtId="10" fontId="11" fillId="3" borderId="20" xfId="3" applyNumberFormat="1" applyFont="1" applyFill="1" applyBorder="1" applyAlignment="1">
      <alignment vertical="center"/>
    </xf>
    <xf numFmtId="10" fontId="11" fillId="3" borderId="18" xfId="3" applyNumberFormat="1" applyFont="1" applyFill="1" applyBorder="1" applyAlignment="1">
      <alignment vertical="center"/>
    </xf>
    <xf numFmtId="10" fontId="11" fillId="3" borderId="19" xfId="3" applyNumberFormat="1" applyFont="1" applyFill="1" applyBorder="1" applyAlignment="1">
      <alignment vertical="center"/>
    </xf>
    <xf numFmtId="10" fontId="10" fillId="3" borderId="20" xfId="3" applyNumberFormat="1" applyFont="1" applyFill="1" applyBorder="1" applyAlignment="1">
      <alignment vertical="center"/>
    </xf>
    <xf numFmtId="10" fontId="10" fillId="3" borderId="18" xfId="3" applyNumberFormat="1" applyFont="1" applyFill="1" applyBorder="1" applyAlignment="1">
      <alignment vertical="center"/>
    </xf>
    <xf numFmtId="10" fontId="10" fillId="3" borderId="19" xfId="3" applyNumberFormat="1" applyFont="1" applyFill="1" applyBorder="1" applyAlignment="1">
      <alignment vertical="center"/>
    </xf>
    <xf numFmtId="44" fontId="11" fillId="3" borderId="0" xfId="2" applyFont="1" applyFill="1" applyBorder="1" applyAlignment="1">
      <alignment horizontal="center" vertical="center"/>
    </xf>
    <xf numFmtId="44" fontId="11" fillId="3" borderId="7" xfId="2" applyFont="1" applyFill="1" applyBorder="1" applyAlignment="1">
      <alignment horizontal="center" vertical="center"/>
    </xf>
    <xf numFmtId="44" fontId="11" fillId="3" borderId="1" xfId="2" applyFont="1" applyFill="1" applyBorder="1" applyAlignment="1">
      <alignment horizontal="center" vertical="center"/>
    </xf>
    <xf numFmtId="44" fontId="10" fillId="3" borderId="8" xfId="2" applyFont="1" applyFill="1" applyBorder="1" applyAlignment="1">
      <alignment vertical="center"/>
    </xf>
    <xf numFmtId="44" fontId="10" fillId="3" borderId="10" xfId="2" applyFont="1" applyFill="1" applyBorder="1" applyAlignment="1">
      <alignment vertical="center"/>
    </xf>
    <xf numFmtId="44" fontId="10" fillId="3" borderId="9" xfId="2" applyFont="1" applyFill="1" applyBorder="1" applyAlignment="1">
      <alignment vertical="center"/>
    </xf>
    <xf numFmtId="0" fontId="13" fillId="3" borderId="0" xfId="0" applyFont="1" applyFill="1" applyBorder="1" applyAlignment="1">
      <alignment horizontal="center"/>
    </xf>
    <xf numFmtId="0" fontId="21" fillId="3" borderId="0" xfId="0" applyFont="1" applyFill="1" applyBorder="1" applyAlignment="1">
      <alignment vertical="center"/>
    </xf>
    <xf numFmtId="0" fontId="24" fillId="3" borderId="0" xfId="0" applyFont="1" applyFill="1" applyBorder="1" applyAlignment="1">
      <alignment vertical="center"/>
    </xf>
    <xf numFmtId="10" fontId="11" fillId="3" borderId="0" xfId="3" applyNumberFormat="1" applyFont="1" applyFill="1" applyBorder="1" applyAlignment="1">
      <alignment horizontal="center" vertical="center"/>
    </xf>
    <xf numFmtId="0" fontId="3" fillId="3" borderId="0" xfId="0" applyFont="1" applyFill="1" applyBorder="1"/>
    <xf numFmtId="0" fontId="3" fillId="3" borderId="0" xfId="0" applyFont="1" applyFill="1" applyBorder="1" applyAlignment="1">
      <alignment horizontal="center"/>
    </xf>
    <xf numFmtId="43" fontId="11" fillId="3" borderId="2" xfId="1" applyFont="1" applyFill="1" applyBorder="1" applyAlignment="1">
      <alignment horizontal="center" vertical="center"/>
    </xf>
    <xf numFmtId="10" fontId="11" fillId="3" borderId="2" xfId="3" applyNumberFormat="1" applyFont="1" applyFill="1" applyBorder="1" applyAlignment="1">
      <alignment horizontal="center" vertical="center"/>
    </xf>
    <xf numFmtId="0" fontId="11" fillId="3" borderId="0" xfId="0" applyFont="1" applyFill="1" applyBorder="1" applyAlignment="1">
      <alignment horizontal="center" vertical="center"/>
    </xf>
    <xf numFmtId="0" fontId="11" fillId="3" borderId="15" xfId="0" applyFont="1" applyFill="1" applyBorder="1" applyAlignment="1">
      <alignment horizontal="center" vertical="center"/>
    </xf>
    <xf numFmtId="10" fontId="11" fillId="3" borderId="0" xfId="1" applyNumberFormat="1" applyFont="1" applyFill="1" applyBorder="1" applyAlignment="1">
      <alignment horizontal="center" vertical="center"/>
    </xf>
    <xf numFmtId="0" fontId="11" fillId="3" borderId="2" xfId="0" applyFont="1" applyFill="1" applyBorder="1" applyAlignment="1">
      <alignment horizontal="center" vertical="center"/>
    </xf>
    <xf numFmtId="10" fontId="11" fillId="3" borderId="15" xfId="0" applyNumberFormat="1" applyFont="1" applyFill="1" applyBorder="1" applyAlignment="1">
      <alignment horizontal="center" vertical="center"/>
    </xf>
    <xf numFmtId="10" fontId="11" fillId="3" borderId="2" xfId="1" applyNumberFormat="1" applyFont="1" applyFill="1" applyBorder="1" applyAlignment="1">
      <alignment horizontal="center" vertical="center"/>
    </xf>
    <xf numFmtId="10" fontId="14" fillId="3" borderId="2" xfId="1" applyNumberFormat="1" applyFont="1" applyFill="1" applyBorder="1" applyAlignment="1">
      <alignment horizontal="center" vertical="center"/>
    </xf>
    <xf numFmtId="0" fontId="3" fillId="3" borderId="0" xfId="0" applyFont="1" applyFill="1"/>
    <xf numFmtId="10" fontId="10" fillId="3" borderId="21" xfId="0" applyNumberFormat="1" applyFont="1" applyFill="1" applyBorder="1" applyAlignment="1">
      <alignment vertical="center"/>
    </xf>
    <xf numFmtId="10" fontId="10" fillId="3" borderId="17" xfId="0" applyNumberFormat="1" applyFont="1" applyFill="1" applyBorder="1" applyAlignment="1">
      <alignment vertical="center"/>
    </xf>
    <xf numFmtId="0" fontId="11" fillId="3" borderId="5" xfId="0" applyFont="1" applyFill="1" applyBorder="1" applyAlignment="1">
      <alignment vertical="center"/>
    </xf>
    <xf numFmtId="44" fontId="13" fillId="3" borderId="13" xfId="0" applyNumberFormat="1" applyFont="1" applyFill="1" applyBorder="1" applyAlignment="1">
      <alignment vertical="center"/>
    </xf>
    <xf numFmtId="0" fontId="9" fillId="3" borderId="0" xfId="0" applyFont="1" applyFill="1" applyBorder="1" applyAlignment="1">
      <alignment horizontal="center" wrapText="1"/>
    </xf>
    <xf numFmtId="0" fontId="29" fillId="3" borderId="0" xfId="0" applyFont="1" applyFill="1" applyBorder="1"/>
    <xf numFmtId="0" fontId="9" fillId="3" borderId="20" xfId="0" applyFont="1" applyFill="1" applyBorder="1" applyAlignment="1">
      <alignment horizontal="center" wrapText="1"/>
    </xf>
    <xf numFmtId="0" fontId="9" fillId="3" borderId="20" xfId="0" applyFont="1" applyFill="1" applyBorder="1" applyAlignment="1">
      <alignment horizontal="center"/>
    </xf>
    <xf numFmtId="49" fontId="22" fillId="3" borderId="0" xfId="0" applyNumberFormat="1" applyFont="1" applyFill="1" applyBorder="1"/>
    <xf numFmtId="0" fontId="3" fillId="0" borderId="0" xfId="0" applyFont="1" applyAlignment="1">
      <alignment vertical="center"/>
    </xf>
    <xf numFmtId="0" fontId="3" fillId="2" borderId="0" xfId="0" applyFont="1" applyFill="1"/>
    <xf numFmtId="0" fontId="11" fillId="3" borderId="6" xfId="0" applyFont="1" applyFill="1" applyBorder="1" applyAlignment="1">
      <alignment vertical="center"/>
    </xf>
    <xf numFmtId="164" fontId="11" fillId="2" borderId="0" xfId="0" applyNumberFormat="1" applyFont="1" applyFill="1"/>
    <xf numFmtId="44" fontId="8" fillId="3" borderId="0" xfId="0" applyNumberFormat="1" applyFont="1" applyFill="1"/>
    <xf numFmtId="1" fontId="11" fillId="3" borderId="0" xfId="0" applyNumberFormat="1" applyFont="1" applyFill="1" applyAlignment="1">
      <alignment vertical="center"/>
    </xf>
    <xf numFmtId="164" fontId="15" fillId="2" borderId="0" xfId="0" applyNumberFormat="1" applyFont="1" applyFill="1"/>
    <xf numFmtId="0" fontId="6" fillId="9" borderId="0" xfId="0" applyFont="1" applyFill="1" applyAlignment="1">
      <alignment vertical="center"/>
    </xf>
    <xf numFmtId="0" fontId="16" fillId="9" borderId="0" xfId="0" applyFont="1" applyFill="1"/>
    <xf numFmtId="0" fontId="33" fillId="3" borderId="0" xfId="0" applyFont="1" applyFill="1" applyAlignment="1">
      <alignment vertical="center"/>
    </xf>
    <xf numFmtId="0" fontId="36" fillId="0" borderId="0" xfId="0" applyFont="1" applyAlignment="1">
      <alignment vertical="center"/>
    </xf>
    <xf numFmtId="0" fontId="36" fillId="3" borderId="0" xfId="0" applyFont="1" applyFill="1"/>
    <xf numFmtId="0" fontId="36" fillId="2" borderId="0" xfId="0" applyFont="1" applyFill="1" applyAlignment="1">
      <alignment vertical="center"/>
    </xf>
    <xf numFmtId="0" fontId="15" fillId="9" borderId="0" xfId="0" applyFont="1" applyFill="1"/>
    <xf numFmtId="0" fontId="16" fillId="9" borderId="0" xfId="0" applyFont="1" applyFill="1" applyAlignment="1">
      <alignment vertical="center" wrapText="1"/>
    </xf>
    <xf numFmtId="0" fontId="6" fillId="9" borderId="0" xfId="0" applyFont="1" applyFill="1"/>
    <xf numFmtId="0" fontId="21" fillId="8" borderId="0" xfId="0" applyFont="1" applyFill="1" applyAlignment="1">
      <alignment vertical="center"/>
    </xf>
    <xf numFmtId="0" fontId="24" fillId="8" borderId="0" xfId="0" applyFont="1" applyFill="1" applyAlignment="1">
      <alignment vertical="center"/>
    </xf>
    <xf numFmtId="0" fontId="10" fillId="3" borderId="0" xfId="0" applyFont="1" applyFill="1" applyBorder="1" applyAlignment="1">
      <alignment horizontal="center" vertical="center"/>
    </xf>
    <xf numFmtId="1" fontId="12" fillId="3" borderId="11" xfId="0" applyNumberFormat="1" applyFont="1" applyFill="1" applyBorder="1" applyAlignment="1">
      <alignment vertical="center"/>
    </xf>
    <xf numFmtId="1" fontId="14" fillId="3" borderId="20" xfId="0" applyNumberFormat="1" applyFont="1" applyFill="1" applyBorder="1" applyAlignment="1">
      <alignment vertical="center"/>
    </xf>
    <xf numFmtId="1" fontId="14" fillId="3" borderId="5" xfId="0" applyNumberFormat="1" applyFont="1" applyFill="1" applyBorder="1" applyAlignment="1">
      <alignment vertical="center"/>
    </xf>
    <xf numFmtId="44" fontId="11" fillId="3" borderId="0" xfId="2" applyFont="1" applyFill="1" applyAlignment="1">
      <alignment vertical="center"/>
    </xf>
    <xf numFmtId="0" fontId="18" fillId="3" borderId="0" xfId="0" applyFont="1" applyFill="1" applyBorder="1" applyAlignment="1">
      <alignment vertical="center"/>
    </xf>
    <xf numFmtId="0" fontId="27" fillId="3" borderId="0" xfId="5" quotePrefix="1" applyFont="1" applyFill="1" applyBorder="1" applyAlignment="1">
      <alignment horizontal="center" vertical="center"/>
    </xf>
    <xf numFmtId="0" fontId="19" fillId="3" borderId="5" xfId="0" applyFont="1" applyFill="1" applyBorder="1" applyAlignment="1">
      <alignment horizontal="left" vertical="center" wrapText="1"/>
    </xf>
    <xf numFmtId="0" fontId="19" fillId="3" borderId="5" xfId="0" applyFont="1" applyFill="1" applyBorder="1" applyAlignment="1">
      <alignment vertical="center"/>
    </xf>
    <xf numFmtId="1" fontId="10" fillId="3" borderId="0" xfId="0" applyNumberFormat="1" applyFont="1" applyFill="1" applyBorder="1" applyAlignment="1">
      <alignment horizontal="center" vertical="center"/>
    </xf>
    <xf numFmtId="1" fontId="10" fillId="3" borderId="5" xfId="0" applyNumberFormat="1" applyFont="1" applyFill="1" applyBorder="1" applyAlignment="1">
      <alignment horizontal="center" vertical="center"/>
    </xf>
    <xf numFmtId="0" fontId="21" fillId="8" borderId="0" xfId="0" applyFont="1" applyFill="1" applyAlignment="1">
      <alignment horizontal="left" vertical="center"/>
    </xf>
    <xf numFmtId="0" fontId="2" fillId="3" borderId="0" xfId="0" applyFont="1" applyFill="1"/>
    <xf numFmtId="0" fontId="12" fillId="3" borderId="5" xfId="0" applyFont="1" applyFill="1" applyBorder="1" applyAlignment="1">
      <alignment horizontal="center" vertical="center" wrapText="1"/>
    </xf>
    <xf numFmtId="0" fontId="14" fillId="3" borderId="0" xfId="0" applyFont="1" applyFill="1" applyBorder="1" applyAlignment="1"/>
    <xf numFmtId="0" fontId="14" fillId="3" borderId="5" xfId="0" applyFont="1" applyFill="1" applyBorder="1" applyAlignment="1"/>
    <xf numFmtId="49" fontId="38" fillId="3" borderId="0" xfId="0" applyNumberFormat="1" applyFont="1" applyFill="1" applyBorder="1" applyAlignment="1">
      <alignment horizontal="right" vertical="center"/>
    </xf>
    <xf numFmtId="0" fontId="19" fillId="3" borderId="5" xfId="0" applyFont="1" applyFill="1" applyBorder="1" applyAlignment="1">
      <alignment horizontal="left" vertical="center"/>
    </xf>
    <xf numFmtId="0" fontId="22" fillId="3" borderId="0" xfId="0" applyFont="1" applyFill="1" applyBorder="1" applyAlignment="1">
      <alignment vertical="center"/>
    </xf>
    <xf numFmtId="164" fontId="22" fillId="3" borderId="0" xfId="1" applyNumberFormat="1" applyFont="1" applyFill="1" applyBorder="1" applyAlignment="1">
      <alignment vertical="center"/>
    </xf>
    <xf numFmtId="0" fontId="39" fillId="3" borderId="0" xfId="0" applyFont="1" applyFill="1" applyAlignment="1">
      <alignment vertical="center"/>
    </xf>
    <xf numFmtId="0" fontId="11" fillId="4" borderId="0" xfId="0" applyFont="1" applyFill="1"/>
    <xf numFmtId="0" fontId="11" fillId="4" borderId="0" xfId="0" applyFont="1" applyFill="1" applyAlignment="1">
      <alignment vertical="center"/>
    </xf>
    <xf numFmtId="0" fontId="23" fillId="4" borderId="0" xfId="0" applyFont="1" applyFill="1" applyAlignment="1">
      <alignment vertical="center"/>
    </xf>
    <xf numFmtId="10" fontId="11" fillId="3" borderId="5" xfId="3" applyNumberFormat="1" applyFont="1" applyFill="1" applyBorder="1" applyAlignment="1">
      <alignment vertical="center"/>
    </xf>
    <xf numFmtId="0" fontId="11" fillId="3" borderId="5" xfId="0" applyFont="1" applyFill="1" applyBorder="1" applyAlignment="1">
      <alignment horizontal="left" vertical="center"/>
    </xf>
    <xf numFmtId="10" fontId="11" fillId="3" borderId="3" xfId="3" applyNumberFormat="1" applyFont="1" applyFill="1" applyBorder="1" applyAlignment="1">
      <alignment vertical="center"/>
    </xf>
    <xf numFmtId="10" fontId="11" fillId="3" borderId="6" xfId="3" applyNumberFormat="1" applyFont="1" applyFill="1" applyBorder="1" applyAlignment="1">
      <alignment vertical="center"/>
    </xf>
    <xf numFmtId="164" fontId="22" fillId="3" borderId="1" xfId="1" applyNumberFormat="1" applyFont="1" applyFill="1" applyBorder="1" applyAlignment="1">
      <alignment vertical="center"/>
    </xf>
    <xf numFmtId="9" fontId="10" fillId="3" borderId="0" xfId="0" applyNumberFormat="1" applyFont="1" applyFill="1" applyBorder="1" applyAlignment="1">
      <alignment vertical="center"/>
    </xf>
    <xf numFmtId="9" fontId="10" fillId="3" borderId="0" xfId="3" applyFont="1" applyFill="1" applyBorder="1" applyAlignment="1">
      <alignment vertical="center"/>
    </xf>
    <xf numFmtId="1" fontId="11" fillId="3" borderId="21" xfId="0" applyNumberFormat="1" applyFont="1" applyFill="1" applyBorder="1" applyAlignment="1">
      <alignment vertical="center"/>
    </xf>
    <xf numFmtId="1" fontId="11" fillId="3" borderId="5" xfId="0" applyNumberFormat="1" applyFont="1" applyFill="1" applyBorder="1" applyAlignment="1">
      <alignment vertical="center"/>
    </xf>
    <xf numFmtId="1" fontId="11" fillId="3" borderId="20" xfId="0" applyNumberFormat="1" applyFont="1" applyFill="1" applyBorder="1" applyAlignment="1">
      <alignment vertical="center"/>
    </xf>
    <xf numFmtId="1" fontId="11" fillId="3" borderId="0" xfId="0" applyNumberFormat="1" applyFont="1" applyFill="1" applyBorder="1" applyAlignment="1">
      <alignment vertical="center"/>
    </xf>
    <xf numFmtId="0" fontId="21" fillId="8" borderId="0" xfId="0" applyFont="1" applyFill="1" applyBorder="1" applyAlignment="1">
      <alignment vertical="center"/>
    </xf>
    <xf numFmtId="0" fontId="21" fillId="8" borderId="0" xfId="0" applyFont="1" applyFill="1" applyBorder="1" applyAlignment="1">
      <alignment horizontal="center" vertical="center"/>
    </xf>
    <xf numFmtId="0" fontId="9" fillId="3" borderId="5" xfId="0" applyFont="1" applyFill="1" applyBorder="1" applyAlignment="1">
      <alignment horizontal="center" vertical="center" wrapText="1"/>
    </xf>
    <xf numFmtId="0" fontId="9" fillId="3" borderId="5" xfId="0" applyFont="1" applyFill="1" applyBorder="1" applyAlignment="1">
      <alignment horizontal="center" vertical="center"/>
    </xf>
    <xf numFmtId="0" fontId="9" fillId="3" borderId="3" xfId="0" applyFont="1" applyFill="1" applyBorder="1" applyAlignment="1">
      <alignment horizontal="center" vertical="center"/>
    </xf>
    <xf numFmtId="0" fontId="11" fillId="2" borderId="0" xfId="0" applyFont="1" applyFill="1" applyAlignment="1">
      <alignment vertical="center"/>
    </xf>
    <xf numFmtId="10" fontId="11" fillId="3" borderId="0" xfId="3" applyNumberFormat="1" applyFont="1" applyFill="1" applyBorder="1"/>
    <xf numFmtId="10" fontId="11" fillId="3" borderId="0" xfId="0" applyNumberFormat="1" applyFont="1" applyFill="1" applyBorder="1"/>
    <xf numFmtId="43" fontId="11" fillId="3" borderId="0" xfId="1" applyFont="1" applyFill="1" applyAlignment="1">
      <alignment vertical="center"/>
    </xf>
    <xf numFmtId="9" fontId="11" fillId="3" borderId="1" xfId="3" applyNumberFormat="1" applyFont="1" applyFill="1" applyBorder="1" applyAlignment="1">
      <alignment horizontal="center" vertical="center"/>
    </xf>
    <xf numFmtId="9" fontId="11" fillId="3" borderId="3" xfId="3" applyNumberFormat="1" applyFont="1" applyFill="1" applyBorder="1" applyAlignment="1">
      <alignment horizontal="center" vertical="center"/>
    </xf>
    <xf numFmtId="0" fontId="25" fillId="3" borderId="1" xfId="0" applyFont="1" applyFill="1" applyBorder="1" applyAlignment="1">
      <alignment vertical="center"/>
    </xf>
    <xf numFmtId="0" fontId="24" fillId="3" borderId="5" xfId="0" applyFont="1" applyFill="1" applyBorder="1" applyAlignment="1">
      <alignment vertical="center"/>
    </xf>
    <xf numFmtId="0" fontId="40" fillId="3" borderId="0" xfId="0" applyFont="1" applyFill="1" applyAlignment="1">
      <alignment horizontal="center" vertical="center"/>
    </xf>
    <xf numFmtId="49" fontId="40" fillId="3" borderId="0" xfId="0" applyNumberFormat="1" applyFont="1" applyFill="1" applyAlignment="1">
      <alignment horizontal="center" vertical="center"/>
    </xf>
    <xf numFmtId="49" fontId="40" fillId="3" borderId="20" xfId="0" applyNumberFormat="1" applyFont="1" applyFill="1" applyBorder="1" applyAlignment="1">
      <alignment horizontal="center" vertical="center"/>
    </xf>
    <xf numFmtId="49" fontId="40" fillId="3" borderId="0" xfId="0" applyNumberFormat="1" applyFont="1" applyFill="1" applyBorder="1" applyAlignment="1">
      <alignment horizontal="center" vertical="center"/>
    </xf>
    <xf numFmtId="44" fontId="11" fillId="3" borderId="0" xfId="2" applyFont="1" applyFill="1" applyBorder="1" applyAlignment="1">
      <alignment vertical="center"/>
    </xf>
    <xf numFmtId="44" fontId="11" fillId="3" borderId="1" xfId="2" applyFont="1" applyFill="1" applyBorder="1" applyAlignment="1">
      <alignment vertical="center"/>
    </xf>
    <xf numFmtId="164" fontId="11" fillId="3" borderId="0" xfId="0" applyNumberFormat="1" applyFont="1" applyFill="1" applyAlignment="1">
      <alignment vertical="center"/>
    </xf>
    <xf numFmtId="164" fontId="10" fillId="3" borderId="0" xfId="1" applyNumberFormat="1" applyFont="1" applyFill="1" applyBorder="1" applyAlignment="1">
      <alignment vertical="center"/>
    </xf>
    <xf numFmtId="43" fontId="11" fillId="3" borderId="1" xfId="0" applyNumberFormat="1" applyFont="1" applyFill="1" applyBorder="1" applyAlignment="1">
      <alignment vertical="center"/>
    </xf>
    <xf numFmtId="43" fontId="11" fillId="3" borderId="0" xfId="0" applyNumberFormat="1" applyFont="1" applyFill="1" applyBorder="1" applyAlignment="1">
      <alignment vertical="center"/>
    </xf>
    <xf numFmtId="43" fontId="11" fillId="3" borderId="3" xfId="0" applyNumberFormat="1" applyFont="1" applyFill="1" applyBorder="1" applyAlignment="1">
      <alignment vertical="center"/>
    </xf>
    <xf numFmtId="43" fontId="11" fillId="3" borderId="5" xfId="0" applyNumberFormat="1" applyFont="1" applyFill="1" applyBorder="1" applyAlignment="1">
      <alignment vertical="center"/>
    </xf>
    <xf numFmtId="43" fontId="11" fillId="3" borderId="7" xfId="0" applyNumberFormat="1" applyFont="1" applyFill="1" applyBorder="1" applyAlignment="1">
      <alignment vertical="center"/>
    </xf>
    <xf numFmtId="43" fontId="11" fillId="3" borderId="6" xfId="0" applyNumberFormat="1" applyFont="1" applyFill="1" applyBorder="1" applyAlignment="1">
      <alignment vertical="center"/>
    </xf>
    <xf numFmtId="43" fontId="11" fillId="3" borderId="5" xfId="1" applyFont="1" applyFill="1" applyBorder="1" applyAlignment="1">
      <alignment vertical="center"/>
    </xf>
    <xf numFmtId="0" fontId="10" fillId="3" borderId="3" xfId="0" applyFont="1" applyFill="1" applyBorder="1" applyAlignment="1">
      <alignment horizontal="center" vertical="center"/>
    </xf>
    <xf numFmtId="9" fontId="11" fillId="3" borderId="0" xfId="3" applyFont="1" applyFill="1" applyAlignment="1">
      <alignment vertical="center"/>
    </xf>
    <xf numFmtId="9" fontId="11" fillId="3" borderId="1" xfId="3" applyFont="1" applyFill="1" applyBorder="1" applyAlignment="1">
      <alignment vertical="center"/>
    </xf>
    <xf numFmtId="0" fontId="22" fillId="3" borderId="0" xfId="0" applyFont="1" applyFill="1"/>
    <xf numFmtId="164" fontId="22" fillId="3" borderId="0" xfId="0" applyNumberFormat="1" applyFont="1" applyFill="1"/>
    <xf numFmtId="1" fontId="11" fillId="3" borderId="0" xfId="0" applyNumberFormat="1" applyFont="1" applyFill="1" applyAlignment="1">
      <alignment horizontal="center" vertical="center"/>
    </xf>
    <xf numFmtId="1" fontId="11" fillId="3" borderId="21" xfId="0" applyNumberFormat="1" applyFont="1" applyFill="1" applyBorder="1" applyAlignment="1">
      <alignment horizontal="center" vertical="center"/>
    </xf>
    <xf numFmtId="1" fontId="11" fillId="3" borderId="5" xfId="0" applyNumberFormat="1" applyFont="1" applyFill="1" applyBorder="1" applyAlignment="1">
      <alignment horizontal="center" vertical="center"/>
    </xf>
    <xf numFmtId="1" fontId="11" fillId="3" borderId="20" xfId="0" applyNumberFormat="1" applyFont="1" applyFill="1" applyBorder="1" applyAlignment="1">
      <alignment horizontal="center" vertical="center"/>
    </xf>
    <xf numFmtId="1" fontId="11" fillId="3" borderId="0" xfId="0" applyNumberFormat="1" applyFont="1" applyFill="1" applyBorder="1" applyAlignment="1">
      <alignment horizontal="center" vertical="center"/>
    </xf>
    <xf numFmtId="0" fontId="14" fillId="3" borderId="5" xfId="0" applyFont="1" applyFill="1" applyBorder="1" applyAlignment="1">
      <alignment horizontal="center" vertical="center"/>
    </xf>
    <xf numFmtId="0" fontId="11" fillId="3" borderId="5" xfId="0" applyFont="1" applyFill="1" applyBorder="1" applyAlignment="1">
      <alignment horizontal="center" vertical="center"/>
    </xf>
    <xf numFmtId="43" fontId="11" fillId="3" borderId="4" xfId="1" applyFont="1" applyFill="1" applyBorder="1" applyAlignment="1">
      <alignment horizontal="center" vertical="center"/>
    </xf>
    <xf numFmtId="10" fontId="11" fillId="3" borderId="4" xfId="3" applyNumberFormat="1" applyFont="1" applyFill="1" applyBorder="1" applyAlignment="1">
      <alignment horizontal="center" vertical="center"/>
    </xf>
    <xf numFmtId="10" fontId="11" fillId="3" borderId="5" xfId="1" applyNumberFormat="1" applyFont="1" applyFill="1" applyBorder="1" applyAlignment="1">
      <alignment horizontal="center" vertical="center"/>
    </xf>
    <xf numFmtId="1" fontId="11" fillId="3" borderId="0" xfId="0" applyNumberFormat="1" applyFont="1" applyFill="1" applyAlignment="1">
      <alignment horizontal="left"/>
    </xf>
    <xf numFmtId="0" fontId="16" fillId="3" borderId="0" xfId="0" applyFont="1" applyFill="1" applyAlignment="1">
      <alignment vertical="center" wrapText="1"/>
    </xf>
    <xf numFmtId="169" fontId="11" fillId="3" borderId="5" xfId="2" applyNumberFormat="1" applyFont="1" applyFill="1" applyBorder="1" applyAlignment="1">
      <alignment vertical="center"/>
    </xf>
    <xf numFmtId="169" fontId="11" fillId="3" borderId="3" xfId="2" applyNumberFormat="1" applyFont="1" applyFill="1" applyBorder="1" applyAlignment="1">
      <alignment vertical="center"/>
    </xf>
    <xf numFmtId="164" fontId="22" fillId="3" borderId="3" xfId="1" applyNumberFormat="1" applyFont="1" applyFill="1" applyBorder="1" applyAlignment="1">
      <alignment vertical="center"/>
    </xf>
    <xf numFmtId="44" fontId="22" fillId="3" borderId="0" xfId="0" applyNumberFormat="1" applyFont="1" applyFill="1"/>
    <xf numFmtId="0" fontId="2" fillId="3" borderId="8" xfId="0" applyFont="1" applyFill="1" applyBorder="1" applyAlignment="1">
      <alignment vertical="center"/>
    </xf>
    <xf numFmtId="10" fontId="10" fillId="2" borderId="0" xfId="3" applyNumberFormat="1" applyFont="1" applyFill="1" applyBorder="1" applyAlignment="1">
      <alignment vertical="center"/>
    </xf>
    <xf numFmtId="0" fontId="14" fillId="3" borderId="0" xfId="5" applyFont="1" applyFill="1" applyAlignment="1">
      <alignment horizontal="left" vertical="center"/>
    </xf>
    <xf numFmtId="0" fontId="30" fillId="3" borderId="0" xfId="5" applyFont="1" applyFill="1" applyAlignment="1">
      <alignment horizontal="left" vertical="center"/>
    </xf>
    <xf numFmtId="0" fontId="14" fillId="3" borderId="5" xfId="5" applyFont="1" applyFill="1" applyBorder="1" applyAlignment="1">
      <alignment horizontal="left" vertical="center"/>
    </xf>
    <xf numFmtId="0" fontId="21" fillId="3" borderId="5" xfId="0" applyFont="1" applyFill="1" applyBorder="1" applyAlignment="1">
      <alignment vertical="center"/>
    </xf>
    <xf numFmtId="0" fontId="25" fillId="3" borderId="3" xfId="0" applyFont="1" applyFill="1" applyBorder="1" applyAlignment="1">
      <alignment vertical="center"/>
    </xf>
    <xf numFmtId="164" fontId="14" fillId="3" borderId="0" xfId="1" applyNumberFormat="1" applyFont="1" applyFill="1" applyAlignment="1">
      <alignment vertical="center"/>
    </xf>
    <xf numFmtId="164" fontId="14" fillId="3" borderId="18" xfId="1" applyNumberFormat="1" applyFont="1" applyFill="1" applyBorder="1" applyAlignment="1">
      <alignment vertical="center"/>
    </xf>
    <xf numFmtId="164" fontId="14" fillId="3" borderId="20" xfId="1" applyNumberFormat="1" applyFont="1" applyFill="1" applyBorder="1" applyAlignment="1">
      <alignment vertical="center"/>
    </xf>
    <xf numFmtId="164" fontId="14" fillId="3" borderId="3" xfId="1" applyNumberFormat="1" applyFont="1" applyFill="1" applyBorder="1" applyAlignment="1">
      <alignment vertical="center"/>
    </xf>
    <xf numFmtId="164" fontId="14" fillId="3" borderId="5" xfId="1" applyNumberFormat="1" applyFont="1" applyFill="1" applyBorder="1" applyAlignment="1">
      <alignment vertical="center"/>
    </xf>
    <xf numFmtId="164" fontId="14" fillId="3" borderId="19" xfId="1" applyNumberFormat="1" applyFont="1" applyFill="1" applyBorder="1" applyAlignment="1">
      <alignment vertical="center"/>
    </xf>
    <xf numFmtId="164" fontId="14" fillId="3" borderId="6" xfId="1" applyNumberFormat="1" applyFont="1" applyFill="1" applyBorder="1" applyAlignment="1">
      <alignment vertical="center"/>
    </xf>
    <xf numFmtId="164" fontId="14" fillId="3" borderId="1" xfId="1" applyNumberFormat="1" applyFont="1" applyFill="1" applyBorder="1" applyAlignment="1">
      <alignment vertical="center"/>
    </xf>
    <xf numFmtId="164" fontId="14" fillId="3" borderId="0" xfId="1" applyNumberFormat="1" applyFont="1" applyFill="1" applyBorder="1" applyAlignment="1">
      <alignment vertical="center"/>
    </xf>
    <xf numFmtId="164" fontId="14" fillId="3" borderId="7" xfId="1" applyNumberFormat="1" applyFont="1" applyFill="1" applyBorder="1" applyAlignment="1">
      <alignment vertical="center"/>
    </xf>
    <xf numFmtId="0" fontId="30" fillId="3" borderId="0" xfId="0" applyFont="1" applyFill="1" applyAlignment="1">
      <alignment horizontal="left" vertical="center"/>
    </xf>
    <xf numFmtId="0" fontId="11" fillId="3" borderId="21" xfId="0" applyFont="1" applyFill="1" applyBorder="1" applyAlignment="1">
      <alignment vertical="center"/>
    </xf>
    <xf numFmtId="164" fontId="11" fillId="3" borderId="21" xfId="1" applyNumberFormat="1" applyFont="1" applyFill="1" applyBorder="1" applyAlignment="1">
      <alignment vertical="center"/>
    </xf>
    <xf numFmtId="164" fontId="11" fillId="3" borderId="16" xfId="1" applyNumberFormat="1" applyFont="1" applyFill="1" applyBorder="1" applyAlignment="1">
      <alignment vertical="center"/>
    </xf>
    <xf numFmtId="0" fontId="30" fillId="3" borderId="5" xfId="0" applyFont="1" applyFill="1" applyBorder="1" applyAlignment="1">
      <alignment horizontal="left" vertical="center"/>
    </xf>
    <xf numFmtId="44" fontId="11" fillId="3" borderId="0" xfId="2" applyFont="1" applyFill="1"/>
    <xf numFmtId="169" fontId="11" fillId="3" borderId="0" xfId="0" applyNumberFormat="1" applyFont="1" applyFill="1"/>
    <xf numFmtId="169" fontId="11" fillId="6" borderId="0" xfId="2" applyNumberFormat="1" applyFont="1" applyFill="1" applyBorder="1" applyAlignment="1">
      <alignment vertical="center"/>
    </xf>
    <xf numFmtId="169" fontId="11" fillId="6" borderId="7" xfId="2" applyNumberFormat="1" applyFont="1" applyFill="1" applyBorder="1" applyAlignment="1">
      <alignment vertical="center"/>
    </xf>
    <xf numFmtId="169" fontId="11" fillId="6" borderId="5" xfId="2" applyNumberFormat="1" applyFont="1" applyFill="1" applyBorder="1" applyAlignment="1">
      <alignment vertical="center"/>
    </xf>
    <xf numFmtId="0" fontId="2" fillId="0" borderId="0" xfId="0" applyFont="1" applyAlignment="1">
      <alignment vertical="center"/>
    </xf>
    <xf numFmtId="44" fontId="11" fillId="0" borderId="0" xfId="2" applyFont="1" applyAlignment="1">
      <alignment vertical="center"/>
    </xf>
    <xf numFmtId="44" fontId="13" fillId="3" borderId="8" xfId="2" applyFont="1" applyFill="1" applyBorder="1" applyAlignment="1">
      <alignment vertical="center"/>
    </xf>
    <xf numFmtId="0" fontId="2" fillId="2" borderId="0" xfId="0" applyFont="1" applyFill="1"/>
    <xf numFmtId="0" fontId="18" fillId="3" borderId="0" xfId="0" applyFont="1" applyFill="1"/>
    <xf numFmtId="0" fontId="10" fillId="3" borderId="5" xfId="0" applyFont="1" applyFill="1" applyBorder="1" applyAlignment="1">
      <alignment horizontal="left" vertical="center"/>
    </xf>
    <xf numFmtId="0" fontId="21" fillId="8" borderId="0" xfId="0" applyFont="1" applyFill="1" applyBorder="1" applyAlignment="1">
      <alignment horizontal="center" vertical="center"/>
    </xf>
    <xf numFmtId="166" fontId="11" fillId="10" borderId="14" xfId="1" applyNumberFormat="1" applyFont="1" applyFill="1" applyBorder="1" applyAlignment="1">
      <alignment horizontal="center" vertical="center"/>
    </xf>
    <xf numFmtId="165" fontId="11" fillId="3" borderId="19" xfId="0" applyNumberFormat="1" applyFont="1" applyFill="1" applyBorder="1" applyAlignment="1">
      <alignment horizontal="right" vertical="center"/>
    </xf>
    <xf numFmtId="165" fontId="11" fillId="3" borderId="6" xfId="0" applyNumberFormat="1" applyFont="1" applyFill="1" applyBorder="1" applyAlignment="1">
      <alignment horizontal="right" vertical="center"/>
    </xf>
    <xf numFmtId="0" fontId="9" fillId="3" borderId="21" xfId="0" applyFont="1" applyFill="1" applyBorder="1" applyAlignment="1">
      <alignment vertical="center"/>
    </xf>
    <xf numFmtId="49" fontId="11" fillId="3" borderId="21" xfId="0" applyNumberFormat="1" applyFont="1" applyFill="1" applyBorder="1" applyAlignment="1">
      <alignment vertical="center"/>
    </xf>
    <xf numFmtId="0" fontId="15" fillId="3" borderId="21" xfId="0" applyFont="1" applyFill="1" applyBorder="1" applyAlignment="1">
      <alignment vertical="center"/>
    </xf>
    <xf numFmtId="49" fontId="40" fillId="3" borderId="21" xfId="0" applyNumberFormat="1" applyFont="1" applyFill="1" applyBorder="1" applyAlignment="1">
      <alignment horizontal="center" vertical="center"/>
    </xf>
    <xf numFmtId="169" fontId="11" fillId="3" borderId="15" xfId="2" applyNumberFormat="1" applyFont="1" applyFill="1" applyBorder="1" applyAlignment="1">
      <alignment vertical="center"/>
    </xf>
    <xf numFmtId="169" fontId="11" fillId="3" borderId="2" xfId="2" applyNumberFormat="1" applyFont="1" applyFill="1" applyBorder="1" applyAlignment="1">
      <alignment vertical="center"/>
    </xf>
    <xf numFmtId="164" fontId="22" fillId="3" borderId="18" xfId="1" applyNumberFormat="1" applyFont="1" applyFill="1" applyBorder="1" applyAlignment="1">
      <alignment vertical="center"/>
    </xf>
    <xf numFmtId="0" fontId="21" fillId="8" borderId="0" xfId="0" applyFont="1" applyFill="1" applyBorder="1" applyAlignment="1">
      <alignment horizontal="center" vertical="center"/>
    </xf>
    <xf numFmtId="0" fontId="9" fillId="3" borderId="5" xfId="0" applyFont="1" applyFill="1" applyBorder="1" applyAlignment="1">
      <alignment horizontal="left" vertical="top" wrapText="1"/>
    </xf>
    <xf numFmtId="167" fontId="15" fillId="2" borderId="0" xfId="0" applyNumberFormat="1" applyFont="1" applyFill="1"/>
    <xf numFmtId="0" fontId="34" fillId="9" borderId="0" xfId="0" applyFont="1" applyFill="1"/>
    <xf numFmtId="1" fontId="22" fillId="3" borderId="0" xfId="0" applyNumberFormat="1" applyFont="1" applyFill="1" applyAlignment="1">
      <alignment vertical="center"/>
    </xf>
    <xf numFmtId="1" fontId="22" fillId="3" borderId="20" xfId="0" applyNumberFormat="1" applyFont="1" applyFill="1" applyBorder="1" applyAlignment="1">
      <alignment vertical="center"/>
    </xf>
    <xf numFmtId="1" fontId="22" fillId="3" borderId="0" xfId="0" applyNumberFormat="1" applyFont="1" applyFill="1" applyBorder="1" applyAlignment="1">
      <alignment vertical="center"/>
    </xf>
    <xf numFmtId="0" fontId="22" fillId="3" borderId="20" xfId="0" applyFont="1" applyFill="1" applyBorder="1" applyAlignment="1">
      <alignment vertical="center"/>
    </xf>
    <xf numFmtId="0" fontId="22" fillId="3" borderId="0" xfId="0" applyFont="1" applyFill="1" applyAlignment="1">
      <alignment vertical="center"/>
    </xf>
    <xf numFmtId="1" fontId="22" fillId="3" borderId="5" xfId="0" applyNumberFormat="1" applyFont="1" applyFill="1" applyBorder="1" applyAlignment="1">
      <alignment vertical="center"/>
    </xf>
    <xf numFmtId="0" fontId="30" fillId="3" borderId="21" xfId="0" applyFont="1" applyFill="1" applyBorder="1" applyAlignment="1">
      <alignment vertical="center"/>
    </xf>
    <xf numFmtId="0" fontId="30" fillId="3" borderId="5" xfId="0" applyFont="1" applyFill="1" applyBorder="1" applyAlignment="1">
      <alignment vertical="center"/>
    </xf>
    <xf numFmtId="2" fontId="15" fillId="2" borderId="0" xfId="0" applyNumberFormat="1" applyFont="1" applyFill="1"/>
    <xf numFmtId="10" fontId="11" fillId="3" borderId="0" xfId="3" applyNumberFormat="1" applyFont="1" applyFill="1" applyAlignment="1">
      <alignment vertical="center"/>
    </xf>
    <xf numFmtId="0" fontId="9" fillId="3" borderId="0" xfId="0" applyFont="1" applyFill="1" applyBorder="1" applyAlignment="1">
      <alignment horizontal="center" vertical="center" wrapText="1"/>
    </xf>
    <xf numFmtId="0" fontId="9" fillId="3" borderId="0" xfId="0" applyFont="1" applyFill="1" applyBorder="1" applyAlignment="1">
      <alignment horizontal="center" vertical="center"/>
    </xf>
    <xf numFmtId="0" fontId="22" fillId="3" borderId="5" xfId="0" applyFont="1" applyFill="1" applyBorder="1" applyAlignment="1">
      <alignment vertical="center"/>
    </xf>
    <xf numFmtId="9" fontId="24" fillId="8" borderId="0" xfId="3" applyFont="1" applyFill="1" applyAlignment="1">
      <alignment vertical="center"/>
    </xf>
    <xf numFmtId="170" fontId="11" fillId="3" borderId="0" xfId="2" applyNumberFormat="1" applyFont="1" applyFill="1" applyAlignment="1">
      <alignment vertical="center"/>
    </xf>
    <xf numFmtId="0" fontId="44" fillId="3" borderId="0" xfId="5" applyFont="1" applyFill="1" applyAlignment="1">
      <alignment horizontal="left"/>
    </xf>
    <xf numFmtId="0" fontId="44" fillId="3" borderId="0" xfId="5" applyFont="1" applyFill="1" applyAlignment="1">
      <alignment horizontal="left" vertical="center"/>
    </xf>
    <xf numFmtId="0" fontId="18" fillId="7" borderId="0" xfId="0" applyFont="1" applyFill="1"/>
    <xf numFmtId="168" fontId="14" fillId="3" borderId="16" xfId="0" applyNumberFormat="1" applyFont="1" applyFill="1" applyBorder="1" applyAlignment="1">
      <alignment vertical="center"/>
    </xf>
    <xf numFmtId="44" fontId="14" fillId="3" borderId="1" xfId="0" applyNumberFormat="1" applyFont="1" applyFill="1" applyBorder="1" applyAlignment="1">
      <alignment vertical="center"/>
    </xf>
    <xf numFmtId="44" fontId="14" fillId="3" borderId="0" xfId="0" applyNumberFormat="1" applyFont="1" applyFill="1" applyBorder="1" applyAlignment="1">
      <alignment vertical="center"/>
    </xf>
    <xf numFmtId="0" fontId="33" fillId="3" borderId="5" xfId="0" applyFont="1" applyFill="1" applyBorder="1" applyAlignment="1">
      <alignment vertical="center"/>
    </xf>
    <xf numFmtId="0" fontId="11" fillId="7" borderId="0" xfId="0" applyFont="1" applyFill="1"/>
    <xf numFmtId="0" fontId="14" fillId="3" borderId="16" xfId="0" applyFont="1" applyFill="1" applyBorder="1" applyAlignment="1">
      <alignment vertical="center"/>
    </xf>
    <xf numFmtId="0" fontId="33" fillId="3" borderId="21" xfId="0" applyFont="1" applyFill="1" applyBorder="1" applyAlignment="1">
      <alignment vertical="center"/>
    </xf>
    <xf numFmtId="0" fontId="10" fillId="3" borderId="0" xfId="0" applyFont="1" applyFill="1"/>
    <xf numFmtId="0" fontId="30" fillId="3" borderId="0" xfId="0" applyFont="1" applyFill="1" applyAlignment="1">
      <alignment vertical="center"/>
    </xf>
    <xf numFmtId="43" fontId="22" fillId="3" borderId="0" xfId="0" applyNumberFormat="1" applyFont="1" applyFill="1" applyAlignment="1">
      <alignment vertical="center"/>
    </xf>
    <xf numFmtId="0" fontId="45" fillId="3" borderId="0" xfId="0" applyFont="1" applyFill="1" applyAlignment="1">
      <alignment vertical="center"/>
    </xf>
    <xf numFmtId="0" fontId="22" fillId="7" borderId="0" xfId="0" applyFont="1" applyFill="1" applyAlignment="1">
      <alignment vertical="center"/>
    </xf>
    <xf numFmtId="0" fontId="14" fillId="3" borderId="0" xfId="0" applyFont="1" applyFill="1"/>
    <xf numFmtId="0" fontId="9" fillId="3" borderId="3" xfId="0" applyFont="1" applyFill="1" applyBorder="1" applyAlignment="1">
      <alignment vertical="center"/>
    </xf>
    <xf numFmtId="168" fontId="11" fillId="3" borderId="0" xfId="0" applyNumberFormat="1" applyFont="1" applyFill="1"/>
    <xf numFmtId="0" fontId="9" fillId="3" borderId="16" xfId="0" applyFont="1" applyFill="1" applyBorder="1" applyAlignment="1">
      <alignment vertical="center"/>
    </xf>
    <xf numFmtId="0" fontId="14" fillId="3" borderId="17" xfId="0" applyFont="1" applyFill="1" applyBorder="1" applyAlignment="1">
      <alignment vertical="center"/>
    </xf>
    <xf numFmtId="9" fontId="14" fillId="3" borderId="0" xfId="3" applyFont="1" applyFill="1"/>
    <xf numFmtId="9" fontId="14" fillId="3" borderId="0" xfId="0" applyNumberFormat="1" applyFont="1" applyFill="1"/>
    <xf numFmtId="169" fontId="11" fillId="6" borderId="1" xfId="2" applyNumberFormat="1" applyFont="1" applyFill="1" applyBorder="1" applyAlignment="1">
      <alignment vertical="center"/>
    </xf>
    <xf numFmtId="169" fontId="11" fillId="6" borderId="3" xfId="2" applyNumberFormat="1" applyFont="1" applyFill="1" applyBorder="1" applyAlignment="1">
      <alignment vertical="center"/>
    </xf>
    <xf numFmtId="0" fontId="14" fillId="3" borderId="7" xfId="0" applyFont="1" applyFill="1" applyBorder="1" applyAlignment="1">
      <alignment vertical="center"/>
    </xf>
    <xf numFmtId="168" fontId="14" fillId="3" borderId="0" xfId="0" applyNumberFormat="1" applyFont="1" applyFill="1" applyBorder="1" applyAlignment="1">
      <alignment vertical="center"/>
    </xf>
    <xf numFmtId="0" fontId="10" fillId="3" borderId="21" xfId="0" applyFont="1" applyFill="1" applyBorder="1" applyAlignment="1">
      <alignment vertical="center"/>
    </xf>
    <xf numFmtId="43" fontId="45" fillId="3" borderId="0" xfId="0" applyNumberFormat="1" applyFont="1" applyFill="1" applyAlignment="1">
      <alignment vertical="center"/>
    </xf>
    <xf numFmtId="10" fontId="10" fillId="0" borderId="14" xfId="0" applyNumberFormat="1" applyFont="1" applyFill="1" applyBorder="1" applyAlignment="1">
      <alignment vertical="center"/>
    </xf>
    <xf numFmtId="0" fontId="36" fillId="3" borderId="0" xfId="0" applyFont="1" applyFill="1" applyAlignment="1">
      <alignment vertical="center"/>
    </xf>
    <xf numFmtId="164" fontId="11" fillId="3" borderId="0" xfId="0" applyNumberFormat="1" applyFont="1" applyFill="1"/>
    <xf numFmtId="0" fontId="37" fillId="8" borderId="0" xfId="0" applyFont="1" applyFill="1" applyAlignment="1">
      <alignment vertical="center"/>
    </xf>
    <xf numFmtId="0" fontId="21" fillId="11" borderId="0" xfId="0" applyFont="1" applyFill="1" applyAlignment="1">
      <alignment vertical="center"/>
    </xf>
    <xf numFmtId="0" fontId="24" fillId="11" borderId="0" xfId="0" applyFont="1" applyFill="1" applyAlignment="1">
      <alignment vertical="center"/>
    </xf>
    <xf numFmtId="0" fontId="13" fillId="3" borderId="0" xfId="0" applyFont="1" applyFill="1"/>
    <xf numFmtId="0" fontId="13" fillId="2" borderId="0" xfId="0" applyFont="1" applyFill="1"/>
    <xf numFmtId="0" fontId="2" fillId="3" borderId="0" xfId="0" applyFont="1" applyFill="1" applyAlignment="1">
      <alignment vertical="center"/>
    </xf>
    <xf numFmtId="0" fontId="2" fillId="3" borderId="0" xfId="0" applyFont="1" applyFill="1" applyBorder="1"/>
    <xf numFmtId="9" fontId="2" fillId="3" borderId="0" xfId="3" applyFont="1" applyFill="1"/>
    <xf numFmtId="0" fontId="2" fillId="7" borderId="0" xfId="0" applyFont="1" applyFill="1"/>
    <xf numFmtId="9" fontId="2" fillId="3" borderId="0" xfId="0" applyNumberFormat="1" applyFont="1" applyFill="1"/>
    <xf numFmtId="10" fontId="13" fillId="3" borderId="10" xfId="3" applyNumberFormat="1" applyFont="1" applyFill="1" applyBorder="1" applyAlignment="1">
      <alignment vertical="center"/>
    </xf>
    <xf numFmtId="10" fontId="13" fillId="3" borderId="9" xfId="3" applyNumberFormat="1" applyFont="1" applyFill="1" applyBorder="1" applyAlignment="1">
      <alignment vertical="center"/>
    </xf>
    <xf numFmtId="44" fontId="13" fillId="3" borderId="10" xfId="2" applyFont="1" applyFill="1" applyBorder="1" applyAlignment="1">
      <alignment vertical="center"/>
    </xf>
    <xf numFmtId="44" fontId="13" fillId="3" borderId="9" xfId="2" applyFont="1" applyFill="1" applyBorder="1" applyAlignment="1">
      <alignment vertical="center"/>
    </xf>
    <xf numFmtId="0" fontId="13" fillId="8" borderId="0" xfId="0" applyFont="1" applyFill="1" applyAlignment="1">
      <alignment vertical="center"/>
    </xf>
    <xf numFmtId="0" fontId="2" fillId="8" borderId="0" xfId="0" applyFont="1" applyFill="1" applyAlignment="1">
      <alignment vertical="center"/>
    </xf>
    <xf numFmtId="0" fontId="13" fillId="3" borderId="21" xfId="0" applyFont="1" applyFill="1" applyBorder="1" applyAlignment="1">
      <alignment vertical="center"/>
    </xf>
    <xf numFmtId="9" fontId="13" fillId="3" borderId="21" xfId="0" applyNumberFormat="1" applyFont="1" applyFill="1" applyBorder="1" applyAlignment="1">
      <alignment horizontal="center" vertical="center"/>
    </xf>
    <xf numFmtId="0" fontId="13" fillId="3" borderId="9" xfId="0" applyFont="1" applyFill="1" applyBorder="1" applyAlignment="1">
      <alignment vertical="center"/>
    </xf>
    <xf numFmtId="9" fontId="13" fillId="3" borderId="8" xfId="0" applyNumberFormat="1" applyFont="1" applyFill="1" applyBorder="1" applyAlignment="1">
      <alignment horizontal="center" vertical="center"/>
    </xf>
    <xf numFmtId="9" fontId="2" fillId="3" borderId="0" xfId="3" applyFont="1" applyFill="1" applyAlignment="1">
      <alignment vertical="center"/>
    </xf>
    <xf numFmtId="0" fontId="13" fillId="7" borderId="0" xfId="0" applyFont="1" applyFill="1"/>
    <xf numFmtId="0" fontId="21" fillId="9" borderId="0" xfId="5" applyFont="1" applyFill="1" applyAlignment="1">
      <alignment horizontal="left" vertical="center"/>
    </xf>
    <xf numFmtId="0" fontId="21" fillId="9" borderId="0" xfId="0" applyFont="1" applyFill="1"/>
    <xf numFmtId="0" fontId="0" fillId="2" borderId="0" xfId="0" applyFill="1"/>
    <xf numFmtId="0" fontId="10" fillId="3" borderId="6" xfId="0" applyFont="1" applyFill="1" applyBorder="1" applyAlignment="1">
      <alignment horizontal="right" vertical="center"/>
    </xf>
    <xf numFmtId="0" fontId="10" fillId="3" borderId="6" xfId="0" applyFont="1" applyFill="1" applyBorder="1" applyAlignment="1">
      <alignment horizontal="center" vertical="center"/>
    </xf>
    <xf numFmtId="0" fontId="10" fillId="3" borderId="0" xfId="0" applyFont="1" applyFill="1" applyBorder="1" applyAlignment="1">
      <alignment horizontal="left" vertical="center"/>
    </xf>
    <xf numFmtId="0" fontId="22" fillId="3" borderId="0" xfId="0" applyFont="1" applyFill="1" applyBorder="1" applyAlignment="1">
      <alignment horizontal="right" vertical="center"/>
    </xf>
    <xf numFmtId="0" fontId="11" fillId="3" borderId="20" xfId="0" applyFont="1" applyFill="1" applyBorder="1" applyAlignment="1">
      <alignment horizontal="left" vertical="center"/>
    </xf>
    <xf numFmtId="0" fontId="10" fillId="3" borderId="11" xfId="0" applyFont="1" applyFill="1" applyBorder="1" applyAlignment="1">
      <alignment horizontal="left" vertical="center"/>
    </xf>
    <xf numFmtId="0" fontId="10" fillId="3" borderId="13" xfId="0" applyFont="1" applyFill="1" applyBorder="1" applyAlignment="1">
      <alignment horizontal="left" vertical="center"/>
    </xf>
    <xf numFmtId="10" fontId="10" fillId="3" borderId="11" xfId="3" applyNumberFormat="1" applyFont="1" applyFill="1" applyBorder="1" applyAlignment="1">
      <alignment vertical="center"/>
    </xf>
    <xf numFmtId="10" fontId="10" fillId="3" borderId="12" xfId="3" applyNumberFormat="1" applyFont="1" applyFill="1" applyBorder="1" applyAlignment="1">
      <alignment vertical="center"/>
    </xf>
    <xf numFmtId="10" fontId="10" fillId="3" borderId="13" xfId="3" applyNumberFormat="1" applyFont="1" applyFill="1" applyBorder="1" applyAlignment="1">
      <alignment vertical="center"/>
    </xf>
    <xf numFmtId="0" fontId="24" fillId="3" borderId="0" xfId="0" applyFont="1" applyFill="1"/>
    <xf numFmtId="0" fontId="24" fillId="2" borderId="0" xfId="0" applyFont="1" applyFill="1"/>
    <xf numFmtId="0" fontId="12" fillId="3" borderId="8" xfId="5" applyFont="1" applyFill="1" applyBorder="1" applyAlignment="1">
      <alignment horizontal="left" vertical="center"/>
    </xf>
    <xf numFmtId="10" fontId="12" fillId="3" borderId="10" xfId="3" applyNumberFormat="1" applyFont="1" applyFill="1" applyBorder="1" applyAlignment="1">
      <alignment horizontal="right" vertical="center"/>
    </xf>
    <xf numFmtId="10" fontId="12" fillId="3" borderId="8" xfId="3" applyNumberFormat="1" applyFont="1" applyFill="1" applyBorder="1" applyAlignment="1">
      <alignment horizontal="right" vertical="center"/>
    </xf>
    <xf numFmtId="10" fontId="12" fillId="3" borderId="10" xfId="0" applyNumberFormat="1" applyFont="1" applyFill="1" applyBorder="1" applyAlignment="1">
      <alignment vertical="center"/>
    </xf>
    <xf numFmtId="164" fontId="12" fillId="3" borderId="8" xfId="1" applyNumberFormat="1" applyFont="1" applyFill="1" applyBorder="1" applyAlignment="1">
      <alignment horizontal="left" vertical="center"/>
    </xf>
    <xf numFmtId="164" fontId="12" fillId="3" borderId="10" xfId="1" applyNumberFormat="1" applyFont="1" applyFill="1" applyBorder="1" applyAlignment="1">
      <alignment horizontal="left" vertical="center"/>
    </xf>
    <xf numFmtId="164" fontId="12" fillId="3" borderId="9" xfId="1" applyNumberFormat="1" applyFont="1" applyFill="1" applyBorder="1" applyAlignment="1">
      <alignment horizontal="left" vertical="center"/>
    </xf>
    <xf numFmtId="164" fontId="12" fillId="3" borderId="8" xfId="5" applyNumberFormat="1" applyFont="1" applyFill="1" applyBorder="1" applyAlignment="1">
      <alignment horizontal="left" vertical="center"/>
    </xf>
    <xf numFmtId="164" fontId="13" fillId="3" borderId="8" xfId="1" applyNumberFormat="1" applyFont="1" applyFill="1" applyBorder="1" applyAlignment="1">
      <alignment vertical="center"/>
    </xf>
    <xf numFmtId="164" fontId="13" fillId="3" borderId="10" xfId="1" applyNumberFormat="1" applyFont="1" applyFill="1" applyBorder="1" applyAlignment="1">
      <alignment vertical="center"/>
    </xf>
    <xf numFmtId="9" fontId="13" fillId="3" borderId="8" xfId="3" applyFont="1" applyFill="1" applyBorder="1" applyAlignment="1">
      <alignment vertical="center"/>
    </xf>
    <xf numFmtId="9" fontId="13" fillId="3" borderId="10" xfId="3" applyFont="1" applyFill="1" applyBorder="1" applyAlignment="1">
      <alignment vertical="center"/>
    </xf>
    <xf numFmtId="164" fontId="13" fillId="3" borderId="11" xfId="1" applyNumberFormat="1" applyFont="1" applyFill="1" applyBorder="1" applyAlignment="1">
      <alignment vertical="center"/>
    </xf>
    <xf numFmtId="0" fontId="15" fillId="9" borderId="0" xfId="0" applyFont="1" applyFill="1" applyBorder="1" applyAlignment="1">
      <alignment horizontal="right" vertical="center"/>
    </xf>
    <xf numFmtId="0" fontId="16" fillId="9" borderId="0" xfId="0" applyFont="1" applyFill="1" applyBorder="1" applyAlignment="1">
      <alignment vertical="center" wrapText="1"/>
    </xf>
    <xf numFmtId="0" fontId="16" fillId="9" borderId="0" xfId="0" applyFont="1" applyFill="1" applyBorder="1" applyAlignment="1">
      <alignment vertical="center"/>
    </xf>
    <xf numFmtId="44" fontId="13" fillId="3" borderId="3" xfId="2" applyFont="1" applyFill="1" applyBorder="1" applyAlignment="1">
      <alignment vertical="center"/>
    </xf>
    <xf numFmtId="44" fontId="13" fillId="3" borderId="5" xfId="2" applyFont="1" applyFill="1" applyBorder="1" applyAlignment="1">
      <alignment vertical="center"/>
    </xf>
    <xf numFmtId="44" fontId="13" fillId="3" borderId="6" xfId="2" applyFont="1" applyFill="1" applyBorder="1" applyAlignment="1">
      <alignment vertical="center"/>
    </xf>
    <xf numFmtId="44" fontId="13" fillId="3" borderId="14" xfId="2" applyFont="1" applyFill="1" applyBorder="1" applyAlignment="1">
      <alignment vertical="center"/>
    </xf>
    <xf numFmtId="44" fontId="13" fillId="3" borderId="22" xfId="2" applyFont="1" applyFill="1" applyBorder="1" applyAlignment="1">
      <alignment vertical="center"/>
    </xf>
    <xf numFmtId="44" fontId="10" fillId="3" borderId="21" xfId="2" applyFont="1" applyFill="1" applyBorder="1" applyAlignment="1">
      <alignment vertical="center"/>
    </xf>
    <xf numFmtId="44" fontId="10" fillId="3" borderId="17" xfId="2" applyFont="1" applyFill="1" applyBorder="1" applyAlignment="1">
      <alignment vertical="center"/>
    </xf>
    <xf numFmtId="44" fontId="9" fillId="3" borderId="16" xfId="2" applyFont="1" applyFill="1" applyBorder="1" applyAlignment="1">
      <alignment vertical="center"/>
    </xf>
    <xf numFmtId="44" fontId="9" fillId="3" borderId="21" xfId="2" applyFont="1" applyFill="1" applyBorder="1" applyAlignment="1">
      <alignment vertical="center"/>
    </xf>
    <xf numFmtId="44" fontId="9" fillId="3" borderId="17" xfId="2" applyFont="1" applyFill="1" applyBorder="1" applyAlignment="1">
      <alignment vertical="center"/>
    </xf>
    <xf numFmtId="44" fontId="10" fillId="3" borderId="16" xfId="2" applyFont="1" applyFill="1" applyBorder="1" applyAlignment="1">
      <alignment vertical="center"/>
    </xf>
    <xf numFmtId="44" fontId="10" fillId="3" borderId="14" xfId="2" applyFont="1" applyFill="1" applyBorder="1" applyAlignment="1">
      <alignment vertical="center"/>
    </xf>
    <xf numFmtId="44" fontId="10" fillId="3" borderId="15" xfId="2" applyFont="1" applyFill="1" applyBorder="1" applyAlignment="1">
      <alignment vertical="center"/>
    </xf>
    <xf numFmtId="44" fontId="15" fillId="3" borderId="0" xfId="2" applyFont="1" applyFill="1"/>
    <xf numFmtId="44" fontId="16" fillId="9" borderId="0" xfId="2" applyFont="1" applyFill="1"/>
    <xf numFmtId="44" fontId="24" fillId="8" borderId="0" xfId="2" applyFont="1" applyFill="1" applyAlignment="1">
      <alignment vertical="center"/>
    </xf>
    <xf numFmtId="44" fontId="11" fillId="3" borderId="7" xfId="2" applyFont="1" applyFill="1" applyBorder="1" applyAlignment="1">
      <alignment vertical="center"/>
    </xf>
    <xf numFmtId="44" fontId="15" fillId="2" borderId="0" xfId="2" applyFont="1" applyFill="1"/>
    <xf numFmtId="44" fontId="21" fillId="8" borderId="0" xfId="2" applyFont="1" applyFill="1" applyBorder="1" applyAlignment="1">
      <alignment vertical="center"/>
    </xf>
    <xf numFmtId="44" fontId="37" fillId="8" borderId="0" xfId="2" applyFont="1" applyFill="1" applyAlignment="1">
      <alignment vertical="center"/>
    </xf>
    <xf numFmtId="44" fontId="36" fillId="8" borderId="0" xfId="2" applyFont="1" applyFill="1" applyAlignment="1">
      <alignment vertical="center"/>
    </xf>
    <xf numFmtId="44" fontId="9" fillId="3" borderId="5" xfId="2" applyFont="1" applyFill="1" applyBorder="1" applyAlignment="1">
      <alignment vertical="center"/>
    </xf>
    <xf numFmtId="44" fontId="10" fillId="3" borderId="5" xfId="2" applyFont="1" applyFill="1" applyBorder="1" applyAlignment="1">
      <alignment vertical="center"/>
    </xf>
    <xf numFmtId="44" fontId="10" fillId="3" borderId="0" xfId="2" applyFont="1" applyFill="1" applyAlignment="1">
      <alignment vertical="center"/>
    </xf>
    <xf numFmtId="1" fontId="14" fillId="3" borderId="19" xfId="0" applyNumberFormat="1" applyFont="1" applyFill="1" applyBorder="1" applyAlignment="1">
      <alignment vertical="center"/>
    </xf>
    <xf numFmtId="1" fontId="14" fillId="3" borderId="7" xfId="0" applyNumberFormat="1" applyFont="1" applyFill="1" applyBorder="1" applyAlignment="1">
      <alignment vertical="center"/>
    </xf>
    <xf numFmtId="1" fontId="12" fillId="3" borderId="9" xfId="0" applyNumberFormat="1" applyFont="1" applyFill="1" applyBorder="1" applyAlignment="1">
      <alignment vertical="center"/>
    </xf>
    <xf numFmtId="1" fontId="14" fillId="3" borderId="6" xfId="0" applyNumberFormat="1" applyFont="1" applyFill="1" applyBorder="1" applyAlignment="1">
      <alignment vertical="center"/>
    </xf>
    <xf numFmtId="1" fontId="14" fillId="3" borderId="17" xfId="0" applyNumberFormat="1" applyFont="1" applyFill="1" applyBorder="1" applyAlignment="1">
      <alignment vertical="center"/>
    </xf>
    <xf numFmtId="169" fontId="11" fillId="6" borderId="19" xfId="2" applyNumberFormat="1" applyFont="1" applyFill="1" applyBorder="1" applyAlignment="1">
      <alignment vertical="center"/>
    </xf>
    <xf numFmtId="169" fontId="11" fillId="6" borderId="6" xfId="2" applyNumberFormat="1" applyFont="1" applyFill="1" applyBorder="1" applyAlignment="1">
      <alignment vertical="center"/>
    </xf>
    <xf numFmtId="169" fontId="11" fillId="3" borderId="4" xfId="2" applyNumberFormat="1" applyFont="1" applyFill="1" applyBorder="1" applyAlignment="1">
      <alignment vertical="center"/>
    </xf>
    <xf numFmtId="169" fontId="11" fillId="6" borderId="17" xfId="2" applyNumberFormat="1" applyFont="1" applyFill="1" applyBorder="1" applyAlignment="1">
      <alignment vertical="center"/>
    </xf>
    <xf numFmtId="169" fontId="11" fillId="3" borderId="14" xfId="2" applyNumberFormat="1" applyFont="1" applyFill="1" applyBorder="1" applyAlignment="1">
      <alignment vertical="center"/>
    </xf>
    <xf numFmtId="1" fontId="14" fillId="3" borderId="21" xfId="0" applyNumberFormat="1" applyFont="1" applyFill="1" applyBorder="1" applyAlignment="1">
      <alignment vertical="center"/>
    </xf>
    <xf numFmtId="169" fontId="11" fillId="3" borderId="21" xfId="2" applyNumberFormat="1" applyFont="1" applyFill="1" applyBorder="1" applyAlignment="1">
      <alignment vertical="center"/>
    </xf>
    <xf numFmtId="169" fontId="11" fillId="6" borderId="16" xfId="2" applyNumberFormat="1" applyFont="1" applyFill="1" applyBorder="1" applyAlignment="1">
      <alignment vertical="center"/>
    </xf>
    <xf numFmtId="169" fontId="11" fillId="6" borderId="21" xfId="2" applyNumberFormat="1" applyFont="1" applyFill="1" applyBorder="1" applyAlignment="1">
      <alignment vertical="center"/>
    </xf>
    <xf numFmtId="169" fontId="11" fillId="3" borderId="6" xfId="2" applyNumberFormat="1" applyFont="1" applyFill="1" applyBorder="1" applyAlignment="1">
      <alignment vertical="center"/>
    </xf>
    <xf numFmtId="164" fontId="22" fillId="3" borderId="16" xfId="1" applyNumberFormat="1" applyFont="1" applyFill="1" applyBorder="1" applyAlignment="1">
      <alignment vertical="center"/>
    </xf>
    <xf numFmtId="0" fontId="13" fillId="3" borderId="5" xfId="0" applyFont="1" applyFill="1" applyBorder="1" applyAlignment="1">
      <alignment horizontal="center" vertical="center"/>
    </xf>
    <xf numFmtId="0" fontId="13" fillId="3" borderId="1" xfId="0" applyFont="1" applyFill="1" applyBorder="1" applyAlignment="1">
      <alignment horizontal="center" vertical="center" wrapText="1"/>
    </xf>
    <xf numFmtId="0" fontId="13" fillId="3" borderId="4"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3" xfId="0" applyFont="1" applyFill="1" applyBorder="1" applyAlignment="1">
      <alignment horizontal="center" vertical="center" wrapText="1"/>
    </xf>
    <xf numFmtId="0" fontId="9" fillId="3" borderId="6" xfId="0" applyFont="1" applyFill="1" applyBorder="1" applyAlignment="1">
      <alignment horizontal="center" vertical="center"/>
    </xf>
    <xf numFmtId="0" fontId="9" fillId="3" borderId="3" xfId="0" applyFont="1" applyFill="1" applyBorder="1" applyAlignment="1">
      <alignment horizontal="center" vertical="center" wrapText="1"/>
    </xf>
    <xf numFmtId="0" fontId="9" fillId="3" borderId="6" xfId="0" applyFont="1" applyFill="1" applyBorder="1" applyAlignment="1">
      <alignment horizontal="center" vertical="center" wrapText="1"/>
    </xf>
    <xf numFmtId="0" fontId="9" fillId="3" borderId="4" xfId="0" applyFont="1" applyFill="1" applyBorder="1" applyAlignment="1">
      <alignment horizontal="center" vertical="center" wrapText="1"/>
    </xf>
    <xf numFmtId="1" fontId="9" fillId="3" borderId="5" xfId="0" applyNumberFormat="1" applyFont="1" applyFill="1" applyBorder="1" applyAlignment="1">
      <alignment horizontal="center" vertical="center" wrapText="1"/>
    </xf>
    <xf numFmtId="1" fontId="9" fillId="3" borderId="5" xfId="0" applyNumberFormat="1" applyFont="1" applyFill="1" applyBorder="1" applyAlignment="1">
      <alignment horizontal="center" vertical="center"/>
    </xf>
    <xf numFmtId="44" fontId="9" fillId="3" borderId="3" xfId="2" applyFont="1" applyFill="1" applyBorder="1" applyAlignment="1">
      <alignment horizontal="center" vertical="center"/>
    </xf>
    <xf numFmtId="44" fontId="9" fillId="3" borderId="5" xfId="2" applyFont="1" applyFill="1" applyBorder="1" applyAlignment="1">
      <alignment horizontal="center" vertical="center"/>
    </xf>
    <xf numFmtId="44" fontId="9" fillId="3" borderId="6" xfId="2" applyFont="1" applyFill="1" applyBorder="1" applyAlignment="1">
      <alignment horizontal="center" vertical="center"/>
    </xf>
    <xf numFmtId="44" fontId="9" fillId="3" borderId="5" xfId="2" applyFont="1" applyFill="1" applyBorder="1" applyAlignment="1">
      <alignment horizontal="center" vertical="center" wrapText="1"/>
    </xf>
    <xf numFmtId="0" fontId="9" fillId="3" borderId="6" xfId="0" applyFont="1" applyFill="1" applyBorder="1" applyAlignment="1">
      <alignment vertical="center"/>
    </xf>
    <xf numFmtId="0" fontId="9" fillId="3" borderId="3" xfId="0" applyFont="1" applyFill="1" applyBorder="1" applyAlignment="1">
      <alignment horizontal="left" vertical="center"/>
    </xf>
    <xf numFmtId="0" fontId="11" fillId="7" borderId="0" xfId="0" applyFont="1" applyFill="1" applyAlignment="1">
      <alignment vertical="center"/>
    </xf>
    <xf numFmtId="0" fontId="9" fillId="3" borderId="16" xfId="0" applyFont="1" applyFill="1" applyBorder="1" applyAlignment="1">
      <alignment horizontal="center" vertical="center"/>
    </xf>
    <xf numFmtId="0" fontId="9" fillId="3" borderId="17" xfId="0" applyFont="1" applyFill="1" applyBorder="1" applyAlignment="1">
      <alignment horizontal="center" vertical="center"/>
    </xf>
    <xf numFmtId="0" fontId="9" fillId="3" borderId="21" xfId="0" applyFont="1" applyFill="1" applyBorder="1" applyAlignment="1">
      <alignment horizontal="center" vertical="center"/>
    </xf>
    <xf numFmtId="0" fontId="14" fillId="3" borderId="6" xfId="0" applyFont="1" applyFill="1" applyBorder="1" applyAlignment="1">
      <alignment vertical="center"/>
    </xf>
    <xf numFmtId="2" fontId="11" fillId="3" borderId="0" xfId="0" applyNumberFormat="1" applyFont="1" applyFill="1" applyAlignment="1">
      <alignment vertical="center"/>
    </xf>
    <xf numFmtId="9" fontId="14" fillId="3" borderId="0" xfId="0" applyNumberFormat="1" applyFont="1" applyFill="1" applyAlignment="1">
      <alignment vertical="center"/>
    </xf>
    <xf numFmtId="49" fontId="13" fillId="3" borderId="0" xfId="0" applyNumberFormat="1" applyFont="1" applyFill="1" applyBorder="1" applyAlignment="1">
      <alignment horizontal="left" vertical="center"/>
    </xf>
    <xf numFmtId="0" fontId="25" fillId="3" borderId="0" xfId="0" applyFont="1" applyFill="1" applyBorder="1" applyAlignment="1">
      <alignment vertical="center"/>
    </xf>
    <xf numFmtId="0" fontId="25" fillId="3" borderId="0" xfId="0" applyFont="1" applyFill="1" applyBorder="1" applyAlignment="1">
      <alignment horizontal="left" vertical="center"/>
    </xf>
    <xf numFmtId="0" fontId="2" fillId="4" borderId="0" xfId="0" applyFont="1" applyFill="1"/>
    <xf numFmtId="49" fontId="13" fillId="3" borderId="21" xfId="0" applyNumberFormat="1" applyFont="1" applyFill="1" applyBorder="1" applyAlignment="1">
      <alignment horizontal="left" vertical="center"/>
    </xf>
    <xf numFmtId="0" fontId="25" fillId="3" borderId="21" xfId="0" applyFont="1" applyFill="1" applyBorder="1" applyAlignment="1">
      <alignment vertical="center"/>
    </xf>
    <xf numFmtId="0" fontId="46" fillId="3" borderId="21" xfId="5" quotePrefix="1" applyFont="1" applyFill="1" applyBorder="1" applyAlignment="1">
      <alignment horizontal="left" vertical="center"/>
    </xf>
    <xf numFmtId="49" fontId="13" fillId="3" borderId="5" xfId="0" applyNumberFormat="1" applyFont="1" applyFill="1" applyBorder="1" applyAlignment="1">
      <alignment horizontal="left" vertical="center"/>
    </xf>
    <xf numFmtId="0" fontId="25" fillId="3" borderId="5" xfId="0" applyFont="1" applyFill="1" applyBorder="1" applyAlignment="1">
      <alignment vertical="center"/>
    </xf>
    <xf numFmtId="0" fontId="46" fillId="3" borderId="5" xfId="5" applyFont="1" applyFill="1" applyBorder="1" applyAlignment="1">
      <alignment horizontal="left" vertical="center"/>
    </xf>
    <xf numFmtId="0" fontId="46" fillId="3" borderId="0" xfId="5" applyFont="1" applyFill="1" applyBorder="1" applyAlignment="1">
      <alignment horizontal="left" vertical="center"/>
    </xf>
    <xf numFmtId="0" fontId="46" fillId="3" borderId="0" xfId="5" quotePrefix="1" applyFont="1" applyFill="1" applyBorder="1" applyAlignment="1">
      <alignment horizontal="left" vertical="center"/>
    </xf>
    <xf numFmtId="49" fontId="47" fillId="3" borderId="21" xfId="0" applyNumberFormat="1" applyFont="1" applyFill="1" applyBorder="1" applyAlignment="1">
      <alignment horizontal="right" vertical="center"/>
    </xf>
    <xf numFmtId="0" fontId="25" fillId="3" borderId="0" xfId="0" applyFont="1" applyFill="1" applyBorder="1" applyAlignment="1">
      <alignment vertical="center" wrapText="1"/>
    </xf>
    <xf numFmtId="0" fontId="25" fillId="3" borderId="21" xfId="0" applyFont="1" applyFill="1" applyBorder="1" applyAlignment="1">
      <alignment vertical="center" wrapText="1"/>
    </xf>
    <xf numFmtId="0" fontId="25" fillId="3" borderId="5" xfId="0" applyFont="1" applyFill="1" applyBorder="1" applyAlignment="1">
      <alignment vertical="center" wrapText="1"/>
    </xf>
    <xf numFmtId="0" fontId="46" fillId="3" borderId="5" xfId="5" quotePrefix="1" applyFont="1" applyFill="1" applyBorder="1" applyAlignment="1">
      <alignment horizontal="left" vertical="center" wrapText="1"/>
    </xf>
    <xf numFmtId="43" fontId="13" fillId="3" borderId="10" xfId="0" applyNumberFormat="1" applyFont="1" applyFill="1" applyBorder="1" applyAlignment="1">
      <alignment vertical="center"/>
    </xf>
    <xf numFmtId="44" fontId="16" fillId="12" borderId="0" xfId="2" applyFont="1" applyFill="1"/>
    <xf numFmtId="0" fontId="15" fillId="12" borderId="0" xfId="0" applyFont="1" applyFill="1"/>
    <xf numFmtId="44" fontId="15" fillId="12" borderId="0" xfId="2" applyFont="1" applyFill="1"/>
    <xf numFmtId="0" fontId="30" fillId="3" borderId="20" xfId="0" applyFont="1" applyFill="1" applyBorder="1" applyAlignment="1">
      <alignment vertical="center"/>
    </xf>
    <xf numFmtId="44" fontId="13" fillId="3" borderId="10" xfId="2" applyNumberFormat="1" applyFont="1" applyFill="1" applyBorder="1" applyAlignment="1">
      <alignment vertical="center"/>
    </xf>
    <xf numFmtId="44" fontId="13" fillId="3" borderId="8" xfId="2" applyNumberFormat="1" applyFont="1" applyFill="1" applyBorder="1" applyAlignment="1">
      <alignment vertical="center"/>
    </xf>
    <xf numFmtId="44" fontId="13" fillId="3" borderId="9" xfId="2" applyNumberFormat="1" applyFont="1" applyFill="1" applyBorder="1" applyAlignment="1">
      <alignment vertical="center"/>
    </xf>
    <xf numFmtId="44" fontId="13" fillId="3" borderId="12" xfId="2" applyNumberFormat="1" applyFont="1" applyFill="1" applyBorder="1" applyAlignment="1">
      <alignment vertical="center"/>
    </xf>
    <xf numFmtId="44" fontId="13" fillId="3" borderId="11" xfId="2" applyNumberFormat="1" applyFont="1" applyFill="1" applyBorder="1" applyAlignment="1">
      <alignment vertical="center"/>
    </xf>
    <xf numFmtId="0" fontId="2" fillId="3" borderId="8" xfId="0" applyFont="1" applyFill="1" applyBorder="1"/>
    <xf numFmtId="164" fontId="13" fillId="3" borderId="8" xfId="0" applyNumberFormat="1" applyFont="1" applyFill="1" applyBorder="1" applyAlignment="1">
      <alignment vertical="center"/>
    </xf>
    <xf numFmtId="164" fontId="13" fillId="3" borderId="10" xfId="0" applyNumberFormat="1" applyFont="1" applyFill="1" applyBorder="1" applyAlignment="1">
      <alignment vertical="center"/>
    </xf>
    <xf numFmtId="164" fontId="13" fillId="3" borderId="9" xfId="0" applyNumberFormat="1" applyFont="1" applyFill="1" applyBorder="1" applyAlignment="1">
      <alignment vertical="center"/>
    </xf>
    <xf numFmtId="164" fontId="13" fillId="3" borderId="9" xfId="1" applyNumberFormat="1" applyFont="1" applyFill="1" applyBorder="1" applyAlignment="1">
      <alignment vertical="center"/>
    </xf>
    <xf numFmtId="0" fontId="2" fillId="3" borderId="20" xfId="0" applyFont="1" applyFill="1" applyBorder="1"/>
    <xf numFmtId="0" fontId="13" fillId="3" borderId="8" xfId="0" applyFont="1" applyFill="1" applyBorder="1" applyAlignment="1">
      <alignment horizontal="left" vertical="center"/>
    </xf>
    <xf numFmtId="10" fontId="13" fillId="3" borderId="8" xfId="3" applyNumberFormat="1" applyFont="1" applyFill="1" applyBorder="1" applyAlignment="1">
      <alignment vertical="center"/>
    </xf>
    <xf numFmtId="0" fontId="13" fillId="3" borderId="5" xfId="0" applyFont="1" applyFill="1" applyBorder="1" applyAlignment="1">
      <alignment horizontal="left" vertical="center"/>
    </xf>
    <xf numFmtId="0" fontId="13" fillId="3" borderId="6" xfId="0" applyFont="1" applyFill="1" applyBorder="1" applyAlignment="1">
      <alignment horizontal="left" vertical="center"/>
    </xf>
    <xf numFmtId="10" fontId="13" fillId="3" borderId="5" xfId="3" applyNumberFormat="1" applyFont="1" applyFill="1" applyBorder="1" applyAlignment="1">
      <alignment vertical="center"/>
    </xf>
    <xf numFmtId="10" fontId="13" fillId="3" borderId="3" xfId="3" applyNumberFormat="1" applyFont="1" applyFill="1" applyBorder="1" applyAlignment="1">
      <alignment vertical="center"/>
    </xf>
    <xf numFmtId="10" fontId="13" fillId="3" borderId="6" xfId="3" applyNumberFormat="1" applyFont="1" applyFill="1" applyBorder="1" applyAlignment="1">
      <alignment vertical="center"/>
    </xf>
    <xf numFmtId="44" fontId="11" fillId="6" borderId="18" xfId="2" quotePrefix="1" applyNumberFormat="1" applyFont="1" applyFill="1" applyBorder="1" applyAlignment="1">
      <alignment vertical="center"/>
    </xf>
    <xf numFmtId="44" fontId="11" fillId="6" borderId="0" xfId="2" applyNumberFormat="1" applyFont="1" applyFill="1" applyBorder="1" applyAlignment="1">
      <alignment vertical="center"/>
    </xf>
    <xf numFmtId="44" fontId="11" fillId="6" borderId="7" xfId="2" applyNumberFormat="1" applyFont="1" applyFill="1" applyBorder="1" applyAlignment="1">
      <alignment vertical="center"/>
    </xf>
    <xf numFmtId="44" fontId="11" fillId="6" borderId="0" xfId="2" applyNumberFormat="1" applyFont="1" applyFill="1" applyAlignment="1">
      <alignment vertical="center"/>
    </xf>
    <xf numFmtId="44" fontId="11" fillId="6" borderId="3" xfId="2" applyNumberFormat="1" applyFont="1" applyFill="1" applyBorder="1" applyAlignment="1">
      <alignment vertical="center"/>
    </xf>
    <xf numFmtId="44" fontId="11" fillId="6" borderId="1" xfId="2" applyNumberFormat="1" applyFont="1" applyFill="1" applyBorder="1" applyAlignment="1">
      <alignment vertical="center"/>
    </xf>
    <xf numFmtId="44" fontId="11" fillId="6" borderId="18" xfId="2" applyNumberFormat="1" applyFont="1" applyFill="1" applyBorder="1" applyAlignment="1">
      <alignment vertical="center"/>
    </xf>
    <xf numFmtId="44" fontId="13" fillId="6" borderId="10" xfId="2" applyNumberFormat="1" applyFont="1" applyFill="1" applyBorder="1" applyAlignment="1">
      <alignment vertical="center"/>
    </xf>
    <xf numFmtId="44" fontId="13" fillId="6" borderId="8" xfId="2" applyNumberFormat="1" applyFont="1" applyFill="1" applyBorder="1" applyAlignment="1">
      <alignment vertical="center"/>
    </xf>
    <xf numFmtId="44" fontId="13" fillId="6" borderId="9" xfId="2" applyNumberFormat="1" applyFont="1" applyFill="1" applyBorder="1" applyAlignment="1">
      <alignment vertical="center"/>
    </xf>
    <xf numFmtId="44" fontId="11" fillId="6" borderId="16" xfId="2" applyNumberFormat="1" applyFont="1" applyFill="1" applyBorder="1" applyAlignment="1">
      <alignment vertical="center"/>
    </xf>
    <xf numFmtId="164" fontId="11" fillId="3" borderId="19" xfId="1" applyNumberFormat="1" applyFont="1" applyFill="1" applyBorder="1" applyAlignment="1">
      <alignment vertical="center"/>
    </xf>
    <xf numFmtId="164" fontId="11" fillId="3" borderId="6" xfId="1" applyNumberFormat="1" applyFont="1" applyFill="1" applyBorder="1" applyAlignment="1">
      <alignment vertical="center"/>
    </xf>
    <xf numFmtId="44" fontId="11" fillId="6" borderId="1" xfId="0" applyNumberFormat="1" applyFont="1" applyFill="1" applyBorder="1" applyAlignment="1">
      <alignment vertical="center"/>
    </xf>
    <xf numFmtId="44" fontId="11" fillId="6" borderId="0" xfId="0" applyNumberFormat="1" applyFont="1" applyFill="1" applyBorder="1" applyAlignment="1">
      <alignment vertical="center"/>
    </xf>
    <xf numFmtId="44" fontId="11" fillId="6" borderId="7" xfId="0" applyNumberFormat="1" applyFont="1" applyFill="1" applyBorder="1" applyAlignment="1">
      <alignment vertical="center"/>
    </xf>
    <xf numFmtId="44" fontId="11" fillId="6" borderId="0" xfId="0" applyNumberFormat="1" applyFont="1" applyFill="1" applyAlignment="1">
      <alignment vertical="center"/>
    </xf>
    <xf numFmtId="44" fontId="11" fillId="6" borderId="3" xfId="0" applyNumberFormat="1" applyFont="1" applyFill="1" applyBorder="1" applyAlignment="1">
      <alignment vertical="center"/>
    </xf>
    <xf numFmtId="44" fontId="11" fillId="6" borderId="5" xfId="0" applyNumberFormat="1" applyFont="1" applyFill="1" applyBorder="1" applyAlignment="1">
      <alignment vertical="center"/>
    </xf>
    <xf numFmtId="44" fontId="11" fillId="6" borderId="6" xfId="0" applyNumberFormat="1" applyFont="1" applyFill="1" applyBorder="1" applyAlignment="1">
      <alignment vertical="center"/>
    </xf>
    <xf numFmtId="0" fontId="1" fillId="0" borderId="0" xfId="0" applyFont="1"/>
    <xf numFmtId="0" fontId="1" fillId="3" borderId="0" xfId="0" applyFont="1" applyFill="1"/>
    <xf numFmtId="0" fontId="1" fillId="2" borderId="0" xfId="0" applyFont="1" applyFill="1"/>
    <xf numFmtId="164" fontId="9" fillId="3" borderId="20" xfId="1" applyNumberFormat="1" applyFont="1" applyFill="1" applyBorder="1" applyAlignment="1">
      <alignment horizontal="center" vertical="center"/>
    </xf>
    <xf numFmtId="0" fontId="21" fillId="8" borderId="0" xfId="0" applyFont="1" applyFill="1" applyAlignment="1">
      <alignment horizontal="center" vertical="center"/>
    </xf>
    <xf numFmtId="164" fontId="10" fillId="3" borderId="8" xfId="1" applyNumberFormat="1" applyFont="1" applyFill="1" applyBorder="1" applyAlignment="1">
      <alignment vertical="center"/>
    </xf>
    <xf numFmtId="0" fontId="8" fillId="3" borderId="0" xfId="0" applyFont="1" applyFill="1" applyAlignment="1">
      <alignment vertical="center"/>
    </xf>
    <xf numFmtId="9" fontId="15" fillId="4" borderId="0" xfId="3" applyFont="1" applyFill="1"/>
    <xf numFmtId="0" fontId="35" fillId="9" borderId="0" xfId="0" applyFont="1" applyFill="1" applyBorder="1" applyAlignment="1">
      <alignment horizontal="left" vertical="center"/>
    </xf>
    <xf numFmtId="0" fontId="37" fillId="8" borderId="0" xfId="0" applyFont="1" applyFill="1" applyBorder="1" applyAlignment="1">
      <alignment horizontal="left" vertical="center" wrapText="1"/>
    </xf>
    <xf numFmtId="49" fontId="37" fillId="8" borderId="0" xfId="0" applyNumberFormat="1" applyFont="1" applyFill="1" applyBorder="1" applyAlignment="1">
      <alignment horizontal="left" vertical="center"/>
    </xf>
    <xf numFmtId="0" fontId="21" fillId="8" borderId="0" xfId="0" applyFont="1" applyFill="1" applyBorder="1" applyAlignment="1">
      <alignment horizontal="center" vertical="center"/>
    </xf>
    <xf numFmtId="0" fontId="9" fillId="3" borderId="0" xfId="0" applyFont="1" applyFill="1" applyBorder="1" applyAlignment="1">
      <alignment horizontal="left" vertical="top" wrapText="1"/>
    </xf>
    <xf numFmtId="0" fontId="9" fillId="3" borderId="16" xfId="0" applyFont="1" applyFill="1" applyBorder="1" applyAlignment="1">
      <alignment horizontal="center" vertical="center"/>
    </xf>
    <xf numFmtId="0" fontId="9" fillId="3" borderId="17" xfId="0" applyFont="1" applyFill="1" applyBorder="1" applyAlignment="1">
      <alignment horizontal="center" vertical="center"/>
    </xf>
    <xf numFmtId="44" fontId="14" fillId="3" borderId="0" xfId="2" applyFont="1" applyFill="1" applyAlignment="1">
      <alignment vertical="center"/>
    </xf>
    <xf numFmtId="44" fontId="14" fillId="3" borderId="18" xfId="2" applyFont="1" applyFill="1" applyBorder="1" applyAlignment="1">
      <alignment horizontal="center" vertical="center"/>
    </xf>
    <xf numFmtId="44" fontId="14" fillId="3" borderId="20" xfId="2" applyFont="1" applyFill="1" applyBorder="1" applyAlignment="1">
      <alignment horizontal="center" vertical="center"/>
    </xf>
    <xf numFmtId="44" fontId="14" fillId="3" borderId="19" xfId="2" applyFont="1" applyFill="1" applyBorder="1" applyAlignment="1">
      <alignment horizontal="center" vertical="center"/>
    </xf>
    <xf numFmtId="44" fontId="14" fillId="3" borderId="1" xfId="2" applyFont="1" applyFill="1" applyBorder="1" applyAlignment="1">
      <alignment vertical="center"/>
    </xf>
    <xf numFmtId="44" fontId="14" fillId="3" borderId="0" xfId="2" applyFont="1" applyFill="1" applyBorder="1" applyAlignment="1">
      <alignment vertical="center"/>
    </xf>
    <xf numFmtId="44" fontId="14" fillId="3" borderId="7" xfId="2" applyFont="1" applyFill="1" applyBorder="1" applyAlignment="1">
      <alignment vertical="center"/>
    </xf>
    <xf numFmtId="44" fontId="14" fillId="3" borderId="1" xfId="2" applyFont="1" applyFill="1" applyBorder="1" applyAlignment="1">
      <alignment horizontal="center" vertical="center"/>
    </xf>
    <xf numFmtId="44" fontId="14" fillId="3" borderId="0" xfId="2" applyFont="1" applyFill="1" applyBorder="1" applyAlignment="1">
      <alignment horizontal="center" vertical="center"/>
    </xf>
    <xf numFmtId="44" fontId="14" fillId="3" borderId="7" xfId="2" applyFont="1" applyFill="1" applyBorder="1" applyAlignment="1">
      <alignment horizontal="center" vertical="center"/>
    </xf>
    <xf numFmtId="44" fontId="14" fillId="3" borderId="3" xfId="2" applyFont="1" applyFill="1" applyBorder="1" applyAlignment="1">
      <alignment horizontal="center" vertical="center"/>
    </xf>
    <xf numFmtId="44" fontId="14" fillId="3" borderId="5" xfId="2" applyFont="1" applyFill="1" applyBorder="1" applyAlignment="1">
      <alignment horizontal="center" vertical="center"/>
    </xf>
    <xf numFmtId="44" fontId="14" fillId="3" borderId="6" xfId="2" applyFont="1" applyFill="1" applyBorder="1" applyAlignment="1">
      <alignment horizontal="center" vertical="center"/>
    </xf>
    <xf numFmtId="43" fontId="14" fillId="3" borderId="1" xfId="1" applyFont="1" applyFill="1" applyBorder="1" applyAlignment="1">
      <alignment vertical="center"/>
    </xf>
    <xf numFmtId="43" fontId="14" fillId="3" borderId="7" xfId="1" applyFont="1" applyFill="1" applyBorder="1" applyAlignment="1">
      <alignment vertical="center"/>
    </xf>
    <xf numFmtId="0" fontId="30" fillId="3" borderId="0" xfId="0" applyFont="1" applyFill="1" applyBorder="1" applyAlignment="1">
      <alignment vertical="center"/>
    </xf>
    <xf numFmtId="164" fontId="30" fillId="3" borderId="0" xfId="1" applyNumberFormat="1" applyFont="1" applyFill="1" applyBorder="1" applyAlignment="1">
      <alignment vertical="center"/>
    </xf>
    <xf numFmtId="0" fontId="41" fillId="3" borderId="0" xfId="0" applyFont="1" applyFill="1" applyAlignment="1">
      <alignment vertical="center"/>
    </xf>
    <xf numFmtId="43" fontId="10" fillId="3" borderId="0" xfId="1" applyFont="1" applyFill="1" applyBorder="1" applyAlignment="1">
      <alignment vertical="center"/>
    </xf>
    <xf numFmtId="44" fontId="11" fillId="3" borderId="18" xfId="0" applyNumberFormat="1" applyFont="1" applyFill="1" applyBorder="1" applyAlignment="1">
      <alignment vertical="center"/>
    </xf>
    <xf numFmtId="0" fontId="9" fillId="3" borderId="14" xfId="0" applyFont="1" applyFill="1" applyBorder="1" applyAlignment="1">
      <alignment vertical="center"/>
    </xf>
    <xf numFmtId="10" fontId="10" fillId="3" borderId="14" xfId="0" applyNumberFormat="1" applyFont="1" applyFill="1" applyBorder="1" applyAlignment="1">
      <alignment vertical="center"/>
    </xf>
    <xf numFmtId="0" fontId="13" fillId="3" borderId="16" xfId="0" applyFont="1" applyFill="1" applyBorder="1" applyAlignment="1">
      <alignment vertical="center"/>
    </xf>
    <xf numFmtId="0" fontId="2" fillId="3" borderId="21" xfId="0" applyFont="1" applyFill="1" applyBorder="1"/>
    <xf numFmtId="0" fontId="2" fillId="3" borderId="17" xfId="0" applyFont="1" applyFill="1" applyBorder="1"/>
    <xf numFmtId="10" fontId="13" fillId="3" borderId="16" xfId="3" applyNumberFormat="1" applyFont="1" applyFill="1" applyBorder="1" applyAlignment="1">
      <alignment horizontal="right" vertical="center"/>
    </xf>
    <xf numFmtId="10" fontId="13" fillId="3" borderId="21" xfId="3" applyNumberFormat="1" applyFont="1" applyFill="1" applyBorder="1" applyAlignment="1">
      <alignment horizontal="right" vertical="center"/>
    </xf>
    <xf numFmtId="10" fontId="13" fillId="3" borderId="17" xfId="3" applyNumberFormat="1" applyFont="1" applyFill="1" applyBorder="1" applyAlignment="1">
      <alignment horizontal="right" vertical="center"/>
    </xf>
  </cellXfs>
  <cellStyles count="51189">
    <cellStyle name=" 1" xfId="31" xr:uid="{0B8861D0-69C9-4299-B23C-0589ED1DD412}"/>
    <cellStyle name=" 1 2" xfId="32" xr:uid="{18B4ED26-5AB6-4466-B81B-B575EE01BCDC}"/>
    <cellStyle name=" 1 2 2" xfId="33" xr:uid="{F1AB4A7F-9F60-4554-8C18-5FC7D1243B71}"/>
    <cellStyle name=" 1 2 3" xfId="292" xr:uid="{C80A6B3E-D538-49DC-8FF7-FFA7977902BB}"/>
    <cellStyle name=" 1 3" xfId="34" xr:uid="{6F860908-E2CD-4D1D-B799-B0063EF220A5}"/>
    <cellStyle name=" 1 3 2" xfId="35" xr:uid="{D4C66299-7984-4E42-B204-C47D600A202D}"/>
    <cellStyle name=" 1 4" xfId="36" xr:uid="{A6BD8315-DF1A-4602-8401-4FE557BD54E1}"/>
    <cellStyle name=" 1_29(d) - Gas extensions -tariffs" xfId="37" xr:uid="{893D833E-8E14-443F-B6E6-5EAB56CEFF30}"/>
    <cellStyle name="_3GIS model v2.77_Distribution Business_Retail Fin Perform " xfId="38" xr:uid="{DE3BAA67-D1C7-40B1-899E-718E708C58DF}"/>
    <cellStyle name="_3GIS model v2.77_Fleet Overhead Costs 2_Retail Fin Perform " xfId="39" xr:uid="{675E0DA7-7D39-43B8-A4C3-F1F51CCA44DB}"/>
    <cellStyle name="_3GIS model v2.77_Fleet Overhead Costs_Retail Fin Perform " xfId="40" xr:uid="{CCE5412F-EDB6-4A86-8294-E86EE858F26D}"/>
    <cellStyle name="_3GIS model v2.77_Forecast 2_Retail Fin Perform " xfId="41" xr:uid="{B99ABF24-20AB-4A22-BDE5-33856DA02E80}"/>
    <cellStyle name="_3GIS model v2.77_Forecast_Retail Fin Perform " xfId="42" xr:uid="{F93AC719-CFEA-4592-A68F-77C1A573A9B5}"/>
    <cellStyle name="_3GIS model v2.77_Funding &amp; Cashflow_1_Retail Fin Perform " xfId="43" xr:uid="{5870DD4E-4AE4-4F01-9D25-1171669BFEFE}"/>
    <cellStyle name="_3GIS model v2.77_Funding &amp; Cashflow_Retail Fin Perform " xfId="44" xr:uid="{F77F40DA-564F-4146-B92C-597318912836}"/>
    <cellStyle name="_3GIS model v2.77_Group P&amp;L_1_Retail Fin Perform " xfId="45" xr:uid="{4FD2129D-09E0-413A-AEEB-78B864347A2A}"/>
    <cellStyle name="_3GIS model v2.77_Group P&amp;L_Retail Fin Perform " xfId="46" xr:uid="{99B87279-CCCF-4478-A1B5-EB3DFE817887}"/>
    <cellStyle name="_3GIS model v2.77_Opening  Detailed BS_Retail Fin Perform " xfId="47" xr:uid="{497305A2-69DE-4C12-839A-260A5E03A27D}"/>
    <cellStyle name="_3GIS model v2.77_OUTPUT DB_Retail Fin Perform " xfId="48" xr:uid="{C26FFB19-2EB6-4BEB-BDC7-3B34D1717CA8}"/>
    <cellStyle name="_3GIS model v2.77_OUTPUT EB_Retail Fin Perform " xfId="49" xr:uid="{B13C85CD-97B5-4A1F-8348-4F618E61F53A}"/>
    <cellStyle name="_3GIS model v2.77_Report_Retail Fin Perform " xfId="50" xr:uid="{67608DA1-68EA-44ED-994A-9E493DB06D09}"/>
    <cellStyle name="_3GIS model v2.77_Retail Fin Perform " xfId="51" xr:uid="{E3F055CD-3F01-415B-9E08-6D90D90E6DF3}"/>
    <cellStyle name="_3GIS model v2.77_Sheet2 2_Retail Fin Perform " xfId="52" xr:uid="{7B137A96-D0AB-482F-A18E-C84B143E2DF5}"/>
    <cellStyle name="_3GIS model v2.77_Sheet2_Retail Fin Perform " xfId="53" xr:uid="{4133C7F0-8DF0-4338-92AF-56220DE45B30}"/>
    <cellStyle name="_Capex" xfId="54" xr:uid="{92E53398-A039-4542-B1C9-6DA28D4F4172}"/>
    <cellStyle name="_Capex 2" xfId="55" xr:uid="{54C6F622-CE3C-4DCE-8984-F0804659951B}"/>
    <cellStyle name="_Capex_29(d) - Gas extensions -tariffs" xfId="56" xr:uid="{48C9FE67-F8C8-4788-8507-2615553FA9B4}"/>
    <cellStyle name="_UED AMP 2009-14 Final 250309 Less PU" xfId="57" xr:uid="{EE3332F6-57E9-4C22-8656-57E63F28A9BA}"/>
    <cellStyle name="_UED AMP 2009-14 Final 250309 Less PU_1011 monthly" xfId="58" xr:uid="{7DFF4C99-6AC7-4989-B633-70114FCEF712}"/>
    <cellStyle name="0,0_x000d__x000a_NA_x000d__x000a_" xfId="588" xr:uid="{DF391DEA-7282-48BF-96DA-1A36E2901C4D}"/>
    <cellStyle name="20% - Accent 7" xfId="390" xr:uid="{A2A741D2-C12F-4E17-BC7F-76388F61B957}"/>
    <cellStyle name="20% - Accent1 2" xfId="59" xr:uid="{7DC898CA-157E-43F2-B5E6-19E4D52F90E8}"/>
    <cellStyle name="20% - Accent1 3" xfId="602" xr:uid="{1AA68640-90CA-4A9D-8D8C-17308D9B7D54}"/>
    <cellStyle name="20% - Accent2 2" xfId="60" xr:uid="{0BB7AEDE-FCE1-4CAD-817B-BE04A7F7D18A}"/>
    <cellStyle name="20% - Accent2 3" xfId="587" xr:uid="{B9858DB2-C76E-4472-AF49-DA4640CFC1A6}"/>
    <cellStyle name="20% - Accent3 2" xfId="61" xr:uid="{868003DD-899E-46EA-8C3E-63FEB45D108C}"/>
    <cellStyle name="20% - Accent3 3" xfId="591" xr:uid="{C326D8CA-85C8-4F07-8F20-A11DF1DD8215}"/>
    <cellStyle name="20% - Accent4 2" xfId="62" xr:uid="{54E5AA8B-60B0-42B7-9484-117C4A800ABD}"/>
    <cellStyle name="20% - Accent4 3" xfId="604" xr:uid="{0A40AD9C-0603-4F32-98CF-E8BA49586D2D}"/>
    <cellStyle name="20% - Accent5 2" xfId="63" xr:uid="{722A04AB-9F13-4D3B-A030-06EFC86A1D98}"/>
    <cellStyle name="20% - Accent6 2" xfId="64" xr:uid="{9922480B-C96F-4162-89F8-6619C8ED26C9}"/>
    <cellStyle name="40% - Accent 7" xfId="391" xr:uid="{341C72EB-A857-472F-B0B1-7D648221402A}"/>
    <cellStyle name="40% - Accent1 2" xfId="65" xr:uid="{7B1D4237-4573-4597-9497-791327789C56}"/>
    <cellStyle name="40% - Accent1 3" xfId="592" xr:uid="{C80B0232-D8FE-4892-B1DC-D615D2EDE5AC}"/>
    <cellStyle name="40% - Accent2 2" xfId="66" xr:uid="{474B8838-C964-4847-B102-C5C8D4A02CE1}"/>
    <cellStyle name="40% - Accent2 3" xfId="605" xr:uid="{F96D7017-910E-4EFA-B7EF-2DC6080E3A77}"/>
    <cellStyle name="40% - Accent3 2" xfId="67" xr:uid="{39257B86-DB9A-40D0-A2B7-FA03B12FDAEE}"/>
    <cellStyle name="40% - Accent3 3" xfId="596" xr:uid="{4D3922DE-EA93-4722-AE95-660AFB847734}"/>
    <cellStyle name="40% - Accent4 2" xfId="68" xr:uid="{6A188D84-D7EC-4D79-9A13-FFA232348148}"/>
    <cellStyle name="40% - Accent4 3" xfId="614" xr:uid="{F92263BA-6B40-4391-83E3-5C544A2016E0}"/>
    <cellStyle name="40% - Accent5 2" xfId="69" xr:uid="{C049DCC7-335C-4BDD-BC9A-058C451246E6}"/>
    <cellStyle name="40% - Accent6 2" xfId="70" xr:uid="{81831D29-C05A-45A8-A72B-9A2A634719C1}"/>
    <cellStyle name="40% - Accent6 3" xfId="626" xr:uid="{A987F2F3-A56B-4466-8271-D435F3D1DDB4}"/>
    <cellStyle name="60% - Accent 7" xfId="392" xr:uid="{F32CCD31-F703-4B47-A5DB-F18E7CEE4E19}"/>
    <cellStyle name="60% - Accent1 2" xfId="71" xr:uid="{B18F845F-E409-4A47-9AA8-9B0BE570CB9A}"/>
    <cellStyle name="60% - Accent1 3" xfId="623" xr:uid="{2630A5BB-468E-4C65-8A6C-D8C6DCF4535D}"/>
    <cellStyle name="60% - Accent2 2" xfId="72" xr:uid="{6B3D1509-6082-4B81-B950-2B5652580EDE}"/>
    <cellStyle name="60% - Accent2 3" xfId="617" xr:uid="{01359A1C-2ADC-42BC-A99E-4D51285C5B80}"/>
    <cellStyle name="60% - Accent3 2" xfId="73" xr:uid="{52E887C2-62FD-4EAF-8870-E23F40F06C1A}"/>
    <cellStyle name="60% - Accent3 3" xfId="590" xr:uid="{1C6F7C6C-04EF-45B0-98BE-99E020E0E73C}"/>
    <cellStyle name="60% - Accent4 2" xfId="74" xr:uid="{29B3032C-8477-4C8B-8ABF-D4D8AD8E938A}"/>
    <cellStyle name="60% - Accent4 3" xfId="606" xr:uid="{3DE6F866-4EAB-4D3D-8D8A-0753A9DC0889}"/>
    <cellStyle name="60% - Accent5 2" xfId="75" xr:uid="{77D9AFDF-03CD-40A0-A400-AE6B68F34792}"/>
    <cellStyle name="60% - Accent6 2" xfId="76" xr:uid="{35365B1A-608A-4797-8D19-52478D9EC2B2}"/>
    <cellStyle name="60% - Accent6 3" xfId="615" xr:uid="{1B075AD9-ACC6-48FC-A82B-155DD8319CED}"/>
    <cellStyle name="80% - Accent 7" xfId="393" xr:uid="{64530CAD-9E23-420C-8623-9C4751EDD785}"/>
    <cellStyle name="Accent 7" xfId="394" xr:uid="{17499B62-8545-453C-B6F1-92BA05D22466}"/>
    <cellStyle name="Accent1 - 20%" xfId="77" xr:uid="{C6086677-D130-4E19-882D-B8DB15826F0B}"/>
    <cellStyle name="Accent1 - 40%" xfId="78" xr:uid="{8F4A319F-6B56-4DD8-A01E-4518A6410EE9}"/>
    <cellStyle name="Accent1 - 60%" xfId="79" xr:uid="{AB6BD1D4-D580-4108-A296-735ED37A9365}"/>
    <cellStyle name="Accent1 2" xfId="80" xr:uid="{454E0CC0-36DF-48D7-8221-D1FE48EC1614}"/>
    <cellStyle name="Accent1 3" xfId="636" xr:uid="{ECAA628E-25EA-438B-A6DC-C6437AFC774B}"/>
    <cellStyle name="Accent1 4" xfId="635" xr:uid="{7325729C-E754-4515-8B29-8E2369CB7C6F}"/>
    <cellStyle name="Accent1 5" xfId="634" xr:uid="{F85A456C-1DC4-49A3-BEE1-12347B947CDB}"/>
    <cellStyle name="Accent2 - 20%" xfId="81" xr:uid="{F9FA41F6-D9D0-44AF-9152-429D56556933}"/>
    <cellStyle name="Accent2 - 40%" xfId="82" xr:uid="{2B07167F-6A75-47E6-86B3-DC0754E721F1}"/>
    <cellStyle name="Accent2 - 60%" xfId="83" xr:uid="{FB828E77-5A3C-4A5F-9A17-DDC5097DF4FE}"/>
    <cellStyle name="Accent2 2" xfId="84" xr:uid="{A8952C88-1481-4D29-8D02-96793257D213}"/>
    <cellStyle name="Accent2 3" xfId="633" xr:uid="{E6853D16-5845-4667-9F9D-12CEBC5C2515}"/>
    <cellStyle name="Accent2 4" xfId="632" xr:uid="{6B154030-C801-459E-A400-BFF49D57E271}"/>
    <cellStyle name="Accent2 5" xfId="622" xr:uid="{005D6EBF-1674-407D-B969-B814AB2FD5F0}"/>
    <cellStyle name="Accent3 - 20%" xfId="85" xr:uid="{2E489B28-A501-41EB-9C37-79637E42BE2C}"/>
    <cellStyle name="Accent3 - 40%" xfId="86" xr:uid="{C6BCB6C3-23F3-43A3-AB68-F2939C410E25}"/>
    <cellStyle name="Accent3 - 60%" xfId="87" xr:uid="{301AE968-BA85-493B-A6C8-03051DAE07F7}"/>
    <cellStyle name="Accent3 2" xfId="88" xr:uid="{02FF7DD1-1378-4C8C-8E72-CF630E39EFC2}"/>
    <cellStyle name="Accent3 3" xfId="603" xr:uid="{65D30B4C-501A-43DD-BA7E-256ADA8E1341}"/>
    <cellStyle name="Accent3 4" xfId="609" xr:uid="{A0D473E5-2191-4AFC-8726-44CAE286CED5}"/>
    <cellStyle name="Accent3 5" xfId="600" xr:uid="{7C9E9167-2260-49AD-B9D3-CD324A5DA9D7}"/>
    <cellStyle name="Accent4 - 20%" xfId="89" xr:uid="{0E38A569-DC70-4311-8210-1E91BC88104E}"/>
    <cellStyle name="Accent4 - 40%" xfId="90" xr:uid="{1B00CC90-D1F2-4405-BCD0-B790BE889355}"/>
    <cellStyle name="Accent4 - 60%" xfId="91" xr:uid="{BB56B8F7-94A1-4C74-A68B-FB2D8A44A4A8}"/>
    <cellStyle name="Accent4 2" xfId="92" xr:uid="{478F2B22-E08C-4876-9C86-743F74A43B00}"/>
    <cellStyle name="Accent4 3" xfId="595" xr:uid="{36B01A20-58BF-4F20-97CE-A95407B5012E}"/>
    <cellStyle name="Accent4 4" xfId="621" xr:uid="{5EB4FA2B-744F-4BE6-A5F4-97B9686D18AB}"/>
    <cellStyle name="Accent4 5" xfId="620" xr:uid="{67D38BD4-B7A2-41C9-B666-6C6E684CDD22}"/>
    <cellStyle name="Accent5 - 20%" xfId="93" xr:uid="{3BF1CA3F-7EBF-4684-B078-69B37497D004}"/>
    <cellStyle name="Accent5 - 40%" xfId="94" xr:uid="{7F08F771-F683-464D-851C-0A67C8822BDB}"/>
    <cellStyle name="Accent5 - 60%" xfId="95" xr:uid="{4209D45D-2B09-4042-8982-844EA53A8282}"/>
    <cellStyle name="Accent5 2" xfId="96" xr:uid="{B97C3570-BAF8-4614-A7DA-2F849B7B3459}"/>
    <cellStyle name="Accent5 3" xfId="594" xr:uid="{A9DF3B35-FD96-431C-8D9F-2A82DD750F96}"/>
    <cellStyle name="Accent5 4" xfId="637" xr:uid="{5666CB5E-65B5-4A50-BC91-B2316DF5D444}"/>
    <cellStyle name="Accent5 5" xfId="627" xr:uid="{7563B4C7-D25D-4421-83FF-3851D26F5CA2}"/>
    <cellStyle name="Accent6 - 20%" xfId="97" xr:uid="{FBE4EB75-DB7D-4B98-8E02-276E498D8388}"/>
    <cellStyle name="Accent6 - 40%" xfId="98" xr:uid="{2A14212A-0C8A-43B8-B0BB-53F89B1FC839}"/>
    <cellStyle name="Accent6 - 60%" xfId="99" xr:uid="{980D1773-1C92-4E51-B9F2-DE30451200AF}"/>
    <cellStyle name="Accent6 2" xfId="100" xr:uid="{1ACF4A22-51CD-454D-9EAA-8A798BF88D4B}"/>
    <cellStyle name="Accent6 3" xfId="616" xr:uid="{C9B6D922-5E00-4FC2-8AB6-21754B28A545}"/>
    <cellStyle name="Accent6 4" xfId="625" xr:uid="{F4AF4434-8976-4812-A345-462D8272778A}"/>
    <cellStyle name="Accent6 5" xfId="641" xr:uid="{5F032B64-573E-484C-9C62-52BA040101CE}"/>
    <cellStyle name="Agara" xfId="101" xr:uid="{94736F27-5CEB-4C67-899E-EC6286479A4C}"/>
    <cellStyle name="Assumption" xfId="357" xr:uid="{5A5DB973-CE2A-47F0-998D-0B788BC03B22}"/>
    <cellStyle name="Assumption 2" xfId="363" xr:uid="{1C1E7C9D-A33D-4EF6-8216-2DB2B1AD827F}"/>
    <cellStyle name="Assumption 3" xfId="362" xr:uid="{D9E2DF3B-8E73-49D4-AB2A-C918E0DF37D5}"/>
    <cellStyle name="Assumption 4" xfId="364" xr:uid="{F0829C84-0089-469A-AB7E-3ED31D05BBCC}"/>
    <cellStyle name="Assumptions Right Number" xfId="618" xr:uid="{33145E8C-E0E3-4DDB-BF0D-EA5E1DEBC8EF}"/>
    <cellStyle name="Assumptions Right Percentage" xfId="317" xr:uid="{B3D1256D-DF05-4596-860B-5C95CE2484EA}"/>
    <cellStyle name="B79812_.wvu.PrintTitlest" xfId="102" xr:uid="{DE12314F-8015-4ABC-A126-0707BA45566F}"/>
    <cellStyle name="Bad 2" xfId="103" xr:uid="{EB0E5D6E-A08B-491B-9517-74F67C804619}"/>
    <cellStyle name="Black" xfId="104" xr:uid="{EBC49D9F-001D-4546-B2F8-0D493D8987B3}"/>
    <cellStyle name="Blockout" xfId="105" xr:uid="{85306278-01C1-49AC-8039-244813AF88F6}"/>
    <cellStyle name="Blockout 2" xfId="106" xr:uid="{ADE32EB0-D95E-4704-B37B-85B279C0ECAC}"/>
    <cellStyle name="Blue" xfId="107" xr:uid="{861D9286-55FE-4A9A-9D58-C354C757F076}"/>
    <cellStyle name="Calculated cells" xfId="358" xr:uid="{2F947858-CE7D-42A1-A1D2-532ABDE7E2C6}"/>
    <cellStyle name="Calculation 2" xfId="108" xr:uid="{FF919ABE-E8E0-4EA0-AB1B-73C6B47EFB5C}"/>
    <cellStyle name="Calculation 2 10" xfId="624" xr:uid="{1051D4B1-7227-4044-83AE-E6724E8EFCE8}"/>
    <cellStyle name="Calculation 2 10 2" xfId="631" xr:uid="{D562A74F-2930-4CF2-8331-468FFD62B6E9}"/>
    <cellStyle name="Calculation 2 10 2 2" xfId="589" xr:uid="{82D0B3EB-51D2-4AFA-864F-95276363E12C}"/>
    <cellStyle name="Calculation 2 10 2 3" xfId="642" xr:uid="{5E725B1E-B60F-460D-89D7-B62996CE7642}"/>
    <cellStyle name="Calculation 2 10 3" xfId="601" xr:uid="{7FE74B49-27F4-4575-8F05-F3C5513005B9}"/>
    <cellStyle name="Calculation 2 10 3 2" xfId="607" xr:uid="{B8FD5F5A-120F-4831-9730-97908DABF2B7}"/>
    <cellStyle name="Calculation 2 10 3 3" xfId="598" xr:uid="{268C97AC-7A44-4957-81D4-D98F62C8E7BB}"/>
    <cellStyle name="Calculation 2 10 4" xfId="630" xr:uid="{FEB89202-DD26-4565-8458-0D40DA915252}"/>
    <cellStyle name="Calculation 2 10 4 2" xfId="611" xr:uid="{7FB3FE57-0B15-4911-B75A-906B17B0B26C}"/>
    <cellStyle name="Calculation 2 10 4 3" xfId="608" xr:uid="{2F5D2C62-5B2D-4E9C-96D4-28F87F1CD5D6}"/>
    <cellStyle name="Calculation 2 10 5" xfId="638" xr:uid="{DB7B673D-0A22-4312-9CB6-D48A46381F69}"/>
    <cellStyle name="Calculation 2 10 5 2" xfId="639" xr:uid="{862412E1-D02B-4CF0-AC8C-B0571C5B7F22}"/>
    <cellStyle name="Calculation 2 10 5 3" xfId="640" xr:uid="{A2B486D6-556F-45DA-BB9A-B2E1819883BD}"/>
    <cellStyle name="Calculation 2 10 6" xfId="643" xr:uid="{A2A1D1E1-D45A-4152-A23C-181125C75FE9}"/>
    <cellStyle name="Calculation 2 10 6 2" xfId="644" xr:uid="{0E30A591-08E8-4507-AE4E-694B2CD99855}"/>
    <cellStyle name="Calculation 2 10 6 3" xfId="645" xr:uid="{52A870E6-7EB4-4B78-9181-AFE5BBDF60F4}"/>
    <cellStyle name="Calculation 2 10 7" xfId="646" xr:uid="{A0A0F039-6C5A-4A00-BE30-479C2F2F0761}"/>
    <cellStyle name="Calculation 2 10 8" xfId="647" xr:uid="{FBC36094-DDFB-4953-98B2-FAEE90D5918C}"/>
    <cellStyle name="Calculation 2 10 9" xfId="648" xr:uid="{B8D7064F-CEA4-4190-BC63-DAE537E80E2A}"/>
    <cellStyle name="Calculation 2 11" xfId="649" xr:uid="{18215953-A536-4863-BD0D-61C5BF0B9773}"/>
    <cellStyle name="Calculation 2 11 2" xfId="650" xr:uid="{C205F1E3-B085-4083-9560-2CB40E1EF7A4}"/>
    <cellStyle name="Calculation 2 11 2 2" xfId="651" xr:uid="{F33069F9-8329-4E3F-A316-650BC4BB9A84}"/>
    <cellStyle name="Calculation 2 11 2 3" xfId="652" xr:uid="{03389BD8-C6A6-4391-9340-935AFA109F63}"/>
    <cellStyle name="Calculation 2 11 3" xfId="653" xr:uid="{5A9CAF50-35D9-4B9B-ADA8-A94A867185B6}"/>
    <cellStyle name="Calculation 2 11 3 2" xfId="654" xr:uid="{3E5A7607-4598-46FC-BA98-8C2121455CF3}"/>
    <cellStyle name="Calculation 2 11 3 3" xfId="655" xr:uid="{8EDA7C03-440C-4D8E-B7EF-1437DC8BF335}"/>
    <cellStyle name="Calculation 2 11 4" xfId="656" xr:uid="{659366D2-1C97-45A9-91E0-AA04E37D7019}"/>
    <cellStyle name="Calculation 2 11 4 2" xfId="657" xr:uid="{FB8400A2-BBE7-4A90-AF97-C68C8ED12288}"/>
    <cellStyle name="Calculation 2 11 4 3" xfId="658" xr:uid="{E5D10537-7F40-4EE5-A9DE-65C21B1C6E36}"/>
    <cellStyle name="Calculation 2 11 5" xfId="659" xr:uid="{B08DF295-9D28-4647-8F95-707CF85CB8F5}"/>
    <cellStyle name="Calculation 2 11 5 2" xfId="660" xr:uid="{928A223D-6118-40D2-96BB-326387E28CF0}"/>
    <cellStyle name="Calculation 2 11 5 3" xfId="661" xr:uid="{7D0A66BE-A53D-4330-B9D8-BF5084E05511}"/>
    <cellStyle name="Calculation 2 11 6" xfId="662" xr:uid="{FBA3F65C-02B1-4337-9EBC-71D1B6C3869D}"/>
    <cellStyle name="Calculation 2 11 6 2" xfId="663" xr:uid="{A4B280DC-7879-477C-AF63-53D7E30C8B4C}"/>
    <cellStyle name="Calculation 2 11 6 3" xfId="664" xr:uid="{F0BEF4EF-1508-4DE0-8756-3A6F84FE47F1}"/>
    <cellStyle name="Calculation 2 11 7" xfId="665" xr:uid="{BC344C92-15D1-444C-B77C-57DC5ED5F20C}"/>
    <cellStyle name="Calculation 2 11 8" xfId="666" xr:uid="{31495F25-7AF3-4CCF-AF9D-DF68902CBF00}"/>
    <cellStyle name="Calculation 2 11 9" xfId="667" xr:uid="{66F1D182-50AC-43F6-8A3E-A483172E2444}"/>
    <cellStyle name="Calculation 2 12" xfId="668" xr:uid="{A26400E1-FF27-4A6B-9897-6FDE1C022B60}"/>
    <cellStyle name="Calculation 2 12 2" xfId="669" xr:uid="{DF191651-4B65-40E1-92DE-23420CBC2AB0}"/>
    <cellStyle name="Calculation 2 12 2 2" xfId="670" xr:uid="{6034A310-43AF-43EF-9C92-F69C7E7809C6}"/>
    <cellStyle name="Calculation 2 12 2 3" xfId="671" xr:uid="{5A0A9BE3-89D0-47FC-82F1-761320751E35}"/>
    <cellStyle name="Calculation 2 12 3" xfId="672" xr:uid="{C474597F-FD11-49B8-9E35-5A6187D31114}"/>
    <cellStyle name="Calculation 2 12 3 2" xfId="673" xr:uid="{A36A35DF-28AC-4BB3-B533-0F0700FBF095}"/>
    <cellStyle name="Calculation 2 12 3 3" xfId="674" xr:uid="{4F600E25-AD73-4586-9FE3-04F1699A3F22}"/>
    <cellStyle name="Calculation 2 12 4" xfId="675" xr:uid="{F2B9F773-1F94-4956-B262-C43DB0461E38}"/>
    <cellStyle name="Calculation 2 12 4 2" xfId="676" xr:uid="{2BAD7EA1-8DA3-43C3-9B00-B26D074276BB}"/>
    <cellStyle name="Calculation 2 12 4 3" xfId="677" xr:uid="{707ED26F-73FF-40C6-ABAD-DCE9B68C1296}"/>
    <cellStyle name="Calculation 2 12 5" xfId="678" xr:uid="{CAB1580E-E3BC-4AA7-AB0A-7464EC544977}"/>
    <cellStyle name="Calculation 2 12 5 2" xfId="679" xr:uid="{D9629314-4266-40A4-9E07-AE5CBEE9956C}"/>
    <cellStyle name="Calculation 2 12 5 3" xfId="680" xr:uid="{D9E68F28-3828-4874-B716-824FA41835B0}"/>
    <cellStyle name="Calculation 2 12 6" xfId="681" xr:uid="{901C98ED-C77D-4F26-990A-4A9B46393CA5}"/>
    <cellStyle name="Calculation 2 12 6 2" xfId="682" xr:uid="{AA9305D5-02A6-440C-8AC3-705749DF3909}"/>
    <cellStyle name="Calculation 2 12 6 3" xfId="683" xr:uid="{FDCDEFC9-0497-408D-AF26-E6AB43E76CD1}"/>
    <cellStyle name="Calculation 2 12 7" xfId="684" xr:uid="{0C00E912-53F1-40AC-BE70-AEC8E343B76F}"/>
    <cellStyle name="Calculation 2 12 8" xfId="685" xr:uid="{D85520D1-BF89-49CE-BF25-F41F5E3559F9}"/>
    <cellStyle name="Calculation 2 12 9" xfId="686" xr:uid="{EAAAFD03-86E3-4EE2-A1A9-8DCB286DC598}"/>
    <cellStyle name="Calculation 2 13" xfId="687" xr:uid="{C6593D2C-A4C7-4553-A4EF-81BF464FA723}"/>
    <cellStyle name="Calculation 2 13 2" xfId="688" xr:uid="{D2FB4EC3-6455-4DC3-937A-F47875F096E0}"/>
    <cellStyle name="Calculation 2 13 2 2" xfId="689" xr:uid="{2F2D5B56-AFD8-4BB5-A1CC-92900CAA8F4B}"/>
    <cellStyle name="Calculation 2 13 2 3" xfId="690" xr:uid="{44C2DB61-1C23-48B5-936E-A6B5A2A910A9}"/>
    <cellStyle name="Calculation 2 13 3" xfId="691" xr:uid="{D47271FC-19EC-4357-8496-AC88E65C1240}"/>
    <cellStyle name="Calculation 2 13 3 2" xfId="692" xr:uid="{8F498EE2-671D-440F-91F6-5BC064760531}"/>
    <cellStyle name="Calculation 2 13 3 3" xfId="693" xr:uid="{CBB395B5-9E1F-45F6-9144-BEF91E71696C}"/>
    <cellStyle name="Calculation 2 13 4" xfId="694" xr:uid="{4BDE9187-C946-4A1C-B6DE-46AF0DC1C0C7}"/>
    <cellStyle name="Calculation 2 13 4 2" xfId="695" xr:uid="{5DE54217-364B-4292-9529-1C16B8E647E1}"/>
    <cellStyle name="Calculation 2 13 4 3" xfId="696" xr:uid="{6E02D140-7023-4B70-AF5B-134D62B09504}"/>
    <cellStyle name="Calculation 2 13 5" xfId="697" xr:uid="{2ABBEB72-55EE-4A6C-BA0A-8239296145C5}"/>
    <cellStyle name="Calculation 2 13 5 2" xfId="698" xr:uid="{78CCE73F-C065-4302-BEC5-EC51370AFF70}"/>
    <cellStyle name="Calculation 2 13 5 3" xfId="699" xr:uid="{285AECBF-766F-4F18-B440-7D1A172A6307}"/>
    <cellStyle name="Calculation 2 13 6" xfId="700" xr:uid="{6452489A-9DE5-4932-8889-55B256BC02F4}"/>
    <cellStyle name="Calculation 2 13 6 2" xfId="701" xr:uid="{22417B36-FA8A-4EE2-9515-C7BB945E9A98}"/>
    <cellStyle name="Calculation 2 13 6 3" xfId="702" xr:uid="{40A350C2-34A6-4324-96D7-28A9DCCEA4F1}"/>
    <cellStyle name="Calculation 2 13 7" xfId="703" xr:uid="{D2A5E0C8-2D8E-4D91-BB02-2804D0AB5AC4}"/>
    <cellStyle name="Calculation 2 13 8" xfId="704" xr:uid="{EB0B2D71-D038-4C12-BE22-3B6B1E2A7F7D}"/>
    <cellStyle name="Calculation 2 13 9" xfId="705" xr:uid="{EE28B12F-E428-49EA-9313-D12E9CD1F0EB}"/>
    <cellStyle name="Calculation 2 14" xfId="706" xr:uid="{374AA874-AAB6-4DC3-809B-9E13BD211BAD}"/>
    <cellStyle name="Calculation 2 14 2" xfId="707" xr:uid="{252F01B3-A204-4CA9-99F9-4D401D770EE5}"/>
    <cellStyle name="Calculation 2 14 2 2" xfId="708" xr:uid="{183F0305-260A-4CE7-85EA-12E73ABC5FE1}"/>
    <cellStyle name="Calculation 2 14 2 3" xfId="709" xr:uid="{0AFE586B-A2DB-4914-A9E3-2CA2DCA25283}"/>
    <cellStyle name="Calculation 2 14 3" xfId="710" xr:uid="{3030A4D5-4E92-416A-9572-834A519C01D0}"/>
    <cellStyle name="Calculation 2 14 3 2" xfId="711" xr:uid="{59AD25C3-E7CC-412D-AE03-E17800C7ED5C}"/>
    <cellStyle name="Calculation 2 14 3 3" xfId="712" xr:uid="{540C8EFC-49EF-4582-B320-81CBFAE0F7FF}"/>
    <cellStyle name="Calculation 2 14 4" xfId="713" xr:uid="{CB93FD91-B424-4F93-ACA0-9CB13B12548C}"/>
    <cellStyle name="Calculation 2 14 4 2" xfId="714" xr:uid="{94AABB28-B32C-4DD0-8FAF-1E0AC39A77C9}"/>
    <cellStyle name="Calculation 2 14 4 3" xfId="715" xr:uid="{B3345CCF-39CF-47E3-9B2F-4C3A42092058}"/>
    <cellStyle name="Calculation 2 14 5" xfId="716" xr:uid="{FFD94A48-DF38-4F84-B7B5-399A4AEA7769}"/>
    <cellStyle name="Calculation 2 14 5 2" xfId="717" xr:uid="{76084B23-5569-438F-9EBD-36B75B644C7D}"/>
    <cellStyle name="Calculation 2 14 5 3" xfId="718" xr:uid="{B2016D4A-2DEC-4640-8FBD-F8FBC0F5C276}"/>
    <cellStyle name="Calculation 2 14 6" xfId="719" xr:uid="{98B3B9B9-35BD-4E5B-83B8-BF7F9DA32469}"/>
    <cellStyle name="Calculation 2 14 6 2" xfId="720" xr:uid="{96DA3E5A-3F8C-4117-AE67-D988ED8B4DB1}"/>
    <cellStyle name="Calculation 2 14 6 3" xfId="721" xr:uid="{1D6C9871-D90D-48B2-B65E-8DD896B96E35}"/>
    <cellStyle name="Calculation 2 14 7" xfId="722" xr:uid="{FDBFBDBA-DDBB-490D-A547-307524F3E2DC}"/>
    <cellStyle name="Calculation 2 14 8" xfId="723" xr:uid="{440454FD-B53E-4968-AFEC-6761E52F7AE8}"/>
    <cellStyle name="Calculation 2 14 9" xfId="724" xr:uid="{47F8ECF0-FFD2-4896-9D60-18472F4A2332}"/>
    <cellStyle name="Calculation 2 15" xfId="725" xr:uid="{62AE21B5-D1D4-46B4-AE62-9929753AB7B6}"/>
    <cellStyle name="Calculation 2 15 2" xfId="726" xr:uid="{055DF3A5-5E92-4521-B8CE-440125F8E030}"/>
    <cellStyle name="Calculation 2 15 2 2" xfId="727" xr:uid="{16741BB9-105C-4894-8FE8-40B73BAF0EDA}"/>
    <cellStyle name="Calculation 2 15 2 3" xfId="728" xr:uid="{1299451C-B3C3-4036-9C2D-E28D5C879BC9}"/>
    <cellStyle name="Calculation 2 15 3" xfId="729" xr:uid="{61B9EBFF-8F6E-4C4D-BE2A-71593A346810}"/>
    <cellStyle name="Calculation 2 15 3 2" xfId="730" xr:uid="{78580703-B6AC-4F73-8DF2-CAC331161217}"/>
    <cellStyle name="Calculation 2 15 3 3" xfId="731" xr:uid="{C655ECFD-CD82-40E5-BFCD-D1A739731388}"/>
    <cellStyle name="Calculation 2 15 4" xfId="732" xr:uid="{716388F6-6E06-405C-8F59-FC0C1D724541}"/>
    <cellStyle name="Calculation 2 15 4 2" xfId="733" xr:uid="{505CC661-CBC2-4B09-BDA0-5470277E3312}"/>
    <cellStyle name="Calculation 2 15 4 3" xfId="734" xr:uid="{5EE9F6BC-537E-469F-95FD-87E1A34BAF0F}"/>
    <cellStyle name="Calculation 2 15 5" xfId="735" xr:uid="{9EC0FA64-47AE-462E-BB36-9CC607BCF834}"/>
    <cellStyle name="Calculation 2 15 5 2" xfId="736" xr:uid="{DD54A8C0-8EA9-4CD8-B50E-072FA96A4D22}"/>
    <cellStyle name="Calculation 2 15 5 3" xfId="737" xr:uid="{8D44D1CB-EBE0-4D6B-AD05-D6DBE12D9683}"/>
    <cellStyle name="Calculation 2 15 6" xfId="738" xr:uid="{7BED132B-D1B4-46C2-97AD-CE95956238C8}"/>
    <cellStyle name="Calculation 2 15 6 2" xfId="739" xr:uid="{376A9A0A-5AEA-4553-959E-72A59403A251}"/>
    <cellStyle name="Calculation 2 15 6 3" xfId="740" xr:uid="{82A76A95-011E-4AAC-AC18-0E4FDA2ED156}"/>
    <cellStyle name="Calculation 2 15 7" xfId="741" xr:uid="{23F7C2E7-B72F-471B-A733-296D69EB0141}"/>
    <cellStyle name="Calculation 2 15 8" xfId="742" xr:uid="{D783AA0D-0138-4F43-B14D-BA63930519A7}"/>
    <cellStyle name="Calculation 2 15 9" xfId="743" xr:uid="{C9AE6EE6-E96A-44DB-A44B-0B1E6755C050}"/>
    <cellStyle name="Calculation 2 16" xfId="744" xr:uid="{D3CBB184-914D-467C-BC3C-C29D255F0398}"/>
    <cellStyle name="Calculation 2 17" xfId="745" xr:uid="{3CC430D3-B9B0-4702-933C-4B68AD2FCFF8}"/>
    <cellStyle name="Calculation 2 18" xfId="746" xr:uid="{1129B04A-AF37-491E-A519-013D6BB48C62}"/>
    <cellStyle name="Calculation 2 19" xfId="747" xr:uid="{A44CA3A8-3D4E-4B80-9FFF-474F27072FAA}"/>
    <cellStyle name="Calculation 2 2" xfId="748" xr:uid="{AE24A3E9-1EBE-4D0F-8425-AEE79C3A4933}"/>
    <cellStyle name="Calculation 2 2 10" xfId="749" xr:uid="{E58A6B4D-1BAC-4AD2-A0B2-0726099D5E87}"/>
    <cellStyle name="Calculation 2 2 10 2" xfId="750" xr:uid="{881387AC-3849-4AC7-920E-4818295609AF}"/>
    <cellStyle name="Calculation 2 2 10 2 2" xfId="751" xr:uid="{0E72DFE3-C525-4D2F-ACBF-3CECE6D40642}"/>
    <cellStyle name="Calculation 2 2 10 2 3" xfId="752" xr:uid="{2C3AF795-8D84-41F0-A0B1-C169354470A1}"/>
    <cellStyle name="Calculation 2 2 10 3" xfId="753" xr:uid="{9CD925E8-BD4E-4E85-8F59-A0283FACEC53}"/>
    <cellStyle name="Calculation 2 2 10 3 2" xfId="754" xr:uid="{B3DF6436-94B2-493A-B6C9-B41533F8E412}"/>
    <cellStyle name="Calculation 2 2 10 3 3" xfId="755" xr:uid="{FD8CCA28-DA77-401C-A849-43D6AD23FB2E}"/>
    <cellStyle name="Calculation 2 2 10 4" xfId="756" xr:uid="{68382B3B-6085-4818-AEBE-66376C5F0B9F}"/>
    <cellStyle name="Calculation 2 2 10 4 2" xfId="757" xr:uid="{0159395E-09E0-45B5-AB30-E7D313E1B342}"/>
    <cellStyle name="Calculation 2 2 10 4 3" xfId="758" xr:uid="{11034CBD-8EAD-490C-BCB9-C3B59AA2AB44}"/>
    <cellStyle name="Calculation 2 2 10 5" xfId="759" xr:uid="{2A754FC1-45E2-4CE0-8872-938C5BBCD76D}"/>
    <cellStyle name="Calculation 2 2 10 5 2" xfId="760" xr:uid="{EBF51F31-BA82-4381-84AB-B0FF19F61380}"/>
    <cellStyle name="Calculation 2 2 10 5 3" xfId="761" xr:uid="{0E3209C3-C722-4BA8-8944-C4D456E9BE34}"/>
    <cellStyle name="Calculation 2 2 10 6" xfId="762" xr:uid="{8DD24F79-B4AD-4EB5-8B7C-6D8137244566}"/>
    <cellStyle name="Calculation 2 2 10 6 2" xfId="763" xr:uid="{97D60CB7-DE53-4CF7-907A-D158324FC5AF}"/>
    <cellStyle name="Calculation 2 2 10 6 3" xfId="764" xr:uid="{EFB3EF22-D16F-426E-AF40-F28B86E7D0E8}"/>
    <cellStyle name="Calculation 2 2 10 7" xfId="765" xr:uid="{E07B7F25-5F09-44D8-8A1A-C6028614F383}"/>
    <cellStyle name="Calculation 2 2 10 8" xfId="766" xr:uid="{B1751A88-C27B-4DBC-A531-C9734802707F}"/>
    <cellStyle name="Calculation 2 2 10 9" xfId="767" xr:uid="{983FEA58-9A62-493D-8F38-4D84971BA88E}"/>
    <cellStyle name="Calculation 2 2 11" xfId="768" xr:uid="{A00C5E28-A736-4B0A-840D-46316A2001AC}"/>
    <cellStyle name="Calculation 2 2 11 2" xfId="769" xr:uid="{6C7B7298-6D23-4707-9EDD-6C7DC27451A9}"/>
    <cellStyle name="Calculation 2 2 11 2 2" xfId="770" xr:uid="{68B8D96D-F824-4937-84DD-E0ECEE3F2E1B}"/>
    <cellStyle name="Calculation 2 2 11 2 3" xfId="771" xr:uid="{0A498508-C1BE-4DBA-9CF4-A7795950480F}"/>
    <cellStyle name="Calculation 2 2 11 3" xfId="772" xr:uid="{EF1AD318-3E12-44FB-ABB8-D0969B3718C9}"/>
    <cellStyle name="Calculation 2 2 11 3 2" xfId="773" xr:uid="{349B9740-0465-419A-B35B-1D0F07794F1A}"/>
    <cellStyle name="Calculation 2 2 11 3 3" xfId="774" xr:uid="{1C4364BD-1BE7-4C3B-8960-62ED474D8C74}"/>
    <cellStyle name="Calculation 2 2 11 4" xfId="775" xr:uid="{7B5A75B1-309C-4EAA-8FE9-76AD5C631E1E}"/>
    <cellStyle name="Calculation 2 2 11 4 2" xfId="776" xr:uid="{656FD66B-8AE1-47E1-9643-83BA1FA0BDCB}"/>
    <cellStyle name="Calculation 2 2 11 4 3" xfId="777" xr:uid="{198C5444-A2F4-41D9-B697-D2E2ADF9D972}"/>
    <cellStyle name="Calculation 2 2 11 5" xfId="778" xr:uid="{BA5C3F05-408D-481F-9E51-74FA52062245}"/>
    <cellStyle name="Calculation 2 2 11 5 2" xfId="779" xr:uid="{37530178-FB9C-4D26-A714-516EFE5F0CF7}"/>
    <cellStyle name="Calculation 2 2 11 5 3" xfId="780" xr:uid="{2387104F-8C0F-4220-8427-8D69DF9CCF53}"/>
    <cellStyle name="Calculation 2 2 11 6" xfId="781" xr:uid="{993B85B1-E3AF-4411-8DAA-4B8D06758B24}"/>
    <cellStyle name="Calculation 2 2 11 6 2" xfId="782" xr:uid="{95B2DC28-91EF-4507-92A9-7BFF38E044B9}"/>
    <cellStyle name="Calculation 2 2 11 6 3" xfId="783" xr:uid="{811AC22A-19F1-4926-BCC8-DC9D60DCEAF3}"/>
    <cellStyle name="Calculation 2 2 11 7" xfId="784" xr:uid="{854AC0F3-076A-4AB2-A6B8-40DA88977E10}"/>
    <cellStyle name="Calculation 2 2 11 8" xfId="785" xr:uid="{E1EB301F-1EA8-46E3-974C-AC515D5B1A81}"/>
    <cellStyle name="Calculation 2 2 11 9" xfId="786" xr:uid="{8634B2B3-9660-47A5-AA85-217977DAF457}"/>
    <cellStyle name="Calculation 2 2 12" xfId="787" xr:uid="{B22BA683-733A-4BA3-9078-FBC87A756024}"/>
    <cellStyle name="Calculation 2 2 12 2" xfId="788" xr:uid="{15AAF2CA-BDB3-4DA4-B8F7-BF718B6A2B99}"/>
    <cellStyle name="Calculation 2 2 12 2 2" xfId="789" xr:uid="{13FFD377-87B1-4B32-8705-951EDAD01699}"/>
    <cellStyle name="Calculation 2 2 12 2 3" xfId="790" xr:uid="{FEC6116F-EE69-46F3-B695-56C8C1259402}"/>
    <cellStyle name="Calculation 2 2 12 3" xfId="791" xr:uid="{7350383E-E2F5-468C-8777-CCF021F40716}"/>
    <cellStyle name="Calculation 2 2 12 3 2" xfId="792" xr:uid="{55CAA61C-99B4-4C94-A5A2-AB73017968D5}"/>
    <cellStyle name="Calculation 2 2 12 3 3" xfId="793" xr:uid="{56FB9198-DD1B-40C3-A766-DE2C76DCA888}"/>
    <cellStyle name="Calculation 2 2 12 4" xfId="794" xr:uid="{F7284FC3-FED2-49D9-8301-F986B3FBDAB1}"/>
    <cellStyle name="Calculation 2 2 12 4 2" xfId="795" xr:uid="{1E9FE352-7507-4467-AA04-77F1EA771805}"/>
    <cellStyle name="Calculation 2 2 12 4 3" xfId="796" xr:uid="{DC8CCEC9-F45C-4ECE-A56F-A1D5A6B8BD91}"/>
    <cellStyle name="Calculation 2 2 12 5" xfId="797" xr:uid="{1198B763-4236-4766-AE82-F3327559A9B5}"/>
    <cellStyle name="Calculation 2 2 12 5 2" xfId="798" xr:uid="{A7DF055D-9432-40E8-A0D5-83F5FABD1EE9}"/>
    <cellStyle name="Calculation 2 2 12 5 3" xfId="799" xr:uid="{E51C17CE-F4FA-4703-BADD-FE1D940FF39D}"/>
    <cellStyle name="Calculation 2 2 12 6" xfId="800" xr:uid="{768A21DE-D9A6-4E27-81CD-47ED5FF75FCA}"/>
    <cellStyle name="Calculation 2 2 12 6 2" xfId="801" xr:uid="{DCC0A8F3-F80F-4A5A-B85B-9F6B8DF582C5}"/>
    <cellStyle name="Calculation 2 2 12 6 3" xfId="802" xr:uid="{D3095D8F-7A38-47E4-9961-4E4EBB3E8F2A}"/>
    <cellStyle name="Calculation 2 2 12 7" xfId="803" xr:uid="{8B55E5AD-E6DB-4339-83FF-E2E32B81CEFB}"/>
    <cellStyle name="Calculation 2 2 12 8" xfId="804" xr:uid="{79B2C1B2-7850-45F6-9A61-B16035079A77}"/>
    <cellStyle name="Calculation 2 2 12 9" xfId="805" xr:uid="{E42BB53B-CAEC-4EE3-9654-0B0C55F3CD6B}"/>
    <cellStyle name="Calculation 2 2 13" xfId="806" xr:uid="{B557C253-690E-4E01-949E-9552A5CEEDAD}"/>
    <cellStyle name="Calculation 2 2 13 2" xfId="807" xr:uid="{7AFE004B-51A3-4CB1-AD5F-7689E761D01F}"/>
    <cellStyle name="Calculation 2 2 13 2 2" xfId="808" xr:uid="{0AFCEE61-8AD2-4B4B-86C7-EB09762C539D}"/>
    <cellStyle name="Calculation 2 2 13 2 3" xfId="809" xr:uid="{2F9C8115-DD13-4990-B934-7D9CDC3A39EB}"/>
    <cellStyle name="Calculation 2 2 13 3" xfId="810" xr:uid="{D75634FD-4FE7-495E-91AD-54B68A0ADED9}"/>
    <cellStyle name="Calculation 2 2 13 3 2" xfId="811" xr:uid="{DBA794F5-D804-445D-9429-1E89DCCA0482}"/>
    <cellStyle name="Calculation 2 2 13 3 3" xfId="812" xr:uid="{34D537DA-00ED-4D36-82CF-ACBC62CE4BDF}"/>
    <cellStyle name="Calculation 2 2 13 4" xfId="813" xr:uid="{FD8A35B0-956A-4B2F-9AE6-83269C1113B6}"/>
    <cellStyle name="Calculation 2 2 13 4 2" xfId="814" xr:uid="{48C46E6A-BDE7-42F9-8AE7-848B8C6FFA00}"/>
    <cellStyle name="Calculation 2 2 13 4 3" xfId="815" xr:uid="{2C54A68A-825E-4085-B63B-FF01907081F1}"/>
    <cellStyle name="Calculation 2 2 13 5" xfId="816" xr:uid="{11C11387-FF5A-4FFA-98E8-2E71BEA6B2A9}"/>
    <cellStyle name="Calculation 2 2 13 5 2" xfId="817" xr:uid="{67C70DDD-3990-454A-B74C-312C43FF84DF}"/>
    <cellStyle name="Calculation 2 2 13 5 3" xfId="818" xr:uid="{053516BC-DB3E-4CDF-8929-AEC760C2630A}"/>
    <cellStyle name="Calculation 2 2 13 6" xfId="819" xr:uid="{E454B505-5507-489C-BBDD-448C41E6F1A1}"/>
    <cellStyle name="Calculation 2 2 13 6 2" xfId="820" xr:uid="{37F75CA1-60F9-4222-956D-C2A42AADB6BF}"/>
    <cellStyle name="Calculation 2 2 13 6 3" xfId="821" xr:uid="{BCAA41EE-4468-46F4-B062-3EF8CEA56325}"/>
    <cellStyle name="Calculation 2 2 13 7" xfId="822" xr:uid="{47DC9CCB-8EEF-481B-A4A9-07889EC92EA7}"/>
    <cellStyle name="Calculation 2 2 13 8" xfId="823" xr:uid="{03C94FC9-8453-402F-BFFD-77A57D60295F}"/>
    <cellStyle name="Calculation 2 2 13 9" xfId="824" xr:uid="{468EAFC4-9DE2-4FF6-ABFF-C1F1EE73F182}"/>
    <cellStyle name="Calculation 2 2 14" xfId="825" xr:uid="{C16F1FEB-867F-4399-AC6B-522971D3400B}"/>
    <cellStyle name="Calculation 2 2 14 2" xfId="826" xr:uid="{22518361-6B4A-451B-AF8F-1CC217F96174}"/>
    <cellStyle name="Calculation 2 2 14 2 2" xfId="827" xr:uid="{54FDECEF-D593-4526-AAA0-D3D1FC1B74E6}"/>
    <cellStyle name="Calculation 2 2 14 2 3" xfId="828" xr:uid="{34B07F41-0BCB-4B61-B2C0-64A16CD1D1D3}"/>
    <cellStyle name="Calculation 2 2 14 3" xfId="829" xr:uid="{32EF2E91-53C2-4582-9873-91EFE24D60E0}"/>
    <cellStyle name="Calculation 2 2 14 3 2" xfId="830" xr:uid="{B471C7A0-DDF3-4C38-BF08-94544DC10884}"/>
    <cellStyle name="Calculation 2 2 14 3 3" xfId="831" xr:uid="{BDCA75F8-4769-43A0-9BF4-3B7E909EA2DC}"/>
    <cellStyle name="Calculation 2 2 14 4" xfId="832" xr:uid="{AEA422BC-3CCD-4F4A-AD36-8EBA0D735B38}"/>
    <cellStyle name="Calculation 2 2 14 4 2" xfId="833" xr:uid="{89FB13A8-B47E-42A6-B093-1DDC69485008}"/>
    <cellStyle name="Calculation 2 2 14 4 3" xfId="834" xr:uid="{1D9E004C-7E6C-4E70-A13E-66DD4AD030EC}"/>
    <cellStyle name="Calculation 2 2 14 5" xfId="835" xr:uid="{8432D751-37E2-471E-8B0A-AF87A34CE284}"/>
    <cellStyle name="Calculation 2 2 14 5 2" xfId="836" xr:uid="{179F8378-895A-42A5-A8E8-225965D515A0}"/>
    <cellStyle name="Calculation 2 2 14 5 3" xfId="837" xr:uid="{A11F30BD-5478-4D2F-88BD-C231A958CDC3}"/>
    <cellStyle name="Calculation 2 2 14 6" xfId="838" xr:uid="{A23A8BE1-B3F8-4AE2-ABE0-897D32E55326}"/>
    <cellStyle name="Calculation 2 2 14 6 2" xfId="839" xr:uid="{ED0672F4-3F98-4181-BFD1-FFD96D499D12}"/>
    <cellStyle name="Calculation 2 2 14 6 3" xfId="840" xr:uid="{657E214E-39CC-4E23-989B-ED3C9CBF4FB8}"/>
    <cellStyle name="Calculation 2 2 14 7" xfId="841" xr:uid="{8CA8655F-25B5-4D18-A1DD-159433451821}"/>
    <cellStyle name="Calculation 2 2 14 8" xfId="842" xr:uid="{768892AF-B564-4906-9D0E-D2181535BB09}"/>
    <cellStyle name="Calculation 2 2 14 9" xfId="843" xr:uid="{B54901D5-DC7C-4DD3-895F-CEE1A3F45873}"/>
    <cellStyle name="Calculation 2 2 15" xfId="844" xr:uid="{B8053B69-B41E-445A-8807-768504A29038}"/>
    <cellStyle name="Calculation 2 2 15 2" xfId="845" xr:uid="{C7598B42-91F8-4D01-B9C9-F3677CA858B6}"/>
    <cellStyle name="Calculation 2 2 15 2 2" xfId="846" xr:uid="{E5C0CCCE-9A12-4936-97CA-FB375458E5EC}"/>
    <cellStyle name="Calculation 2 2 15 2 3" xfId="847" xr:uid="{AAC10A43-EAE4-471D-B254-552D0B45DBF2}"/>
    <cellStyle name="Calculation 2 2 15 3" xfId="848" xr:uid="{649A14FB-1DCF-45B6-90E0-1F716DE93F2F}"/>
    <cellStyle name="Calculation 2 2 15 3 2" xfId="849" xr:uid="{020144B0-9788-41B9-803C-AF63C8DB303D}"/>
    <cellStyle name="Calculation 2 2 15 3 3" xfId="850" xr:uid="{4C43C1A5-C506-4D19-8B45-99C7FE712914}"/>
    <cellStyle name="Calculation 2 2 15 4" xfId="851" xr:uid="{231FA701-70CE-4F96-8D5C-45E66BFE4458}"/>
    <cellStyle name="Calculation 2 2 15 4 2" xfId="852" xr:uid="{5DE685F4-3DE3-442B-A395-5F34CFFAE02F}"/>
    <cellStyle name="Calculation 2 2 15 4 3" xfId="853" xr:uid="{19189F00-109A-4EF5-8D27-33EAA31AFC6F}"/>
    <cellStyle name="Calculation 2 2 15 5" xfId="854" xr:uid="{DC5F2CB6-2EF2-4E28-8CE7-58E34374E982}"/>
    <cellStyle name="Calculation 2 2 15 5 2" xfId="855" xr:uid="{932015AB-E5D6-4A7B-9E0F-6BB435EE9C50}"/>
    <cellStyle name="Calculation 2 2 15 5 3" xfId="856" xr:uid="{56BA06B2-EA70-4AF8-81E3-94BC9BD6C604}"/>
    <cellStyle name="Calculation 2 2 15 6" xfId="857" xr:uid="{B5FF413A-0D00-492E-BD9C-0D92EBAA885B}"/>
    <cellStyle name="Calculation 2 2 15 6 2" xfId="858" xr:uid="{50FF3101-0C33-445A-A284-020613685B37}"/>
    <cellStyle name="Calculation 2 2 15 6 3" xfId="859" xr:uid="{36692D4B-D95C-431B-89AC-64C231DA1A2F}"/>
    <cellStyle name="Calculation 2 2 15 7" xfId="860" xr:uid="{F8DCFBC3-B7B0-4E7B-AD4C-66F06D6EBFFC}"/>
    <cellStyle name="Calculation 2 2 15 8" xfId="861" xr:uid="{525D5CFA-6861-4CAA-9222-6FA23BA95BB3}"/>
    <cellStyle name="Calculation 2 2 15 9" xfId="862" xr:uid="{EB4CB886-21D2-4769-B7B5-0E42E8C7AE83}"/>
    <cellStyle name="Calculation 2 2 16" xfId="863" xr:uid="{0AA2E11C-456E-4C5F-A045-A814A4CEF84B}"/>
    <cellStyle name="Calculation 2 2 17" xfId="864" xr:uid="{052AEEA6-1B2C-4EA2-927C-DCAAA0C98E21}"/>
    <cellStyle name="Calculation 2 2 18" xfId="865" xr:uid="{CB6894C4-5DAA-4D14-8A92-FCE0DD00800A}"/>
    <cellStyle name="Calculation 2 2 19" xfId="866" xr:uid="{40F1CE43-AB88-4C31-B9D2-AD3E2FADDC7B}"/>
    <cellStyle name="Calculation 2 2 2" xfId="867" xr:uid="{9E70C272-2B49-4BB3-BE15-98496288EE0E}"/>
    <cellStyle name="Calculation 2 2 2 10" xfId="868" xr:uid="{972FE071-719F-43D5-9B80-F374361F3F04}"/>
    <cellStyle name="Calculation 2 2 2 10 2" xfId="869" xr:uid="{3085A106-F144-434C-90BB-F782E1703363}"/>
    <cellStyle name="Calculation 2 2 2 10 2 2" xfId="870" xr:uid="{4AACDAC6-851C-4056-BB9B-6A71F2A2008D}"/>
    <cellStyle name="Calculation 2 2 2 10 2 3" xfId="871" xr:uid="{E15AAC32-2C43-4A71-B760-EAB6D687CD4F}"/>
    <cellStyle name="Calculation 2 2 2 10 3" xfId="872" xr:uid="{DFA07957-282F-4FF7-BE5D-BC5D339759DD}"/>
    <cellStyle name="Calculation 2 2 2 10 3 2" xfId="873" xr:uid="{865F882C-1D1F-48F2-A85C-FCFB2506CBAA}"/>
    <cellStyle name="Calculation 2 2 2 10 3 3" xfId="874" xr:uid="{EA5B39DB-5480-4F6C-9371-B0FE48934ECF}"/>
    <cellStyle name="Calculation 2 2 2 10 4" xfId="875" xr:uid="{D0ACC384-3D5D-4AF2-BAC7-67DC35127EFF}"/>
    <cellStyle name="Calculation 2 2 2 10 4 2" xfId="876" xr:uid="{23B6FF7B-0111-4B74-83ED-E2AB1B66D238}"/>
    <cellStyle name="Calculation 2 2 2 10 4 3" xfId="877" xr:uid="{AC73C1CE-71BF-4EDE-ABA9-24936CC7C924}"/>
    <cellStyle name="Calculation 2 2 2 10 5" xfId="878" xr:uid="{C188DC4A-6875-4515-841E-213026D29198}"/>
    <cellStyle name="Calculation 2 2 2 10 5 2" xfId="879" xr:uid="{40A7F3D0-832E-43CF-9FBE-AB8FF050FF11}"/>
    <cellStyle name="Calculation 2 2 2 10 5 3" xfId="880" xr:uid="{F064F6C7-6ECB-4891-BC9B-0DAE8F259780}"/>
    <cellStyle name="Calculation 2 2 2 10 6" xfId="881" xr:uid="{BE10512D-3CF5-41DF-8DF6-249F4E5696BC}"/>
    <cellStyle name="Calculation 2 2 2 10 6 2" xfId="882" xr:uid="{48B29ECB-DC12-4E71-B80D-C2BEF6A5A7E1}"/>
    <cellStyle name="Calculation 2 2 2 10 6 3" xfId="883" xr:uid="{F7B8E6B6-13D7-45DE-907D-78EEB1109D94}"/>
    <cellStyle name="Calculation 2 2 2 10 7" xfId="884" xr:uid="{E0CDDFA3-DC24-4E58-8044-34B53B5ACB8F}"/>
    <cellStyle name="Calculation 2 2 2 10 8" xfId="885" xr:uid="{B7413579-538F-4055-97A1-1FD320EF74A8}"/>
    <cellStyle name="Calculation 2 2 2 10 9" xfId="886" xr:uid="{C3881917-E4B5-471C-ADCD-5AC93125ABE3}"/>
    <cellStyle name="Calculation 2 2 2 11" xfId="887" xr:uid="{FA565E9D-CD62-4FED-8545-0395349F7016}"/>
    <cellStyle name="Calculation 2 2 2 11 2" xfId="888" xr:uid="{9849BF95-6936-4FBB-8038-C8A4E615956D}"/>
    <cellStyle name="Calculation 2 2 2 11 2 2" xfId="889" xr:uid="{D988759E-C195-4020-9407-078C542CBE8E}"/>
    <cellStyle name="Calculation 2 2 2 11 2 3" xfId="890" xr:uid="{0F00AE40-46AC-4D58-8015-0FEFD9B8BEF4}"/>
    <cellStyle name="Calculation 2 2 2 11 3" xfId="891" xr:uid="{9D990F21-6A1D-482D-8497-8C1C1EC21402}"/>
    <cellStyle name="Calculation 2 2 2 11 3 2" xfId="892" xr:uid="{B0CCBC23-8A6F-4ABC-BAA6-1C4A51924ECE}"/>
    <cellStyle name="Calculation 2 2 2 11 3 3" xfId="893" xr:uid="{93AEDE9E-0A7A-43B5-B0E8-CF9D7E8D624E}"/>
    <cellStyle name="Calculation 2 2 2 11 4" xfId="894" xr:uid="{A2886253-6D2A-4C3B-839A-8C70AB460E53}"/>
    <cellStyle name="Calculation 2 2 2 11 4 2" xfId="895" xr:uid="{956DAF11-3957-4072-9505-1F6320C04305}"/>
    <cellStyle name="Calculation 2 2 2 11 4 3" xfId="896" xr:uid="{560E0DA5-009D-4868-B1B8-FFB3653DC8EF}"/>
    <cellStyle name="Calculation 2 2 2 11 5" xfId="897" xr:uid="{D02BBF54-036A-4380-85D7-BF5A1DE4F3B4}"/>
    <cellStyle name="Calculation 2 2 2 11 5 2" xfId="898" xr:uid="{2B69AE0D-0F08-44D7-B7CD-0FF24B798AC5}"/>
    <cellStyle name="Calculation 2 2 2 11 5 3" xfId="899" xr:uid="{A3B538A4-6117-42C9-B2DD-ED23F32D8089}"/>
    <cellStyle name="Calculation 2 2 2 11 6" xfId="900" xr:uid="{C44754B0-6136-461C-BDE8-DE2648BD7F6D}"/>
    <cellStyle name="Calculation 2 2 2 11 6 2" xfId="901" xr:uid="{542DB165-F164-41A6-B906-3E54B7C20523}"/>
    <cellStyle name="Calculation 2 2 2 11 6 3" xfId="902" xr:uid="{7CB57E93-6E57-47BA-8C33-8B3A0886A80F}"/>
    <cellStyle name="Calculation 2 2 2 11 7" xfId="903" xr:uid="{B74BAFC6-5626-437A-9259-F504579EFC46}"/>
    <cellStyle name="Calculation 2 2 2 11 8" xfId="904" xr:uid="{4C639917-EBF9-401B-9925-F63C9570674E}"/>
    <cellStyle name="Calculation 2 2 2 11 9" xfId="905" xr:uid="{7F7EF643-8134-440F-9A89-B345139C8D08}"/>
    <cellStyle name="Calculation 2 2 2 12" xfId="906" xr:uid="{A6235D14-20EA-499B-A896-96CFF57B6332}"/>
    <cellStyle name="Calculation 2 2 2 12 2" xfId="907" xr:uid="{76DAE9A6-AACF-4F0F-AF75-2F07FB1EC3D9}"/>
    <cellStyle name="Calculation 2 2 2 12 2 2" xfId="908" xr:uid="{F1AF979C-B289-4E09-82D3-E0A9959B74A6}"/>
    <cellStyle name="Calculation 2 2 2 12 2 3" xfId="909" xr:uid="{E0014734-3FCE-4DD3-9B58-364B2C95FC2C}"/>
    <cellStyle name="Calculation 2 2 2 12 3" xfId="910" xr:uid="{1C54F008-E876-49BE-B8A4-BDA4B526C2EF}"/>
    <cellStyle name="Calculation 2 2 2 12 3 2" xfId="911" xr:uid="{D7E9A17C-6D23-4712-A790-1C890E2408EC}"/>
    <cellStyle name="Calculation 2 2 2 12 3 3" xfId="912" xr:uid="{94E90DBE-377E-4342-A182-EC863DBD3792}"/>
    <cellStyle name="Calculation 2 2 2 12 4" xfId="913" xr:uid="{E288B179-6CE9-465D-8A00-9089B34932F1}"/>
    <cellStyle name="Calculation 2 2 2 12 4 2" xfId="914" xr:uid="{02DF004B-EAF6-425E-B25A-3EA40ED00E90}"/>
    <cellStyle name="Calculation 2 2 2 12 4 3" xfId="915" xr:uid="{373AD734-8185-4C40-B5B7-BEF57D6BECF3}"/>
    <cellStyle name="Calculation 2 2 2 12 5" xfId="916" xr:uid="{8A8C6573-1F8B-40EF-8EB9-46F79387711E}"/>
    <cellStyle name="Calculation 2 2 2 12 5 2" xfId="917" xr:uid="{E2956388-169F-4070-ADF3-09B78CA67442}"/>
    <cellStyle name="Calculation 2 2 2 12 5 3" xfId="918" xr:uid="{F84E44D5-11EC-4D53-9035-60E94BAE41FA}"/>
    <cellStyle name="Calculation 2 2 2 12 6" xfId="919" xr:uid="{DE4284EC-D1F0-4CC9-8A8A-C2764EF5566F}"/>
    <cellStyle name="Calculation 2 2 2 12 6 2" xfId="920" xr:uid="{201C1469-B2B8-43D4-A55F-0554BF678D58}"/>
    <cellStyle name="Calculation 2 2 2 12 6 3" xfId="921" xr:uid="{0FD517BA-E429-4EF3-AC9E-CF67EBD296EF}"/>
    <cellStyle name="Calculation 2 2 2 12 7" xfId="922" xr:uid="{AF99CBB9-3268-4D8E-B30F-499E33AB57DB}"/>
    <cellStyle name="Calculation 2 2 2 12 8" xfId="923" xr:uid="{05794425-A8B0-428E-9C4C-56710A35327B}"/>
    <cellStyle name="Calculation 2 2 2 12 9" xfId="924" xr:uid="{3F31481F-3220-43FA-8BDC-4516EE06A182}"/>
    <cellStyle name="Calculation 2 2 2 13" xfId="925" xr:uid="{436271E0-6BE8-40DA-886C-4601BC6E887E}"/>
    <cellStyle name="Calculation 2 2 2 13 2" xfId="926" xr:uid="{57C0AC31-2073-4493-B68C-92C183358386}"/>
    <cellStyle name="Calculation 2 2 2 13 2 2" xfId="927" xr:uid="{B09E6144-62BB-4731-98B4-21C7E0EEB053}"/>
    <cellStyle name="Calculation 2 2 2 13 2 3" xfId="928" xr:uid="{1C36C0BE-6A3D-469D-ABDB-9E9180212D80}"/>
    <cellStyle name="Calculation 2 2 2 13 3" xfId="929" xr:uid="{8CCFD8D0-9DE0-4C12-B3EC-00E6F020F0FF}"/>
    <cellStyle name="Calculation 2 2 2 13 3 2" xfId="930" xr:uid="{BA99F77F-0C85-4B95-BCA9-33BCA788654F}"/>
    <cellStyle name="Calculation 2 2 2 13 3 3" xfId="931" xr:uid="{08149EC3-9A01-47F1-B24B-A3A1102F7E2D}"/>
    <cellStyle name="Calculation 2 2 2 13 4" xfId="932" xr:uid="{FCAAD442-0517-4807-B5D6-C8595BEA1F07}"/>
    <cellStyle name="Calculation 2 2 2 13 4 2" xfId="933" xr:uid="{D71ABA9D-3BF7-4EBE-99F3-EF202631B3B2}"/>
    <cellStyle name="Calculation 2 2 2 13 4 3" xfId="934" xr:uid="{A963C6EF-35AF-4885-94DE-C44E314AE0F2}"/>
    <cellStyle name="Calculation 2 2 2 13 5" xfId="935" xr:uid="{B4420C35-F3CA-41A4-9AE1-E7CC054BF632}"/>
    <cellStyle name="Calculation 2 2 2 13 5 2" xfId="936" xr:uid="{D78B75D2-447D-4ABD-BC46-A9649980FDCD}"/>
    <cellStyle name="Calculation 2 2 2 13 5 3" xfId="937" xr:uid="{4F316E89-CE7F-4FA8-BD6A-51884AE9474E}"/>
    <cellStyle name="Calculation 2 2 2 13 6" xfId="938" xr:uid="{59A64216-B10B-4012-9247-FBAA9E5292BB}"/>
    <cellStyle name="Calculation 2 2 2 13 6 2" xfId="939" xr:uid="{E9837BB7-CC56-48BB-B5A4-2CE2FA4E1118}"/>
    <cellStyle name="Calculation 2 2 2 13 6 3" xfId="940" xr:uid="{7DC4DCB2-DF42-4BD6-96F7-527B29EA3A17}"/>
    <cellStyle name="Calculation 2 2 2 13 7" xfId="941" xr:uid="{8D596A40-4278-4FFB-8F5C-45AE83462117}"/>
    <cellStyle name="Calculation 2 2 2 13 8" xfId="942" xr:uid="{9F73FAD5-41FB-4D0D-8491-79C374C73BB2}"/>
    <cellStyle name="Calculation 2 2 2 13 9" xfId="943" xr:uid="{7163B165-30A4-4026-A76F-37D390073CCE}"/>
    <cellStyle name="Calculation 2 2 2 14" xfId="944" xr:uid="{469D5B75-FA4F-4B49-8E63-C84C5B882032}"/>
    <cellStyle name="Calculation 2 2 2 15" xfId="945" xr:uid="{365A03A0-E38C-4F6B-8258-218B6404319A}"/>
    <cellStyle name="Calculation 2 2 2 16" xfId="946" xr:uid="{2FC25BC3-CC72-4015-9B0E-7FCA67472A84}"/>
    <cellStyle name="Calculation 2 2 2 17" xfId="947" xr:uid="{6DB0DECC-73A5-4F53-8FEB-048A67A61475}"/>
    <cellStyle name="Calculation 2 2 2 18" xfId="948" xr:uid="{C729469D-2EF6-4B18-AF52-8B2EE82F7228}"/>
    <cellStyle name="Calculation 2 2 2 19" xfId="949" xr:uid="{154E6FAB-A566-42D5-9BD7-338F5EEEBC36}"/>
    <cellStyle name="Calculation 2 2 2 2" xfId="950" xr:uid="{52108F54-590D-4B5D-974D-EF1C6347C1C6}"/>
    <cellStyle name="Calculation 2 2 2 2 10" xfId="951" xr:uid="{CA6415D9-023E-4EC3-9BC4-09C28E6D40CC}"/>
    <cellStyle name="Calculation 2 2 2 2 10 2" xfId="952" xr:uid="{9668AA1C-F87A-4301-8277-5882CCF9EB97}"/>
    <cellStyle name="Calculation 2 2 2 2 10 2 2" xfId="953" xr:uid="{A881B33A-BCB6-4DA4-B89F-354997C61342}"/>
    <cellStyle name="Calculation 2 2 2 2 10 2 3" xfId="954" xr:uid="{7CA61602-00CC-44AD-BA0B-D0EB0B1195C9}"/>
    <cellStyle name="Calculation 2 2 2 2 10 3" xfId="955" xr:uid="{171E8A87-D4DE-4BC3-A974-020225BFFE97}"/>
    <cellStyle name="Calculation 2 2 2 2 10 3 2" xfId="956" xr:uid="{17A1FD38-7209-4906-A793-84BAA7A59346}"/>
    <cellStyle name="Calculation 2 2 2 2 10 3 3" xfId="957" xr:uid="{E0EB08EA-0CDD-4F0F-AA73-5B704075EE8A}"/>
    <cellStyle name="Calculation 2 2 2 2 10 4" xfId="958" xr:uid="{AB2DC0BB-3CC4-44DE-A2D7-E8739FDD5067}"/>
    <cellStyle name="Calculation 2 2 2 2 10 4 2" xfId="959" xr:uid="{2184C1E1-F7FB-48DE-85DF-75A9D1375477}"/>
    <cellStyle name="Calculation 2 2 2 2 10 4 3" xfId="960" xr:uid="{835059FD-E08A-456D-84D7-754BB8EA102C}"/>
    <cellStyle name="Calculation 2 2 2 2 10 5" xfId="961" xr:uid="{802A9B33-7325-4F53-8FED-9E1B568DED1D}"/>
    <cellStyle name="Calculation 2 2 2 2 10 5 2" xfId="962" xr:uid="{8D4B388B-F559-4A02-9BDE-42972BE0E8A6}"/>
    <cellStyle name="Calculation 2 2 2 2 10 5 3" xfId="963" xr:uid="{65B3499D-EE69-4E7C-9AEA-A1844A7A31A7}"/>
    <cellStyle name="Calculation 2 2 2 2 10 6" xfId="964" xr:uid="{BFA0375F-4E3A-4A3E-A8E1-694C7C800CF1}"/>
    <cellStyle name="Calculation 2 2 2 2 10 6 2" xfId="965" xr:uid="{7FEA4DA2-1005-4F25-9601-977862E8F205}"/>
    <cellStyle name="Calculation 2 2 2 2 10 6 3" xfId="966" xr:uid="{B68C579B-2DDC-45B1-9D7F-533BA78DDDD0}"/>
    <cellStyle name="Calculation 2 2 2 2 10 7" xfId="967" xr:uid="{F7431360-57AB-4111-9C3A-963F72767EED}"/>
    <cellStyle name="Calculation 2 2 2 2 10 8" xfId="968" xr:uid="{6A8337DE-E88C-4207-ADF1-9571DD353F99}"/>
    <cellStyle name="Calculation 2 2 2 2 11" xfId="969" xr:uid="{FF22FE35-0453-4BFA-A8A5-2280E4EB7040}"/>
    <cellStyle name="Calculation 2 2 2 2 11 2" xfId="970" xr:uid="{D95BD4D4-09AC-4255-8A0C-51334F92B317}"/>
    <cellStyle name="Calculation 2 2 2 2 11 2 2" xfId="971" xr:uid="{14D77AD7-AB1C-4C26-B7D1-3E9F3B212AA0}"/>
    <cellStyle name="Calculation 2 2 2 2 11 2 3" xfId="972" xr:uid="{D78B95CD-7F20-4EE6-961D-9CDE477576EA}"/>
    <cellStyle name="Calculation 2 2 2 2 11 3" xfId="973" xr:uid="{6D74AFDD-9A7E-47FA-842C-8434006AF2DD}"/>
    <cellStyle name="Calculation 2 2 2 2 11 3 2" xfId="974" xr:uid="{35B29346-5E1B-448C-8282-4E972BB8CA38}"/>
    <cellStyle name="Calculation 2 2 2 2 11 3 3" xfId="975" xr:uid="{CECF37D5-88FE-4C3C-9826-7EEAD8918EFE}"/>
    <cellStyle name="Calculation 2 2 2 2 11 4" xfId="976" xr:uid="{B79307FA-D2DD-4277-8421-1F92A8BE3542}"/>
    <cellStyle name="Calculation 2 2 2 2 11 4 2" xfId="977" xr:uid="{61BF4569-8ED1-4FA7-9230-C4BB0478DC6E}"/>
    <cellStyle name="Calculation 2 2 2 2 11 4 3" xfId="978" xr:uid="{EEBD0816-898C-4BEB-A1E7-E0E58A22BC79}"/>
    <cellStyle name="Calculation 2 2 2 2 11 5" xfId="979" xr:uid="{5BFB7802-A703-49C4-91D8-906B15787B51}"/>
    <cellStyle name="Calculation 2 2 2 2 11 5 2" xfId="980" xr:uid="{F30716EB-4112-42AC-A326-D6D09AD3F1F9}"/>
    <cellStyle name="Calculation 2 2 2 2 11 5 3" xfId="981" xr:uid="{A4BB2624-072D-49C0-8219-D684C067B663}"/>
    <cellStyle name="Calculation 2 2 2 2 11 6" xfId="982" xr:uid="{8BCC4462-3361-4220-8869-D6F1A8358511}"/>
    <cellStyle name="Calculation 2 2 2 2 11 6 2" xfId="983" xr:uid="{EE843F60-D35B-4B1E-AE61-F1B10FF783A8}"/>
    <cellStyle name="Calculation 2 2 2 2 11 6 3" xfId="984" xr:uid="{5BA69B44-54B3-4D25-9C5E-8EC121EF457B}"/>
    <cellStyle name="Calculation 2 2 2 2 11 7" xfId="985" xr:uid="{D7F289C3-EBF8-4BB6-A450-324A5F4879AF}"/>
    <cellStyle name="Calculation 2 2 2 2 11 8" xfId="986" xr:uid="{AF80D485-AF9A-41DA-9677-4F6506AD54BA}"/>
    <cellStyle name="Calculation 2 2 2 2 12" xfId="987" xr:uid="{3AFC01E8-CFB7-406A-8C4C-EBFC44956C15}"/>
    <cellStyle name="Calculation 2 2 2 2 12 2" xfId="988" xr:uid="{DB4316B7-9314-42F6-B489-299D4EB07477}"/>
    <cellStyle name="Calculation 2 2 2 2 12 2 2" xfId="989" xr:uid="{33D1A703-59EF-416C-BF5F-A6A5B89EE27D}"/>
    <cellStyle name="Calculation 2 2 2 2 12 2 3" xfId="990" xr:uid="{F72AB184-2013-4D1D-936F-50199BC33E76}"/>
    <cellStyle name="Calculation 2 2 2 2 12 3" xfId="991" xr:uid="{C33A9D2A-3F76-419B-9B95-1214571621F6}"/>
    <cellStyle name="Calculation 2 2 2 2 12 3 2" xfId="992" xr:uid="{F93F3832-27EF-43C0-8970-9C3C61191A16}"/>
    <cellStyle name="Calculation 2 2 2 2 12 3 3" xfId="993" xr:uid="{D1FD3C8B-54B3-46DD-BB3C-7293AF50732A}"/>
    <cellStyle name="Calculation 2 2 2 2 12 4" xfId="994" xr:uid="{A2EFE4DB-193F-4B87-B237-29AFA43FDACA}"/>
    <cellStyle name="Calculation 2 2 2 2 12 4 2" xfId="995" xr:uid="{CA8124FF-CA3A-4C5F-8061-02A042B55111}"/>
    <cellStyle name="Calculation 2 2 2 2 12 4 3" xfId="996" xr:uid="{A09C58A2-6600-49CC-B98D-F1A4111C79E2}"/>
    <cellStyle name="Calculation 2 2 2 2 12 5" xfId="997" xr:uid="{4721378A-2938-48FF-ABD5-BDA8DDB85E59}"/>
    <cellStyle name="Calculation 2 2 2 2 12 5 2" xfId="998" xr:uid="{D9C338ED-9FC2-4D83-A205-D04F88D80DC1}"/>
    <cellStyle name="Calculation 2 2 2 2 12 5 3" xfId="999" xr:uid="{D392E184-E6DD-42CA-830A-EC49F2BE4DAF}"/>
    <cellStyle name="Calculation 2 2 2 2 12 6" xfId="1000" xr:uid="{E58D4441-6013-4527-AC54-ADA5DA3F1999}"/>
    <cellStyle name="Calculation 2 2 2 2 12 6 2" xfId="1001" xr:uid="{CCDECD40-2027-402F-A367-24E89C43E924}"/>
    <cellStyle name="Calculation 2 2 2 2 12 6 3" xfId="1002" xr:uid="{A804523B-E744-4FEA-9610-D248448424EF}"/>
    <cellStyle name="Calculation 2 2 2 2 12 7" xfId="1003" xr:uid="{0EEDA663-0BC1-497F-BC08-69680FFF4C61}"/>
    <cellStyle name="Calculation 2 2 2 2 12 8" xfId="1004" xr:uid="{344EB228-0531-4867-BB44-EB70D8985CCC}"/>
    <cellStyle name="Calculation 2 2 2 2 13" xfId="1005" xr:uid="{F23067FF-FD1C-4F5B-833C-54D7319834E7}"/>
    <cellStyle name="Calculation 2 2 2 2 13 2" xfId="1006" xr:uid="{8150A0EF-47A6-4A27-B2D2-58145967D2B3}"/>
    <cellStyle name="Calculation 2 2 2 2 13 2 2" xfId="1007" xr:uid="{CF6C59CC-E081-4BF7-9AB8-85966744271E}"/>
    <cellStyle name="Calculation 2 2 2 2 13 2 3" xfId="1008" xr:uid="{E8A40E7C-FD6B-44F0-9855-80D1D2834E3A}"/>
    <cellStyle name="Calculation 2 2 2 2 13 3" xfId="1009" xr:uid="{838C9344-2B67-4543-B947-359BB3FC0431}"/>
    <cellStyle name="Calculation 2 2 2 2 13 3 2" xfId="1010" xr:uid="{0C7EA919-EF1D-46E5-AA09-7BF0DB1132F9}"/>
    <cellStyle name="Calculation 2 2 2 2 13 3 3" xfId="1011" xr:uid="{43E2621F-F468-4215-87F1-2885E22A931C}"/>
    <cellStyle name="Calculation 2 2 2 2 13 4" xfId="1012" xr:uid="{D4CCDA6E-AA2C-4FF5-B4BD-4C888DB44B75}"/>
    <cellStyle name="Calculation 2 2 2 2 13 4 2" xfId="1013" xr:uid="{48729850-AA22-43FB-9C06-C68B8D6D0F35}"/>
    <cellStyle name="Calculation 2 2 2 2 13 4 3" xfId="1014" xr:uid="{50F6EAA5-1AA2-4FAE-9FDB-82C0BF29F6E7}"/>
    <cellStyle name="Calculation 2 2 2 2 13 5" xfId="1015" xr:uid="{5DFBCCED-04E6-4DDE-9449-1B81ACB93588}"/>
    <cellStyle name="Calculation 2 2 2 2 13 5 2" xfId="1016" xr:uid="{8DDB6A23-F4FC-4A84-8AA1-079166C5C0EC}"/>
    <cellStyle name="Calculation 2 2 2 2 13 5 3" xfId="1017" xr:uid="{507E98F6-5604-4E5E-95D5-2896C4C45C1B}"/>
    <cellStyle name="Calculation 2 2 2 2 13 6" xfId="1018" xr:uid="{01EA765F-B956-4A4B-9792-6BBED46BDA5C}"/>
    <cellStyle name="Calculation 2 2 2 2 13 6 2" xfId="1019" xr:uid="{CD3F7FD9-D343-481B-ADA7-55D9FE08AECD}"/>
    <cellStyle name="Calculation 2 2 2 2 13 6 3" xfId="1020" xr:uid="{E59EFD3E-CBD6-47EA-907E-F5E96F7401B4}"/>
    <cellStyle name="Calculation 2 2 2 2 13 7" xfId="1021" xr:uid="{A4269B35-B47E-4E37-8904-1CFE7D70E31E}"/>
    <cellStyle name="Calculation 2 2 2 2 13 8" xfId="1022" xr:uid="{F9F0D766-3880-4C10-8912-61EFFB3AAD7E}"/>
    <cellStyle name="Calculation 2 2 2 2 14" xfId="1023" xr:uid="{8545EA7B-9347-4ED5-A4A6-FC958D8CB56C}"/>
    <cellStyle name="Calculation 2 2 2 2 14 2" xfId="1024" xr:uid="{E67F911D-3C82-491B-BBCE-5E8305436445}"/>
    <cellStyle name="Calculation 2 2 2 2 14 2 2" xfId="1025" xr:uid="{CDA380A8-9915-4EEC-A99C-E180D574464E}"/>
    <cellStyle name="Calculation 2 2 2 2 14 2 3" xfId="1026" xr:uid="{C1A3F5A6-3F0B-404B-9F7D-22009B6FEA59}"/>
    <cellStyle name="Calculation 2 2 2 2 14 3" xfId="1027" xr:uid="{1879554F-69CB-47A2-8039-63340F22DF6C}"/>
    <cellStyle name="Calculation 2 2 2 2 14 3 2" xfId="1028" xr:uid="{E5C506F8-4181-4F4A-8571-BE41B7EACE9A}"/>
    <cellStyle name="Calculation 2 2 2 2 14 3 3" xfId="1029" xr:uid="{92A70590-BDAC-450A-A15D-28676D7888A1}"/>
    <cellStyle name="Calculation 2 2 2 2 14 4" xfId="1030" xr:uid="{FF213D68-ECA5-4911-8794-B3BDB2A235AE}"/>
    <cellStyle name="Calculation 2 2 2 2 14 4 2" xfId="1031" xr:uid="{DD855786-4890-4F11-90EB-2D4902CB891B}"/>
    <cellStyle name="Calculation 2 2 2 2 14 4 3" xfId="1032" xr:uid="{DB0DC762-68DA-4A44-B2D9-8660C04B8CA4}"/>
    <cellStyle name="Calculation 2 2 2 2 14 5" xfId="1033" xr:uid="{27D31055-85A2-43A4-8E43-1F293515202B}"/>
    <cellStyle name="Calculation 2 2 2 2 14 5 2" xfId="1034" xr:uid="{9FE38068-D5EA-4115-978C-644A6079CDE6}"/>
    <cellStyle name="Calculation 2 2 2 2 14 5 3" xfId="1035" xr:uid="{DAE95E93-20D2-47A4-BDEF-0B36BBD57491}"/>
    <cellStyle name="Calculation 2 2 2 2 14 6" xfId="1036" xr:uid="{15800734-0DBA-4193-9314-C458ED010821}"/>
    <cellStyle name="Calculation 2 2 2 2 14 6 2" xfId="1037" xr:uid="{B2FB7A7B-9391-41C4-A7A3-418383EB20A7}"/>
    <cellStyle name="Calculation 2 2 2 2 14 6 3" xfId="1038" xr:uid="{97A34199-A7AC-487D-BEE1-71F2D8ED6D21}"/>
    <cellStyle name="Calculation 2 2 2 2 14 7" xfId="1039" xr:uid="{369345BF-7D0E-4B48-9812-9F73257AE9EF}"/>
    <cellStyle name="Calculation 2 2 2 2 14 8" xfId="1040" xr:uid="{5EE76861-86B2-4551-9292-E64457285A78}"/>
    <cellStyle name="Calculation 2 2 2 2 15" xfId="1041" xr:uid="{BEDAC06F-A383-42B5-8C28-8AF653D9A3C5}"/>
    <cellStyle name="Calculation 2 2 2 2 15 2" xfId="1042" xr:uid="{EB6B61FA-7E57-4B00-A3FD-C8ECA5C28A3A}"/>
    <cellStyle name="Calculation 2 2 2 2 15 3" xfId="1043" xr:uid="{38174222-2CDC-4FF3-9C52-EF7C2436624B}"/>
    <cellStyle name="Calculation 2 2 2 2 16" xfId="1044" xr:uid="{6C4BE880-7FCC-46CA-B5F0-8C1FB273D085}"/>
    <cellStyle name="Calculation 2 2 2 2 2" xfId="1045" xr:uid="{68B5871D-65A3-4FF7-9B39-8356CD2400D5}"/>
    <cellStyle name="Calculation 2 2 2 2 2 2" xfId="1046" xr:uid="{13916277-8946-4234-A215-0ED19284CD73}"/>
    <cellStyle name="Calculation 2 2 2 2 2 2 2" xfId="1047" xr:uid="{372ECC85-A252-4597-AF58-5FE736380FD6}"/>
    <cellStyle name="Calculation 2 2 2 2 2 2 3" xfId="1048" xr:uid="{64B8C59C-614A-438B-8078-C0771C63C5A1}"/>
    <cellStyle name="Calculation 2 2 2 2 2 3" xfId="1049" xr:uid="{FBFA05F8-D667-4A62-9A9F-C88DA3218B05}"/>
    <cellStyle name="Calculation 2 2 2 2 2 3 2" xfId="1050" xr:uid="{0575F4DD-A160-4766-A123-0868FF7B6853}"/>
    <cellStyle name="Calculation 2 2 2 2 2 3 3" xfId="1051" xr:uid="{8F63DCAA-38B4-46CA-A534-E919779106E7}"/>
    <cellStyle name="Calculation 2 2 2 2 2 4" xfId="1052" xr:uid="{829F95AC-D11A-43AA-A0D8-B6A9BBDB92FA}"/>
    <cellStyle name="Calculation 2 2 2 2 2 4 2" xfId="1053" xr:uid="{C4781563-A58A-44E4-BA56-07B792C34D8D}"/>
    <cellStyle name="Calculation 2 2 2 2 2 4 3" xfId="1054" xr:uid="{29CED203-AA2B-4543-96A5-6CDB2E657A26}"/>
    <cellStyle name="Calculation 2 2 2 2 2 5" xfId="1055" xr:uid="{708729B2-269A-4CF1-BECF-4322CF1943AF}"/>
    <cellStyle name="Calculation 2 2 2 2 2 5 2" xfId="1056" xr:uid="{B6B98A49-1548-4B3A-BD67-B864C793111B}"/>
    <cellStyle name="Calculation 2 2 2 2 2 5 3" xfId="1057" xr:uid="{2A10C9A2-04EC-4B45-8AAA-E65343E8E169}"/>
    <cellStyle name="Calculation 2 2 2 2 2 6" xfId="1058" xr:uid="{B26DC3EA-3370-4991-A8DC-21972E1FE84D}"/>
    <cellStyle name="Calculation 2 2 2 2 2 6 2" xfId="1059" xr:uid="{4E30C781-96B6-41CC-B71C-4C31513738FB}"/>
    <cellStyle name="Calculation 2 2 2 2 2 6 3" xfId="1060" xr:uid="{0A1CB29C-C978-4FB4-9892-5DB9CCC0E838}"/>
    <cellStyle name="Calculation 2 2 2 2 2 7" xfId="1061" xr:uid="{A8D0247F-32AB-43E3-B280-F49A53A4C7F2}"/>
    <cellStyle name="Calculation 2 2 2 2 2 8" xfId="1062" xr:uid="{990C3E27-D413-42C8-BD03-A19FF05C55E6}"/>
    <cellStyle name="Calculation 2 2 2 2 2 9" xfId="1063" xr:uid="{C08346C6-2400-4D04-8B90-873899DB3391}"/>
    <cellStyle name="Calculation 2 2 2 2 3" xfId="1064" xr:uid="{E2BDEC3D-4235-4541-A595-179BB77C014A}"/>
    <cellStyle name="Calculation 2 2 2 2 3 2" xfId="1065" xr:uid="{BCCB4F6E-148F-4F46-A793-55062141CC5F}"/>
    <cellStyle name="Calculation 2 2 2 2 3 2 2" xfId="1066" xr:uid="{4FF4CDB4-A27F-49C9-89F6-D7041FACF69F}"/>
    <cellStyle name="Calculation 2 2 2 2 3 2 3" xfId="1067" xr:uid="{CE6CA660-BC72-4686-AC78-1FA3754041FE}"/>
    <cellStyle name="Calculation 2 2 2 2 3 3" xfId="1068" xr:uid="{64D97153-E685-4DF5-AACB-1F00EE7A6864}"/>
    <cellStyle name="Calculation 2 2 2 2 3 3 2" xfId="1069" xr:uid="{02AC88F3-EAFE-49DE-A64B-BAA8ED7482D9}"/>
    <cellStyle name="Calculation 2 2 2 2 3 3 3" xfId="1070" xr:uid="{6F6BDC46-7BCD-4EAA-B1B8-1D8227CB8D6B}"/>
    <cellStyle name="Calculation 2 2 2 2 3 4" xfId="1071" xr:uid="{85202B20-4503-4B1D-BC64-9A8A46F44B10}"/>
    <cellStyle name="Calculation 2 2 2 2 3 4 2" xfId="1072" xr:uid="{8BE5E40F-668F-4A1D-88A9-D73A6CCB4AE1}"/>
    <cellStyle name="Calculation 2 2 2 2 3 4 3" xfId="1073" xr:uid="{C003B0B2-28C3-4877-B625-84B34F0E33C3}"/>
    <cellStyle name="Calculation 2 2 2 2 3 5" xfId="1074" xr:uid="{82CF05F5-76CB-4BA7-957A-5C8C251EAA33}"/>
    <cellStyle name="Calculation 2 2 2 2 3 5 2" xfId="1075" xr:uid="{B92F7A60-93D4-463C-8A4D-86CE47F1E9D5}"/>
    <cellStyle name="Calculation 2 2 2 2 3 5 3" xfId="1076" xr:uid="{B8C96973-8EDF-4AE1-850E-BB62C94C8EE5}"/>
    <cellStyle name="Calculation 2 2 2 2 3 6" xfId="1077" xr:uid="{EE2173CE-F301-49F7-8E8A-A64265D13296}"/>
    <cellStyle name="Calculation 2 2 2 2 3 6 2" xfId="1078" xr:uid="{42D2A60D-FBD6-4DF7-B4BC-04555B719F74}"/>
    <cellStyle name="Calculation 2 2 2 2 3 6 3" xfId="1079" xr:uid="{EA78EE2E-B4AD-4515-9360-1D698DE5D766}"/>
    <cellStyle name="Calculation 2 2 2 2 3 7" xfId="1080" xr:uid="{9BD64B56-B65E-4DE2-8B26-D10C46AAE416}"/>
    <cellStyle name="Calculation 2 2 2 2 3 8" xfId="1081" xr:uid="{EEF5BDE9-9892-4DEF-8698-737B6EA882D3}"/>
    <cellStyle name="Calculation 2 2 2 2 3 9" xfId="1082" xr:uid="{11FAC45F-A3F6-4A2A-BCD9-886EAF941944}"/>
    <cellStyle name="Calculation 2 2 2 2 4" xfId="1083" xr:uid="{CD389F99-22E1-4C83-9B98-1310F0AA7FB5}"/>
    <cellStyle name="Calculation 2 2 2 2 4 2" xfId="1084" xr:uid="{7E76B98D-4B65-494B-8DFA-8190F747F76F}"/>
    <cellStyle name="Calculation 2 2 2 2 4 2 2" xfId="1085" xr:uid="{3FD70697-E36C-41E0-A968-EFB538D28A9A}"/>
    <cellStyle name="Calculation 2 2 2 2 4 2 3" xfId="1086" xr:uid="{783EB0C2-B60A-4DC6-9B67-7FF5213FF869}"/>
    <cellStyle name="Calculation 2 2 2 2 4 3" xfId="1087" xr:uid="{A6912A6D-9FE0-4F07-945C-AC3F59C612D4}"/>
    <cellStyle name="Calculation 2 2 2 2 4 3 2" xfId="1088" xr:uid="{D6C8A1AC-57E6-4B8C-80FC-DF3A679E7D37}"/>
    <cellStyle name="Calculation 2 2 2 2 4 3 3" xfId="1089" xr:uid="{12F248E9-DC3F-4E93-827D-4A1DD1A81B8A}"/>
    <cellStyle name="Calculation 2 2 2 2 4 4" xfId="1090" xr:uid="{3EA634F1-57BA-4AFA-8410-5CE6431B62B8}"/>
    <cellStyle name="Calculation 2 2 2 2 4 4 2" xfId="1091" xr:uid="{EE856B56-0DB9-4A70-9541-E0E46EC26BBB}"/>
    <cellStyle name="Calculation 2 2 2 2 4 4 3" xfId="1092" xr:uid="{F9590428-51BA-427B-AA9F-8E6F2AFEC7A1}"/>
    <cellStyle name="Calculation 2 2 2 2 4 5" xfId="1093" xr:uid="{FB2AE958-4400-466A-82BD-7A45F5C14B1B}"/>
    <cellStyle name="Calculation 2 2 2 2 4 5 2" xfId="1094" xr:uid="{6F3200DC-355E-49AB-B561-301F5209A1AC}"/>
    <cellStyle name="Calculation 2 2 2 2 4 5 3" xfId="1095" xr:uid="{50F52166-59B0-4D56-BC44-1ACB52D5FBA2}"/>
    <cellStyle name="Calculation 2 2 2 2 4 6" xfId="1096" xr:uid="{16C72280-8B02-427E-8F37-43E375E607C9}"/>
    <cellStyle name="Calculation 2 2 2 2 4 6 2" xfId="1097" xr:uid="{54D4BE53-41E4-4B36-A0C7-0BCD8FC2EDB3}"/>
    <cellStyle name="Calculation 2 2 2 2 4 6 3" xfId="1098" xr:uid="{1AE3C1D7-244B-46A4-BB48-DA0E7B840016}"/>
    <cellStyle name="Calculation 2 2 2 2 4 7" xfId="1099" xr:uid="{A6E7BF21-7D72-4AA8-9E2E-1243CBBAA114}"/>
    <cellStyle name="Calculation 2 2 2 2 4 8" xfId="1100" xr:uid="{F37BE417-0117-48DA-8207-3E1244DAB73B}"/>
    <cellStyle name="Calculation 2 2 2 2 4 9" xfId="1101" xr:uid="{9F0F31D7-680D-46CB-A19F-50E29686328E}"/>
    <cellStyle name="Calculation 2 2 2 2 5" xfId="1102" xr:uid="{5376F96F-5F99-47B1-92E2-8B3294757A92}"/>
    <cellStyle name="Calculation 2 2 2 2 5 2" xfId="1103" xr:uid="{D164C881-26DC-4606-B8B5-A69559137F46}"/>
    <cellStyle name="Calculation 2 2 2 2 5 2 2" xfId="1104" xr:uid="{DF6F21A8-C148-4B19-A3BF-BE6E28036D73}"/>
    <cellStyle name="Calculation 2 2 2 2 5 2 3" xfId="1105" xr:uid="{1EA4E0FF-435D-4017-AF00-AE6E39AB5CD4}"/>
    <cellStyle name="Calculation 2 2 2 2 5 3" xfId="1106" xr:uid="{1762AF25-689A-44C4-8D5B-163BC4567B7F}"/>
    <cellStyle name="Calculation 2 2 2 2 5 3 2" xfId="1107" xr:uid="{F61E2EA6-CF22-4CF5-A838-A4D58B5553E9}"/>
    <cellStyle name="Calculation 2 2 2 2 5 3 3" xfId="1108" xr:uid="{2B2A0158-194B-4E6A-9E7A-777EEE470ED2}"/>
    <cellStyle name="Calculation 2 2 2 2 5 4" xfId="1109" xr:uid="{B22E47DF-DA57-4233-9C87-7B984CFE8F65}"/>
    <cellStyle name="Calculation 2 2 2 2 5 4 2" xfId="1110" xr:uid="{8FDCA900-380F-472F-8853-9AB1C379D3F6}"/>
    <cellStyle name="Calculation 2 2 2 2 5 4 3" xfId="1111" xr:uid="{0A1E5766-A0F8-4DD4-A449-460CDE12A290}"/>
    <cellStyle name="Calculation 2 2 2 2 5 5" xfId="1112" xr:uid="{C03CF2CF-49A4-4330-8389-76A0685DAAB7}"/>
    <cellStyle name="Calculation 2 2 2 2 5 5 2" xfId="1113" xr:uid="{E599E05F-21BE-4819-A50A-5E857C952C5E}"/>
    <cellStyle name="Calculation 2 2 2 2 5 5 3" xfId="1114" xr:uid="{808EF86C-CE1B-48E1-B77C-D44AD85BE3F5}"/>
    <cellStyle name="Calculation 2 2 2 2 5 6" xfId="1115" xr:uid="{D0195F6B-04E2-4DD7-B77D-DB55EE3E675A}"/>
    <cellStyle name="Calculation 2 2 2 2 5 6 2" xfId="1116" xr:uid="{04CC000A-FB30-4AFF-B277-B50C6D15FB15}"/>
    <cellStyle name="Calculation 2 2 2 2 5 6 3" xfId="1117" xr:uid="{9EF93547-24FA-4A4E-9DC6-3222F2378E36}"/>
    <cellStyle name="Calculation 2 2 2 2 5 7" xfId="1118" xr:uid="{ACCEF21F-FDCF-48D6-A403-420BD701662E}"/>
    <cellStyle name="Calculation 2 2 2 2 5 8" xfId="1119" xr:uid="{85A8B690-9CC1-4072-BC41-B2A3317E4C26}"/>
    <cellStyle name="Calculation 2 2 2 2 5 9" xfId="1120" xr:uid="{8175B0BC-019C-4E44-AF37-6277A36532B1}"/>
    <cellStyle name="Calculation 2 2 2 2 6" xfId="1121" xr:uid="{FB152DBC-547A-465C-AB86-395B17D0E653}"/>
    <cellStyle name="Calculation 2 2 2 2 6 2" xfId="1122" xr:uid="{DFBB88D0-50A4-4B80-A8BE-2410D835FC81}"/>
    <cellStyle name="Calculation 2 2 2 2 6 2 2" xfId="1123" xr:uid="{20A4D8AD-F3C0-4E9D-8D7F-7F66D9BBA036}"/>
    <cellStyle name="Calculation 2 2 2 2 6 2 3" xfId="1124" xr:uid="{F4783CE5-88C5-4E67-92C3-46CC60DA49C0}"/>
    <cellStyle name="Calculation 2 2 2 2 6 3" xfId="1125" xr:uid="{C2CE350B-2316-4FA0-8D47-27D00A241AE4}"/>
    <cellStyle name="Calculation 2 2 2 2 6 3 2" xfId="1126" xr:uid="{E7E345B8-E1C4-41BB-B977-C23A41745BE8}"/>
    <cellStyle name="Calculation 2 2 2 2 6 3 3" xfId="1127" xr:uid="{53652931-3886-4070-9D0F-959514835E7A}"/>
    <cellStyle name="Calculation 2 2 2 2 6 4" xfId="1128" xr:uid="{D934068E-7C5E-4D7C-997B-B3FF4850FEF4}"/>
    <cellStyle name="Calculation 2 2 2 2 6 4 2" xfId="1129" xr:uid="{6F898247-6991-42A6-A3D7-87945958D4EF}"/>
    <cellStyle name="Calculation 2 2 2 2 6 4 3" xfId="1130" xr:uid="{A3083DCC-D1D6-459A-821E-AEFA30E13CB6}"/>
    <cellStyle name="Calculation 2 2 2 2 6 5" xfId="1131" xr:uid="{C7A7C254-9EAA-49AE-AF68-E6BCF422FC3D}"/>
    <cellStyle name="Calculation 2 2 2 2 6 5 2" xfId="1132" xr:uid="{DB6ADA1E-B85C-4F99-A537-9E779AE00772}"/>
    <cellStyle name="Calculation 2 2 2 2 6 5 3" xfId="1133" xr:uid="{9BFD0D83-103D-4689-947E-7B7FC0F03FAA}"/>
    <cellStyle name="Calculation 2 2 2 2 6 6" xfId="1134" xr:uid="{CC96856A-5B29-40AB-8510-01494B6713B9}"/>
    <cellStyle name="Calculation 2 2 2 2 6 6 2" xfId="1135" xr:uid="{2C2EBFC2-709C-44A1-8064-8E77EB2BF487}"/>
    <cellStyle name="Calculation 2 2 2 2 6 6 3" xfId="1136" xr:uid="{96C508F3-20B4-418E-B03E-F1A9D3855919}"/>
    <cellStyle name="Calculation 2 2 2 2 6 7" xfId="1137" xr:uid="{D7F0E709-3918-4DCB-ACA9-D70B483BD173}"/>
    <cellStyle name="Calculation 2 2 2 2 6 8" xfId="1138" xr:uid="{BF86CFEA-E5B4-458D-8373-C6048E754D6E}"/>
    <cellStyle name="Calculation 2 2 2 2 6 9" xfId="1139" xr:uid="{01877CE8-AB7E-4E49-BC13-DE6A423D0B7D}"/>
    <cellStyle name="Calculation 2 2 2 2 7" xfId="1140" xr:uid="{0B47A2A1-F63E-4604-9B4E-DD38465612D5}"/>
    <cellStyle name="Calculation 2 2 2 2 7 2" xfId="1141" xr:uid="{2ADD6498-B5B1-444E-9C41-14AEC5811F2D}"/>
    <cellStyle name="Calculation 2 2 2 2 7 2 2" xfId="1142" xr:uid="{CC866B23-9217-4204-B6C1-A8F1C6C71943}"/>
    <cellStyle name="Calculation 2 2 2 2 7 2 3" xfId="1143" xr:uid="{F39BFC98-5CA8-4AC4-8B0E-4E8285825A4A}"/>
    <cellStyle name="Calculation 2 2 2 2 7 3" xfId="1144" xr:uid="{17859CF9-D723-4776-873D-31DD325C0084}"/>
    <cellStyle name="Calculation 2 2 2 2 7 3 2" xfId="1145" xr:uid="{1C01FD91-C17F-4DAC-A1CC-96A8DC9CECAD}"/>
    <cellStyle name="Calculation 2 2 2 2 7 3 3" xfId="1146" xr:uid="{D450BCB3-E720-456B-AD23-B36DF73CDCC1}"/>
    <cellStyle name="Calculation 2 2 2 2 7 4" xfId="1147" xr:uid="{94F4C4EE-7556-4FD6-885C-F275BA86393E}"/>
    <cellStyle name="Calculation 2 2 2 2 7 4 2" xfId="1148" xr:uid="{EF281FB6-B25A-412F-98F6-B928CE3CE62B}"/>
    <cellStyle name="Calculation 2 2 2 2 7 4 3" xfId="1149" xr:uid="{1DD9D832-BA0B-4DA1-B69A-3963766B6038}"/>
    <cellStyle name="Calculation 2 2 2 2 7 5" xfId="1150" xr:uid="{CF21511B-DEFF-442B-902F-EE8CCDC3276C}"/>
    <cellStyle name="Calculation 2 2 2 2 7 5 2" xfId="1151" xr:uid="{D45D3CBE-B0D9-46B4-AD80-91ACAE7401B9}"/>
    <cellStyle name="Calculation 2 2 2 2 7 5 3" xfId="1152" xr:uid="{010403DD-2DB0-4836-AFB6-114D70027DB2}"/>
    <cellStyle name="Calculation 2 2 2 2 7 6" xfId="1153" xr:uid="{27369333-6C50-4446-A644-4C57609220D3}"/>
    <cellStyle name="Calculation 2 2 2 2 7 6 2" xfId="1154" xr:uid="{6D5514C7-B26F-408B-A392-EE3A485288EF}"/>
    <cellStyle name="Calculation 2 2 2 2 7 6 3" xfId="1155" xr:uid="{AB542C8E-E5F0-4D63-8330-3238CCAA0418}"/>
    <cellStyle name="Calculation 2 2 2 2 7 7" xfId="1156" xr:uid="{91FC23E1-5100-4A25-B9EB-12FB661601FA}"/>
    <cellStyle name="Calculation 2 2 2 2 7 8" xfId="1157" xr:uid="{503B8FD9-0716-46D4-A6EA-051DA40A787A}"/>
    <cellStyle name="Calculation 2 2 2 2 7 9" xfId="1158" xr:uid="{EA4DE664-707E-40DC-9832-E93D11884F89}"/>
    <cellStyle name="Calculation 2 2 2 2 8" xfId="1159" xr:uid="{90892A09-D696-4578-9317-5A1CDF35D06C}"/>
    <cellStyle name="Calculation 2 2 2 2 8 2" xfId="1160" xr:uid="{AFF0BCFB-6FD4-43AB-9E2E-4D7197AAE105}"/>
    <cellStyle name="Calculation 2 2 2 2 8 2 2" xfId="1161" xr:uid="{21AFD548-3A71-463D-A886-9148E554D55B}"/>
    <cellStyle name="Calculation 2 2 2 2 8 2 3" xfId="1162" xr:uid="{24598657-0D93-4C48-9533-500E8A27F6C5}"/>
    <cellStyle name="Calculation 2 2 2 2 8 3" xfId="1163" xr:uid="{00AF469C-8916-4D99-B558-A33C44987D03}"/>
    <cellStyle name="Calculation 2 2 2 2 8 3 2" xfId="1164" xr:uid="{BD579C3C-DD7D-4A60-8EC5-418C680DB115}"/>
    <cellStyle name="Calculation 2 2 2 2 8 3 3" xfId="1165" xr:uid="{CD98A414-8F9E-4FB4-B58D-F8D107DE593B}"/>
    <cellStyle name="Calculation 2 2 2 2 8 4" xfId="1166" xr:uid="{7A389C9C-FED4-4947-A446-596C7F970C1F}"/>
    <cellStyle name="Calculation 2 2 2 2 8 4 2" xfId="1167" xr:uid="{D80CC25B-079C-4EDD-9B8A-D90715435DF9}"/>
    <cellStyle name="Calculation 2 2 2 2 8 4 3" xfId="1168" xr:uid="{DF4EEEDB-BC4C-4786-8E34-0D39289FD099}"/>
    <cellStyle name="Calculation 2 2 2 2 8 5" xfId="1169" xr:uid="{9F7C891E-1A49-443C-A455-7C1329B5C408}"/>
    <cellStyle name="Calculation 2 2 2 2 8 5 2" xfId="1170" xr:uid="{6E941B70-DEB5-4D98-89B9-A664F4C0D20C}"/>
    <cellStyle name="Calculation 2 2 2 2 8 5 3" xfId="1171" xr:uid="{7D2D7E82-55A0-4AE0-BCBF-B59988A8F2BA}"/>
    <cellStyle name="Calculation 2 2 2 2 8 6" xfId="1172" xr:uid="{1D047821-BA13-4BAA-8C69-2F23DA8B265F}"/>
    <cellStyle name="Calculation 2 2 2 2 8 6 2" xfId="1173" xr:uid="{29C92999-9ED2-43A0-AB00-F5AD04608C58}"/>
    <cellStyle name="Calculation 2 2 2 2 8 6 3" xfId="1174" xr:uid="{39F0E3F2-DB21-4991-BA5E-04455BDCD052}"/>
    <cellStyle name="Calculation 2 2 2 2 8 7" xfId="1175" xr:uid="{73BB73D7-B882-4EF9-86F5-16025D384799}"/>
    <cellStyle name="Calculation 2 2 2 2 8 8" xfId="1176" xr:uid="{08951E15-2325-4BFA-8AD9-26171C41D08B}"/>
    <cellStyle name="Calculation 2 2 2 2 8 9" xfId="1177" xr:uid="{6BB53147-69A7-4A9E-9D90-CD3397A43D01}"/>
    <cellStyle name="Calculation 2 2 2 2 9" xfId="1178" xr:uid="{38BD075E-E5B9-4359-8ED5-4A066E68CFB7}"/>
    <cellStyle name="Calculation 2 2 2 2 9 2" xfId="1179" xr:uid="{C56B9032-9389-42DA-82A2-403558B288C2}"/>
    <cellStyle name="Calculation 2 2 2 2 9 2 2" xfId="1180" xr:uid="{8D2DEC58-3CB4-4376-BCA9-9C0AE47201B4}"/>
    <cellStyle name="Calculation 2 2 2 2 9 2 3" xfId="1181" xr:uid="{90445C81-6B72-40DC-94FF-8E0A5ADE69D5}"/>
    <cellStyle name="Calculation 2 2 2 2 9 3" xfId="1182" xr:uid="{4216689A-B5CA-45B4-9DB2-F43CD04081D5}"/>
    <cellStyle name="Calculation 2 2 2 2 9 3 2" xfId="1183" xr:uid="{8B562CDC-41E6-4F38-9C78-95DCA4C6123B}"/>
    <cellStyle name="Calculation 2 2 2 2 9 3 3" xfId="1184" xr:uid="{26CFD46F-9BBF-4BD3-898E-D4CB92C318A5}"/>
    <cellStyle name="Calculation 2 2 2 2 9 4" xfId="1185" xr:uid="{43B50D3D-0E14-43DB-87E2-C94F037E8FBE}"/>
    <cellStyle name="Calculation 2 2 2 2 9 4 2" xfId="1186" xr:uid="{19CCC1C2-0FB1-4A1D-8ADB-E1DCBB96C128}"/>
    <cellStyle name="Calculation 2 2 2 2 9 4 3" xfId="1187" xr:uid="{B70E01D9-12BB-4E76-8329-64A5587D3AC9}"/>
    <cellStyle name="Calculation 2 2 2 2 9 5" xfId="1188" xr:uid="{4AACABC8-AC9F-407B-A65D-4D1973D2F9EF}"/>
    <cellStyle name="Calculation 2 2 2 2 9 5 2" xfId="1189" xr:uid="{AF3026F2-C029-438F-B314-8B93A854638D}"/>
    <cellStyle name="Calculation 2 2 2 2 9 5 3" xfId="1190" xr:uid="{D35517F0-4F2A-4F09-8AE3-0E819BA6DE26}"/>
    <cellStyle name="Calculation 2 2 2 2 9 6" xfId="1191" xr:uid="{E044AD00-2EE5-498B-BAC3-CB76C65672D4}"/>
    <cellStyle name="Calculation 2 2 2 2 9 6 2" xfId="1192" xr:uid="{69A0DCAF-0A65-4B44-9FC2-5FA521ACDEED}"/>
    <cellStyle name="Calculation 2 2 2 2 9 6 3" xfId="1193" xr:uid="{C655AB54-AA85-43E1-A41F-DA295731A5B0}"/>
    <cellStyle name="Calculation 2 2 2 2 9 7" xfId="1194" xr:uid="{7941C2BF-A19C-4ABA-977D-1BFA3FD78158}"/>
    <cellStyle name="Calculation 2 2 2 2 9 8" xfId="1195" xr:uid="{85D3AA08-162B-4CAB-BE12-1F39CBC381C9}"/>
    <cellStyle name="Calculation 2 2 2 3" xfId="1196" xr:uid="{2CDDA2D5-C278-4AEC-9C85-4FC205E732EF}"/>
    <cellStyle name="Calculation 2 2 2 3 10" xfId="1197" xr:uid="{9A613A91-B468-4D3E-9B5D-9C698FE3136B}"/>
    <cellStyle name="Calculation 2 2 2 3 11" xfId="1198" xr:uid="{355E05A6-6DD5-4778-8198-70C9A34A91FC}"/>
    <cellStyle name="Calculation 2 2 2 3 2" xfId="1199" xr:uid="{CDE5AA3E-FB8D-4659-A10A-D3C0BF962E5D}"/>
    <cellStyle name="Calculation 2 2 2 3 2 2" xfId="1200" xr:uid="{0140E780-52E3-4C1A-BE80-E63B21C5386C}"/>
    <cellStyle name="Calculation 2 2 2 3 2 3" xfId="1201" xr:uid="{2F90DC18-AD0C-46D2-9422-6884F01A1B1B}"/>
    <cellStyle name="Calculation 2 2 2 3 2 4" xfId="1202" xr:uid="{631AAC82-5C90-43F8-B661-89B57F3A9354}"/>
    <cellStyle name="Calculation 2 2 2 3 3" xfId="1203" xr:uid="{4A3BAA2A-AD46-460B-A16A-FD70B3A99F3F}"/>
    <cellStyle name="Calculation 2 2 2 3 3 2" xfId="1204" xr:uid="{CCF98053-C801-42B4-BC4B-E7738BAA33BF}"/>
    <cellStyle name="Calculation 2 2 2 3 3 3" xfId="1205" xr:uid="{2F35B15D-0B7F-4D1B-B1AB-355AC486D683}"/>
    <cellStyle name="Calculation 2 2 2 3 3 4" xfId="1206" xr:uid="{888CE299-989B-4F17-A278-E3EFA2C95D2F}"/>
    <cellStyle name="Calculation 2 2 2 3 4" xfId="1207" xr:uid="{88DA99B6-8BE6-4D5F-919C-3CA29E9047C7}"/>
    <cellStyle name="Calculation 2 2 2 3 4 2" xfId="1208" xr:uid="{30F3279E-A427-4ACC-952E-2A91ADDD3CAA}"/>
    <cellStyle name="Calculation 2 2 2 3 4 3" xfId="1209" xr:uid="{B7C69F5C-70E1-4F96-8749-82FEFD142EDE}"/>
    <cellStyle name="Calculation 2 2 2 3 4 4" xfId="1210" xr:uid="{679682C6-20E0-4683-913C-3D5A4CA7C1C5}"/>
    <cellStyle name="Calculation 2 2 2 3 5" xfId="1211" xr:uid="{70B9606B-6E48-430F-941A-7638C6558BE1}"/>
    <cellStyle name="Calculation 2 2 2 3 5 2" xfId="1212" xr:uid="{8324B1D8-195D-4EF4-A7DC-90D6B112CD5D}"/>
    <cellStyle name="Calculation 2 2 2 3 5 3" xfId="1213" xr:uid="{DE098097-C458-47DD-BEE9-EFD3EF2D3E92}"/>
    <cellStyle name="Calculation 2 2 2 3 5 4" xfId="1214" xr:uid="{26D41B9B-93FA-43E9-901F-644434362E9D}"/>
    <cellStyle name="Calculation 2 2 2 3 6" xfId="1215" xr:uid="{33D872CC-50B5-4D1C-8CAC-4BF8296FE885}"/>
    <cellStyle name="Calculation 2 2 2 3 6 2" xfId="1216" xr:uid="{D947B8F2-B863-4BEE-B482-3789A1FE0E56}"/>
    <cellStyle name="Calculation 2 2 2 3 6 3" xfId="1217" xr:uid="{6C1BE8AA-26DA-4842-BF93-0E8993EC047B}"/>
    <cellStyle name="Calculation 2 2 2 3 6 4" xfId="1218" xr:uid="{E0345B52-BACA-4A09-9E7E-79FFB76DC0A2}"/>
    <cellStyle name="Calculation 2 2 2 3 7" xfId="1219" xr:uid="{378E1D0F-625C-4E0C-8D48-97DB2C7BFA8E}"/>
    <cellStyle name="Calculation 2 2 2 3 8" xfId="1220" xr:uid="{A38DFCA6-2CEB-49A0-861A-44532BF61A81}"/>
    <cellStyle name="Calculation 2 2 2 3 9" xfId="1221" xr:uid="{4C57BB6C-2E05-4524-A5EB-EF367D7AAF35}"/>
    <cellStyle name="Calculation 2 2 2 4" xfId="1222" xr:uid="{7885F5CF-024F-4A2D-A5B1-87D366080CA4}"/>
    <cellStyle name="Calculation 2 2 2 4 10" xfId="1223" xr:uid="{6051675E-2852-4895-8CAD-219D92D088D7}"/>
    <cellStyle name="Calculation 2 2 2 4 2" xfId="1224" xr:uid="{7D2B00DB-875D-461D-95C7-E0F9A6423396}"/>
    <cellStyle name="Calculation 2 2 2 4 2 2" xfId="1225" xr:uid="{F5701F57-992E-4D4E-83D2-6A12B3BE2F4D}"/>
    <cellStyle name="Calculation 2 2 2 4 2 3" xfId="1226" xr:uid="{DE2EFFF2-349A-4269-90B1-AC859A352452}"/>
    <cellStyle name="Calculation 2 2 2 4 2 4" xfId="1227" xr:uid="{201C7B20-75BC-4495-B81F-A3F9A875C888}"/>
    <cellStyle name="Calculation 2 2 2 4 3" xfId="1228" xr:uid="{6EDA7EE9-1017-4219-B630-DFF227871AF5}"/>
    <cellStyle name="Calculation 2 2 2 4 3 2" xfId="1229" xr:uid="{07E8463D-C950-41EF-907C-2FDDA74A73D0}"/>
    <cellStyle name="Calculation 2 2 2 4 3 3" xfId="1230" xr:uid="{197C193D-2388-40FE-AC4E-3565AFEC2110}"/>
    <cellStyle name="Calculation 2 2 2 4 3 4" xfId="1231" xr:uid="{D32D90DD-A1CC-486A-BE84-C95BD0E2E9D8}"/>
    <cellStyle name="Calculation 2 2 2 4 4" xfId="1232" xr:uid="{429E3CAB-0C81-40C6-8A37-018ABCE21D67}"/>
    <cellStyle name="Calculation 2 2 2 4 4 2" xfId="1233" xr:uid="{15C302F7-9921-40C7-BFE5-1D214E9C9918}"/>
    <cellStyle name="Calculation 2 2 2 4 4 3" xfId="1234" xr:uid="{AAF40F4E-BC65-48FA-8D85-CAAE8B7618A2}"/>
    <cellStyle name="Calculation 2 2 2 4 4 4" xfId="1235" xr:uid="{36787657-FDF0-4936-BC94-EC6AB1C4EFA1}"/>
    <cellStyle name="Calculation 2 2 2 4 5" xfId="1236" xr:uid="{8F95D8C4-339A-40F7-B2FD-E33277C5B754}"/>
    <cellStyle name="Calculation 2 2 2 4 5 2" xfId="1237" xr:uid="{B0C74027-A95B-4778-B5A8-CBAFD93F0A6A}"/>
    <cellStyle name="Calculation 2 2 2 4 5 3" xfId="1238" xr:uid="{3C4C6E1C-1105-40CB-B4EC-70A240773A3E}"/>
    <cellStyle name="Calculation 2 2 2 4 5 4" xfId="1239" xr:uid="{938541D3-5541-4BCE-98D2-AC18013FD151}"/>
    <cellStyle name="Calculation 2 2 2 4 6" xfId="1240" xr:uid="{156CEAB7-D09F-43F3-8133-7A8E8DFFFDDB}"/>
    <cellStyle name="Calculation 2 2 2 4 6 2" xfId="1241" xr:uid="{ADDFBB24-A651-4D79-91A2-1C71130B2AF8}"/>
    <cellStyle name="Calculation 2 2 2 4 6 3" xfId="1242" xr:uid="{23092FAA-4F6A-4530-9D35-032FEE5B6ACC}"/>
    <cellStyle name="Calculation 2 2 2 4 6 4" xfId="1243" xr:uid="{C3282D17-F1AB-44F2-AB81-D356C207A3BB}"/>
    <cellStyle name="Calculation 2 2 2 4 7" xfId="1244" xr:uid="{59728DDA-BB52-48CD-BDE0-92184467F6AE}"/>
    <cellStyle name="Calculation 2 2 2 4 8" xfId="1245" xr:uid="{B8230C6D-EC50-4E96-BE18-C444A30A2DFC}"/>
    <cellStyle name="Calculation 2 2 2 4 9" xfId="1246" xr:uid="{017DD4DA-3D83-4C13-BC0C-40E3B93B113A}"/>
    <cellStyle name="Calculation 2 2 2 5" xfId="1247" xr:uid="{C2090681-742F-4937-89A8-0A9B294FE067}"/>
    <cellStyle name="Calculation 2 2 2 5 2" xfId="1248" xr:uid="{8DE2A321-CE11-4B42-BA19-A1AA61190A8F}"/>
    <cellStyle name="Calculation 2 2 2 5 2 2" xfId="1249" xr:uid="{131817DD-1FAB-4205-9C11-8132E2FDA568}"/>
    <cellStyle name="Calculation 2 2 2 5 2 3" xfId="1250" xr:uid="{AF635D04-7F7C-4E61-9DCF-3BDC79169E51}"/>
    <cellStyle name="Calculation 2 2 2 5 3" xfId="1251" xr:uid="{9A92CC6F-A9F8-48D7-8E5A-A68E5640888C}"/>
    <cellStyle name="Calculation 2 2 2 5 3 2" xfId="1252" xr:uid="{E1E75239-347A-454A-B13A-CB61101B3E42}"/>
    <cellStyle name="Calculation 2 2 2 5 3 3" xfId="1253" xr:uid="{5BB86DB3-B4B2-469E-922F-F26F2B4BF00F}"/>
    <cellStyle name="Calculation 2 2 2 5 4" xfId="1254" xr:uid="{CE6AEB42-D553-4650-9833-014AABE71AA7}"/>
    <cellStyle name="Calculation 2 2 2 5 4 2" xfId="1255" xr:uid="{3A12F9D6-5ED7-4C98-88FE-5C5054EC9B6B}"/>
    <cellStyle name="Calculation 2 2 2 5 4 3" xfId="1256" xr:uid="{265623B3-D1D3-4E40-BFBA-1299A9B61AD4}"/>
    <cellStyle name="Calculation 2 2 2 5 5" xfId="1257" xr:uid="{82E2CD03-BE59-47BC-9EE5-15CD3229782C}"/>
    <cellStyle name="Calculation 2 2 2 5 5 2" xfId="1258" xr:uid="{226C0E86-D130-4F4E-BAB7-C6B6546A8BF3}"/>
    <cellStyle name="Calculation 2 2 2 5 5 3" xfId="1259" xr:uid="{B6E4B1D3-2C84-4F25-A6AF-9D8492E354BD}"/>
    <cellStyle name="Calculation 2 2 2 5 6" xfId="1260" xr:uid="{572622B3-B8E8-4D1B-A950-5C358F6BCF24}"/>
    <cellStyle name="Calculation 2 2 2 5 6 2" xfId="1261" xr:uid="{CBD504A5-38F5-416D-9AEA-9B2F71487D7E}"/>
    <cellStyle name="Calculation 2 2 2 5 6 3" xfId="1262" xr:uid="{68433969-6E19-4B0D-9E21-A3FD43F37FA5}"/>
    <cellStyle name="Calculation 2 2 2 5 7" xfId="1263" xr:uid="{8158B153-95B3-471A-BA22-65AE1E48BA9B}"/>
    <cellStyle name="Calculation 2 2 2 5 8" xfId="1264" xr:uid="{4B3EC8AC-207B-4DE8-A673-71FCDD7B36E9}"/>
    <cellStyle name="Calculation 2 2 2 5 9" xfId="1265" xr:uid="{536A436E-7B4B-401F-8056-0C8FAA45FAD8}"/>
    <cellStyle name="Calculation 2 2 2 6" xfId="1266" xr:uid="{B5F70DD2-E8D8-4DEA-A327-5BE729B54A2B}"/>
    <cellStyle name="Calculation 2 2 2 6 2" xfId="1267" xr:uid="{2183F52D-C4D2-4FBB-A42C-46E93B2C2618}"/>
    <cellStyle name="Calculation 2 2 2 6 2 2" xfId="1268" xr:uid="{E0D90D5E-BCC3-4DFC-834C-A1F695AD1855}"/>
    <cellStyle name="Calculation 2 2 2 6 2 3" xfId="1269" xr:uid="{C951E2CE-D15B-4936-8036-51FF5805A0AF}"/>
    <cellStyle name="Calculation 2 2 2 6 3" xfId="1270" xr:uid="{B62458C4-0996-42F7-86C2-50203B6E9BE4}"/>
    <cellStyle name="Calculation 2 2 2 6 3 2" xfId="1271" xr:uid="{E141B38C-7DDE-4CB5-AB5A-207E4009840D}"/>
    <cellStyle name="Calculation 2 2 2 6 3 3" xfId="1272" xr:uid="{70C1D99C-7AA2-42B1-BFC8-38D1C5865BD0}"/>
    <cellStyle name="Calculation 2 2 2 6 4" xfId="1273" xr:uid="{A0229334-FA6E-427E-BF09-EF23F0C30A6B}"/>
    <cellStyle name="Calculation 2 2 2 6 4 2" xfId="1274" xr:uid="{41BF412E-4687-4A6B-A571-0B7FD12CF7CF}"/>
    <cellStyle name="Calculation 2 2 2 6 4 3" xfId="1275" xr:uid="{8D601CE8-5BA2-441A-8005-001DF3EE8CC4}"/>
    <cellStyle name="Calculation 2 2 2 6 5" xfId="1276" xr:uid="{F383BD1A-7136-418F-872B-48065618C313}"/>
    <cellStyle name="Calculation 2 2 2 6 5 2" xfId="1277" xr:uid="{C9365962-C293-4BC4-9D59-28ED3181ED8C}"/>
    <cellStyle name="Calculation 2 2 2 6 5 3" xfId="1278" xr:uid="{4FFE0F43-6B3A-4B1A-94E4-ADFE4D1E31A2}"/>
    <cellStyle name="Calculation 2 2 2 6 6" xfId="1279" xr:uid="{55F1FD60-2B9F-48E4-B9F8-8FF6095EF309}"/>
    <cellStyle name="Calculation 2 2 2 6 6 2" xfId="1280" xr:uid="{EE30D054-4199-436E-B105-6E2B4F603A76}"/>
    <cellStyle name="Calculation 2 2 2 6 6 3" xfId="1281" xr:uid="{EF6995AA-2EA7-4735-B3E8-FA73B94C3938}"/>
    <cellStyle name="Calculation 2 2 2 6 7" xfId="1282" xr:uid="{26449B67-2ACD-4E50-9750-83A37B845550}"/>
    <cellStyle name="Calculation 2 2 2 6 8" xfId="1283" xr:uid="{E051675C-608A-4EBA-8321-4C66CC5B0E78}"/>
    <cellStyle name="Calculation 2 2 2 6 9" xfId="1284" xr:uid="{B69F3FA3-A96E-4D93-AC63-D1DBE6415C9D}"/>
    <cellStyle name="Calculation 2 2 2 7" xfId="1285" xr:uid="{0B99CA94-FDFA-486A-80F9-32ABC6251DB0}"/>
    <cellStyle name="Calculation 2 2 2 7 2" xfId="1286" xr:uid="{E8A7ACC0-EFE9-498A-919C-07F3B574082A}"/>
    <cellStyle name="Calculation 2 2 2 7 2 2" xfId="1287" xr:uid="{6E4FBAD2-4413-413B-B21F-79EEB430A1A5}"/>
    <cellStyle name="Calculation 2 2 2 7 2 3" xfId="1288" xr:uid="{71E47FB5-CB32-4002-8C3F-F52FABBF4249}"/>
    <cellStyle name="Calculation 2 2 2 7 3" xfId="1289" xr:uid="{4991FE41-B17D-44A5-A4A0-4990A4321008}"/>
    <cellStyle name="Calculation 2 2 2 7 3 2" xfId="1290" xr:uid="{DA273F00-C470-4905-81B8-630AF3EB1622}"/>
    <cellStyle name="Calculation 2 2 2 7 3 3" xfId="1291" xr:uid="{AE5DC989-87A5-44A2-B15E-0A9A9D14EA95}"/>
    <cellStyle name="Calculation 2 2 2 7 4" xfId="1292" xr:uid="{7D600F8A-AC1C-4847-8853-3FEBA1EAFE5C}"/>
    <cellStyle name="Calculation 2 2 2 7 4 2" xfId="1293" xr:uid="{5D07559F-6E02-4564-8B62-F3D6EA9FFF60}"/>
    <cellStyle name="Calculation 2 2 2 7 4 3" xfId="1294" xr:uid="{9C7D586C-8E6C-4727-A19D-2B77B984FA5D}"/>
    <cellStyle name="Calculation 2 2 2 7 5" xfId="1295" xr:uid="{E4AB8C72-45E3-46D7-B058-1DED1C652ADD}"/>
    <cellStyle name="Calculation 2 2 2 7 5 2" xfId="1296" xr:uid="{6CDE5EF6-6C9D-4CD7-B115-3A6AE27F7AE0}"/>
    <cellStyle name="Calculation 2 2 2 7 5 3" xfId="1297" xr:uid="{ABA57B90-1AC2-40F7-8ECE-ECC1D444188F}"/>
    <cellStyle name="Calculation 2 2 2 7 6" xfId="1298" xr:uid="{6B22A3B8-2269-4AE1-BEF0-4DBA91BD5A9E}"/>
    <cellStyle name="Calculation 2 2 2 7 6 2" xfId="1299" xr:uid="{81D94C22-CC3E-4C02-A7EC-F5E446A66EB0}"/>
    <cellStyle name="Calculation 2 2 2 7 6 3" xfId="1300" xr:uid="{85164AFE-929A-46AC-A923-DE99AE1CA5B0}"/>
    <cellStyle name="Calculation 2 2 2 7 7" xfId="1301" xr:uid="{BD1FEB63-1B26-4E8A-96F9-C1984EF129BA}"/>
    <cellStyle name="Calculation 2 2 2 7 8" xfId="1302" xr:uid="{5F6961B8-690D-44A8-944A-43DDE5E4D1AE}"/>
    <cellStyle name="Calculation 2 2 2 7 9" xfId="1303" xr:uid="{DD808604-B28E-4343-964F-D10DD55ADB68}"/>
    <cellStyle name="Calculation 2 2 2 8" xfId="1304" xr:uid="{9DFDD478-0084-405A-A047-6A0438CFF6BE}"/>
    <cellStyle name="Calculation 2 2 2 8 2" xfId="1305" xr:uid="{5CE2422B-A133-45B5-83E6-22B3CE46C12B}"/>
    <cellStyle name="Calculation 2 2 2 8 2 2" xfId="1306" xr:uid="{1E932392-A4AE-4CD2-A7AE-D25AB1186D80}"/>
    <cellStyle name="Calculation 2 2 2 8 2 3" xfId="1307" xr:uid="{B246549F-57D4-44FB-ADD8-5058EA7FBE8E}"/>
    <cellStyle name="Calculation 2 2 2 8 3" xfId="1308" xr:uid="{0EE54DFE-2B65-406A-A7EB-44BB871243FB}"/>
    <cellStyle name="Calculation 2 2 2 8 3 2" xfId="1309" xr:uid="{91EBE032-38E5-419A-AB33-C39EEBEE7C2F}"/>
    <cellStyle name="Calculation 2 2 2 8 3 3" xfId="1310" xr:uid="{2EF5AACC-862B-44E4-94B6-5F4112C8E21E}"/>
    <cellStyle name="Calculation 2 2 2 8 4" xfId="1311" xr:uid="{C1F06487-4EC1-47A6-9E7D-D11AABB80103}"/>
    <cellStyle name="Calculation 2 2 2 8 4 2" xfId="1312" xr:uid="{48346A6A-279D-4C66-8AF8-549436473240}"/>
    <cellStyle name="Calculation 2 2 2 8 4 3" xfId="1313" xr:uid="{6186B678-48E0-46FD-86CD-DECCEC018554}"/>
    <cellStyle name="Calculation 2 2 2 8 5" xfId="1314" xr:uid="{81CA9D41-681D-4C0A-9782-8BC76CE48431}"/>
    <cellStyle name="Calculation 2 2 2 8 5 2" xfId="1315" xr:uid="{ECA8AC1A-4B4B-421B-B1EB-991783E646F4}"/>
    <cellStyle name="Calculation 2 2 2 8 5 3" xfId="1316" xr:uid="{4F9A96FE-C1F4-4665-AF4F-EFA563EB1370}"/>
    <cellStyle name="Calculation 2 2 2 8 6" xfId="1317" xr:uid="{70F93D12-69FE-4FDD-8FC2-C59B40B6E04D}"/>
    <cellStyle name="Calculation 2 2 2 8 6 2" xfId="1318" xr:uid="{23833A3A-A0A6-4C15-926E-F365282BEBE6}"/>
    <cellStyle name="Calculation 2 2 2 8 6 3" xfId="1319" xr:uid="{6734281C-53D9-4AE7-9392-1FB9D164D632}"/>
    <cellStyle name="Calculation 2 2 2 8 7" xfId="1320" xr:uid="{C5640424-D2AF-4D50-B349-44085A2BD897}"/>
    <cellStyle name="Calculation 2 2 2 8 8" xfId="1321" xr:uid="{45288D29-A33B-4F8F-A277-D017E433D534}"/>
    <cellStyle name="Calculation 2 2 2 8 9" xfId="1322" xr:uid="{57B8C12E-BA05-4936-A949-015391B3DBA0}"/>
    <cellStyle name="Calculation 2 2 2 9" xfId="1323" xr:uid="{6527B473-BEEB-4C5B-AD1E-A0079A9B4646}"/>
    <cellStyle name="Calculation 2 2 2 9 2" xfId="1324" xr:uid="{4F50E891-9B29-46C4-811E-B67A521E45FC}"/>
    <cellStyle name="Calculation 2 2 2 9 2 2" xfId="1325" xr:uid="{8D737ED7-331A-451B-96D8-00AA94E2C26E}"/>
    <cellStyle name="Calculation 2 2 2 9 2 3" xfId="1326" xr:uid="{7AA32335-D6A2-4BD8-929C-B1810EEE9635}"/>
    <cellStyle name="Calculation 2 2 2 9 3" xfId="1327" xr:uid="{798DDCC1-6C7D-4FE3-8E69-2FCB013FFD93}"/>
    <cellStyle name="Calculation 2 2 2 9 3 2" xfId="1328" xr:uid="{5C32FEC8-370E-4D5F-A73F-191517A0E266}"/>
    <cellStyle name="Calculation 2 2 2 9 3 3" xfId="1329" xr:uid="{FEE49BE1-806A-416A-B7ED-13BE4251D0E5}"/>
    <cellStyle name="Calculation 2 2 2 9 4" xfId="1330" xr:uid="{0852998A-6A3F-434B-893B-BAA5C0B86BDA}"/>
    <cellStyle name="Calculation 2 2 2 9 4 2" xfId="1331" xr:uid="{CE66F4D5-7D64-41EC-92AB-DA50E054EBA8}"/>
    <cellStyle name="Calculation 2 2 2 9 4 3" xfId="1332" xr:uid="{8461B253-C198-46BA-AA49-17F99BC177FE}"/>
    <cellStyle name="Calculation 2 2 2 9 5" xfId="1333" xr:uid="{068A4963-022E-4D0E-964D-96743236638C}"/>
    <cellStyle name="Calculation 2 2 2 9 5 2" xfId="1334" xr:uid="{D0AD46D0-FAD9-4C10-A639-C8EC38B344CD}"/>
    <cellStyle name="Calculation 2 2 2 9 5 3" xfId="1335" xr:uid="{65530D89-50BE-4D2C-B5DE-B1CD74FDAABB}"/>
    <cellStyle name="Calculation 2 2 2 9 6" xfId="1336" xr:uid="{B0BAE3F9-4F84-4B2F-BDD0-8BD8BF835585}"/>
    <cellStyle name="Calculation 2 2 2 9 6 2" xfId="1337" xr:uid="{DF37402D-8366-4A41-B0C9-AD00DBF12FB6}"/>
    <cellStyle name="Calculation 2 2 2 9 6 3" xfId="1338" xr:uid="{88D5EFA8-B80E-4D8D-9106-08FA1DFB469E}"/>
    <cellStyle name="Calculation 2 2 2 9 7" xfId="1339" xr:uid="{F32A8B3B-FBE3-43A7-95BA-B2923BC645EA}"/>
    <cellStyle name="Calculation 2 2 2 9 8" xfId="1340" xr:uid="{3195A6BE-DB9C-4F4D-ADEE-EB796D5435AF}"/>
    <cellStyle name="Calculation 2 2 2 9 9" xfId="1341" xr:uid="{EA2F3641-F2F7-466F-B3B6-AF1B11DD5700}"/>
    <cellStyle name="Calculation 2 2 20" xfId="1342" xr:uid="{39804E89-2F3F-4D93-9229-8E0D4BC48419}"/>
    <cellStyle name="Calculation 2 2 21" xfId="1343" xr:uid="{D0DFD7BE-25F4-4635-AE2C-7F4A3971367E}"/>
    <cellStyle name="Calculation 2 2 22" xfId="1344" xr:uid="{32AD26AD-C257-4D1D-8727-9E90CDE14D63}"/>
    <cellStyle name="Calculation 2 2 3" xfId="1345" xr:uid="{69EA8457-4EEC-456F-984E-290B60E056DC}"/>
    <cellStyle name="Calculation 2 2 3 10" xfId="1346" xr:uid="{0F1C74CC-C4C4-4664-8454-9129CB27097B}"/>
    <cellStyle name="Calculation 2 2 3 10 2" xfId="1347" xr:uid="{23325438-F4D5-4F15-9EFD-64F730648B85}"/>
    <cellStyle name="Calculation 2 2 3 10 2 2" xfId="1348" xr:uid="{2DB301CF-3076-403B-B0F5-CAC67983FD04}"/>
    <cellStyle name="Calculation 2 2 3 10 2 3" xfId="1349" xr:uid="{478D1CD1-B0F2-4D7B-A0A4-E869C4916B43}"/>
    <cellStyle name="Calculation 2 2 3 10 3" xfId="1350" xr:uid="{F48B69C6-8B2D-44E0-A68D-849C98CAE24F}"/>
    <cellStyle name="Calculation 2 2 3 10 3 2" xfId="1351" xr:uid="{34498FD4-C297-4B32-B04F-579DA72F21BC}"/>
    <cellStyle name="Calculation 2 2 3 10 3 3" xfId="1352" xr:uid="{751D3CEC-FF23-47A2-9E9D-6CD9181B4AEF}"/>
    <cellStyle name="Calculation 2 2 3 10 4" xfId="1353" xr:uid="{D1253BB9-8109-4F31-AE0A-56A42E1CCC4A}"/>
    <cellStyle name="Calculation 2 2 3 10 4 2" xfId="1354" xr:uid="{00CD97F4-83C3-4BA5-83B1-7676A9BD2653}"/>
    <cellStyle name="Calculation 2 2 3 10 4 3" xfId="1355" xr:uid="{7E6451F7-34C1-4794-8FE4-9FEEAEEAE691}"/>
    <cellStyle name="Calculation 2 2 3 10 5" xfId="1356" xr:uid="{EC77B745-7B65-4CD3-8363-288D1DB9C49D}"/>
    <cellStyle name="Calculation 2 2 3 10 5 2" xfId="1357" xr:uid="{545A0B95-891F-4583-B3C4-EE5B1E89AB63}"/>
    <cellStyle name="Calculation 2 2 3 10 5 3" xfId="1358" xr:uid="{91FAC018-0EF3-4424-A3C8-588559868075}"/>
    <cellStyle name="Calculation 2 2 3 10 6" xfId="1359" xr:uid="{E040F539-F6B4-4847-B4FB-A174AAC5B7A7}"/>
    <cellStyle name="Calculation 2 2 3 10 6 2" xfId="1360" xr:uid="{26C44460-B9BF-45F1-B26B-333FCAF237B3}"/>
    <cellStyle name="Calculation 2 2 3 10 6 3" xfId="1361" xr:uid="{D5156205-E16A-450F-AFFE-D52E3D3A0983}"/>
    <cellStyle name="Calculation 2 2 3 10 7" xfId="1362" xr:uid="{7CE95E3C-0839-4A27-96CE-2E00F1192464}"/>
    <cellStyle name="Calculation 2 2 3 10 8" xfId="1363" xr:uid="{FAF45C03-CF35-4CB0-AFC2-1391E1E36624}"/>
    <cellStyle name="Calculation 2 2 3 10 9" xfId="1364" xr:uid="{420D4F91-1E57-43EE-817F-9D45EDA4A612}"/>
    <cellStyle name="Calculation 2 2 3 11" xfId="1365" xr:uid="{84CCA97B-81EB-4C7E-BA65-4FAAD3048600}"/>
    <cellStyle name="Calculation 2 2 3 11 2" xfId="1366" xr:uid="{D1279F51-0EFE-4CEF-A2BF-7A5591BA0A2B}"/>
    <cellStyle name="Calculation 2 2 3 11 2 2" xfId="1367" xr:uid="{61192A5B-3820-49BF-85B2-2004B0A32975}"/>
    <cellStyle name="Calculation 2 2 3 11 2 3" xfId="1368" xr:uid="{AB46E5E6-7DCB-4585-A68E-8A5775C09C61}"/>
    <cellStyle name="Calculation 2 2 3 11 3" xfId="1369" xr:uid="{A5C2F205-B96B-4CD2-B68B-E40206FAE978}"/>
    <cellStyle name="Calculation 2 2 3 11 3 2" xfId="1370" xr:uid="{56CCA73C-CD48-4E26-B72B-E9B6CCD34A3F}"/>
    <cellStyle name="Calculation 2 2 3 11 3 3" xfId="1371" xr:uid="{A7FDDBB0-21D8-4333-A370-B98CD4449DE2}"/>
    <cellStyle name="Calculation 2 2 3 11 4" xfId="1372" xr:uid="{8C15640A-395B-4098-922A-F187EBD540EF}"/>
    <cellStyle name="Calculation 2 2 3 11 4 2" xfId="1373" xr:uid="{A0D73C35-3596-43CE-B1DF-8DC01B551BCF}"/>
    <cellStyle name="Calculation 2 2 3 11 4 3" xfId="1374" xr:uid="{DFD7D44C-F653-4A6C-BFF8-909C2DEB6C37}"/>
    <cellStyle name="Calculation 2 2 3 11 5" xfId="1375" xr:uid="{C069741B-C3FE-4762-91FF-C740F4D46337}"/>
    <cellStyle name="Calculation 2 2 3 11 5 2" xfId="1376" xr:uid="{B2CE9F88-82DA-4075-AE6E-90A631251164}"/>
    <cellStyle name="Calculation 2 2 3 11 5 3" xfId="1377" xr:uid="{99AA0EAD-90EE-45FA-BA56-9BE7D4090785}"/>
    <cellStyle name="Calculation 2 2 3 11 6" xfId="1378" xr:uid="{D962DCC9-23E7-4BF4-8199-8B967624844F}"/>
    <cellStyle name="Calculation 2 2 3 11 6 2" xfId="1379" xr:uid="{CA18C1D5-E0D5-4207-B735-F07256265D5D}"/>
    <cellStyle name="Calculation 2 2 3 11 6 3" xfId="1380" xr:uid="{667D5563-B4C9-4EC7-B1AF-9CBF97F34F55}"/>
    <cellStyle name="Calculation 2 2 3 11 7" xfId="1381" xr:uid="{45EAABD3-4F5D-416F-A184-65E4F01367BC}"/>
    <cellStyle name="Calculation 2 2 3 11 8" xfId="1382" xr:uid="{F133D2B6-9EA0-4EB0-AC95-2B7363A3690C}"/>
    <cellStyle name="Calculation 2 2 3 11 9" xfId="1383" xr:uid="{E3264295-8420-4B33-8C6A-7B09F594F9BB}"/>
    <cellStyle name="Calculation 2 2 3 12" xfId="1384" xr:uid="{B207792A-E3F2-49DA-8F0D-E7B77EBBF89A}"/>
    <cellStyle name="Calculation 2 2 3 12 2" xfId="1385" xr:uid="{A22C0383-1FA6-469F-A83B-F6CCA150C194}"/>
    <cellStyle name="Calculation 2 2 3 12 2 2" xfId="1386" xr:uid="{D2A000A3-548A-4538-A85A-4E9EC36A14BC}"/>
    <cellStyle name="Calculation 2 2 3 12 2 3" xfId="1387" xr:uid="{4C4284A9-F294-4314-9C1F-D78B6A666EE6}"/>
    <cellStyle name="Calculation 2 2 3 12 3" xfId="1388" xr:uid="{203F54BE-8868-400D-8D4B-A0BC95998CF6}"/>
    <cellStyle name="Calculation 2 2 3 12 3 2" xfId="1389" xr:uid="{F4260218-6718-451C-80D7-32B29791AE4D}"/>
    <cellStyle name="Calculation 2 2 3 12 3 3" xfId="1390" xr:uid="{B756BFB5-48D0-4D3B-8A5A-DB8548DC2B34}"/>
    <cellStyle name="Calculation 2 2 3 12 4" xfId="1391" xr:uid="{346E45A4-649C-4C2C-970D-BB22053FBF37}"/>
    <cellStyle name="Calculation 2 2 3 12 4 2" xfId="1392" xr:uid="{FD84B3BF-DBDA-4A26-8597-4EA903E0593C}"/>
    <cellStyle name="Calculation 2 2 3 12 4 3" xfId="1393" xr:uid="{D7F7CFC2-30B0-4EA3-8426-BEF68A803B85}"/>
    <cellStyle name="Calculation 2 2 3 12 5" xfId="1394" xr:uid="{F8510C95-8C8C-44FE-BAAD-AAABC034D735}"/>
    <cellStyle name="Calculation 2 2 3 12 5 2" xfId="1395" xr:uid="{336DA314-E2EF-4D4B-96EB-D0E7DBC5BFD0}"/>
    <cellStyle name="Calculation 2 2 3 12 5 3" xfId="1396" xr:uid="{9EE4FEAE-6763-4341-BDD8-59708F3F9734}"/>
    <cellStyle name="Calculation 2 2 3 12 6" xfId="1397" xr:uid="{7C964E3D-75C7-417D-AFA7-0A9BA87C53D3}"/>
    <cellStyle name="Calculation 2 2 3 12 6 2" xfId="1398" xr:uid="{819F0FA0-0BFA-4B24-B338-4A2279C6CF7E}"/>
    <cellStyle name="Calculation 2 2 3 12 6 3" xfId="1399" xr:uid="{55AEDFD2-C0F3-4BBE-B896-30DF7F0E6799}"/>
    <cellStyle name="Calculation 2 2 3 12 7" xfId="1400" xr:uid="{D5C90426-82C6-4A4A-8E88-E6A043F163A1}"/>
    <cellStyle name="Calculation 2 2 3 12 8" xfId="1401" xr:uid="{87307975-40BD-45BB-8F0D-723CBE1DE805}"/>
    <cellStyle name="Calculation 2 2 3 12 9" xfId="1402" xr:uid="{4E80E0F9-0333-4292-B467-767ED849B240}"/>
    <cellStyle name="Calculation 2 2 3 13" xfId="1403" xr:uid="{EF19AF50-5E58-4BB9-AD4A-486688E36F7A}"/>
    <cellStyle name="Calculation 2 2 3 13 2" xfId="1404" xr:uid="{2223E729-C264-4E64-ADE3-A400339C74FF}"/>
    <cellStyle name="Calculation 2 2 3 13 2 2" xfId="1405" xr:uid="{4641A008-F1CE-482D-884C-CF5B3B429339}"/>
    <cellStyle name="Calculation 2 2 3 13 2 3" xfId="1406" xr:uid="{F78E9060-2681-4AB6-B10A-2D8DF2F393FA}"/>
    <cellStyle name="Calculation 2 2 3 13 3" xfId="1407" xr:uid="{220B9C32-6042-4C5B-AE73-5B246E75B8FC}"/>
    <cellStyle name="Calculation 2 2 3 13 3 2" xfId="1408" xr:uid="{718A3ADA-D09F-4439-A88D-5DE8838EED64}"/>
    <cellStyle name="Calculation 2 2 3 13 3 3" xfId="1409" xr:uid="{E6BB56BA-95D4-4ADF-B614-6D4CE7726960}"/>
    <cellStyle name="Calculation 2 2 3 13 4" xfId="1410" xr:uid="{3E98E7CE-A82B-4094-86C8-F28EE853ED81}"/>
    <cellStyle name="Calculation 2 2 3 13 4 2" xfId="1411" xr:uid="{A6CDD36C-FD66-4F76-92E1-0BF41A6C764E}"/>
    <cellStyle name="Calculation 2 2 3 13 4 3" xfId="1412" xr:uid="{B87D1AAA-30D6-41F7-A144-FA90892F312B}"/>
    <cellStyle name="Calculation 2 2 3 13 5" xfId="1413" xr:uid="{92BFB0D4-91B6-4922-B9AF-3A73CED33B92}"/>
    <cellStyle name="Calculation 2 2 3 13 5 2" xfId="1414" xr:uid="{4EC0FD1A-74F8-43AB-B6B9-7B338BD26E80}"/>
    <cellStyle name="Calculation 2 2 3 13 5 3" xfId="1415" xr:uid="{7B395076-D441-4201-AEFF-1EFB24E18BE1}"/>
    <cellStyle name="Calculation 2 2 3 13 6" xfId="1416" xr:uid="{7D4AFCA9-CB2C-4956-AD4C-E64F58C36520}"/>
    <cellStyle name="Calculation 2 2 3 13 6 2" xfId="1417" xr:uid="{06E6034E-D5C2-47F4-BDED-7D09681ED5CB}"/>
    <cellStyle name="Calculation 2 2 3 13 6 3" xfId="1418" xr:uid="{462E925F-43D8-4054-B5EF-7B902E8DD20E}"/>
    <cellStyle name="Calculation 2 2 3 13 7" xfId="1419" xr:uid="{77FFF046-AAD2-4184-9CB1-36362EBD9244}"/>
    <cellStyle name="Calculation 2 2 3 13 8" xfId="1420" xr:uid="{19FB9ED9-369E-416B-B8AF-1C04F84C796D}"/>
    <cellStyle name="Calculation 2 2 3 13 9" xfId="1421" xr:uid="{CFFC9F08-C51E-4295-AA46-66F74480492B}"/>
    <cellStyle name="Calculation 2 2 3 14" xfId="1422" xr:uid="{A6272A02-E4A1-464D-B954-B69E57DA5F2A}"/>
    <cellStyle name="Calculation 2 2 3 15" xfId="1423" xr:uid="{AFCAB206-5601-41AF-844E-7B4145E9BACF}"/>
    <cellStyle name="Calculation 2 2 3 16" xfId="1424" xr:uid="{73A90EFB-4E49-4D09-AD01-8E110EADE877}"/>
    <cellStyle name="Calculation 2 2 3 17" xfId="1425" xr:uid="{16C44A45-32EF-4EAE-99FB-6B5F5494D33D}"/>
    <cellStyle name="Calculation 2 2 3 18" xfId="1426" xr:uid="{CD094231-3F29-4AAC-8C29-289B220D1F68}"/>
    <cellStyle name="Calculation 2 2 3 19" xfId="1427" xr:uid="{0F16B841-B40E-4D5C-A80E-A419D7743764}"/>
    <cellStyle name="Calculation 2 2 3 2" xfId="1428" xr:uid="{6974C03B-2C20-4D40-A730-493CFC2FA36B}"/>
    <cellStyle name="Calculation 2 2 3 2 10" xfId="1429" xr:uid="{73C48F47-E51E-4F69-A0A7-520D89F0BA41}"/>
    <cellStyle name="Calculation 2 2 3 2 10 2" xfId="1430" xr:uid="{B282FC1C-4835-4485-9183-743D9F6485E2}"/>
    <cellStyle name="Calculation 2 2 3 2 10 2 2" xfId="1431" xr:uid="{078330D3-A66D-42DF-8C2E-707C195968E3}"/>
    <cellStyle name="Calculation 2 2 3 2 10 2 3" xfId="1432" xr:uid="{C4749DDF-9059-4563-A506-0083502348B0}"/>
    <cellStyle name="Calculation 2 2 3 2 10 3" xfId="1433" xr:uid="{5837BD7F-830A-4810-891B-9285FF0EFB4C}"/>
    <cellStyle name="Calculation 2 2 3 2 10 3 2" xfId="1434" xr:uid="{566CE239-D3D9-4FE1-AFAB-36781BA78623}"/>
    <cellStyle name="Calculation 2 2 3 2 10 3 3" xfId="1435" xr:uid="{D3015D74-B7B7-4CB2-882D-FCE14BF00755}"/>
    <cellStyle name="Calculation 2 2 3 2 10 4" xfId="1436" xr:uid="{B22FC3E4-5E93-49D0-8E69-9619CA820117}"/>
    <cellStyle name="Calculation 2 2 3 2 10 4 2" xfId="1437" xr:uid="{F5B353D2-2A9D-47A1-99C0-31CCFAA4F455}"/>
    <cellStyle name="Calculation 2 2 3 2 10 4 3" xfId="1438" xr:uid="{340EB8A6-4FF0-43CE-9195-D2918A1F2978}"/>
    <cellStyle name="Calculation 2 2 3 2 10 5" xfId="1439" xr:uid="{6579F0D3-A34B-4A1C-8AFD-F0AF5EB354EC}"/>
    <cellStyle name="Calculation 2 2 3 2 10 5 2" xfId="1440" xr:uid="{8F9C6ABB-7A62-4326-86CF-2181D39E4492}"/>
    <cellStyle name="Calculation 2 2 3 2 10 5 3" xfId="1441" xr:uid="{755E5162-8A5D-425B-B01B-975F04DA05CF}"/>
    <cellStyle name="Calculation 2 2 3 2 10 6" xfId="1442" xr:uid="{7E6EB4EE-0008-4708-B12D-773E8224BC8A}"/>
    <cellStyle name="Calculation 2 2 3 2 10 6 2" xfId="1443" xr:uid="{0E581499-9DEA-4366-BBEC-3F852EC8BA14}"/>
    <cellStyle name="Calculation 2 2 3 2 10 6 3" xfId="1444" xr:uid="{4FEED40F-CA51-4971-8E1C-73BF8CCD16D8}"/>
    <cellStyle name="Calculation 2 2 3 2 10 7" xfId="1445" xr:uid="{9153DB19-D0A4-48FF-A29D-757B7BBCA438}"/>
    <cellStyle name="Calculation 2 2 3 2 10 8" xfId="1446" xr:uid="{54991F7E-DB4B-4010-B4DD-87C7AD094FA1}"/>
    <cellStyle name="Calculation 2 2 3 2 11" xfId="1447" xr:uid="{CC6DA788-B451-4D20-A77D-83F553B42150}"/>
    <cellStyle name="Calculation 2 2 3 2 11 2" xfId="1448" xr:uid="{6C130DA0-BEBE-4C7E-B2D6-061DC0D9489D}"/>
    <cellStyle name="Calculation 2 2 3 2 11 2 2" xfId="1449" xr:uid="{3FF12E26-97E4-46A6-86F9-3CE841AEBB72}"/>
    <cellStyle name="Calculation 2 2 3 2 11 2 3" xfId="1450" xr:uid="{69E48C08-88AD-46D7-BEE4-A412F92D6265}"/>
    <cellStyle name="Calculation 2 2 3 2 11 3" xfId="1451" xr:uid="{AFE2DA53-287B-44C7-B648-DB861BC3EB72}"/>
    <cellStyle name="Calculation 2 2 3 2 11 3 2" xfId="1452" xr:uid="{ED33A8D0-BA00-4E63-86E8-665DD3654545}"/>
    <cellStyle name="Calculation 2 2 3 2 11 3 3" xfId="1453" xr:uid="{3ABCEED6-E9CF-403B-BF7E-FDD003D41AE1}"/>
    <cellStyle name="Calculation 2 2 3 2 11 4" xfId="1454" xr:uid="{D7E15185-873B-401B-B8FB-88AF40EBF464}"/>
    <cellStyle name="Calculation 2 2 3 2 11 4 2" xfId="1455" xr:uid="{080307A3-6A14-4627-8E5B-9671AEE5B715}"/>
    <cellStyle name="Calculation 2 2 3 2 11 4 3" xfId="1456" xr:uid="{381285A8-6877-4319-A3C2-BDDFF84450ED}"/>
    <cellStyle name="Calculation 2 2 3 2 11 5" xfId="1457" xr:uid="{9DE2C957-7430-435C-85F1-2241141DC1FE}"/>
    <cellStyle name="Calculation 2 2 3 2 11 5 2" xfId="1458" xr:uid="{C758EB83-270F-4E80-8CCA-264D7BCED56A}"/>
    <cellStyle name="Calculation 2 2 3 2 11 5 3" xfId="1459" xr:uid="{1A6E5B57-DBE7-4F4E-B11A-8216340E8457}"/>
    <cellStyle name="Calculation 2 2 3 2 11 6" xfId="1460" xr:uid="{89B451DC-6E58-4A30-80A1-735BEEFCC67F}"/>
    <cellStyle name="Calculation 2 2 3 2 11 6 2" xfId="1461" xr:uid="{C3064AF6-A655-4C63-9AA4-5A69762CCDFB}"/>
    <cellStyle name="Calculation 2 2 3 2 11 6 3" xfId="1462" xr:uid="{ECBBCB9E-2781-45B3-BA80-B5B30AAC28BB}"/>
    <cellStyle name="Calculation 2 2 3 2 11 7" xfId="1463" xr:uid="{E25C2340-41EF-4162-A1BA-D1EF2688E0A9}"/>
    <cellStyle name="Calculation 2 2 3 2 11 8" xfId="1464" xr:uid="{B4C5393E-E9BF-4AAE-8C9D-56D5422089CA}"/>
    <cellStyle name="Calculation 2 2 3 2 12" xfId="1465" xr:uid="{4FF17FC8-4E9A-4B3C-A7D4-2B143C60E454}"/>
    <cellStyle name="Calculation 2 2 3 2 12 2" xfId="1466" xr:uid="{07923A5F-74A4-4C99-A705-62FA0EC521BE}"/>
    <cellStyle name="Calculation 2 2 3 2 12 2 2" xfId="1467" xr:uid="{C9A624A8-66D2-4C8C-A249-9672400F4221}"/>
    <cellStyle name="Calculation 2 2 3 2 12 2 3" xfId="1468" xr:uid="{F73DEA45-EDEC-46B8-99C9-EEA3DF20BCDA}"/>
    <cellStyle name="Calculation 2 2 3 2 12 3" xfId="1469" xr:uid="{B97F24FF-020B-4706-AAF0-F337458A66C2}"/>
    <cellStyle name="Calculation 2 2 3 2 12 3 2" xfId="1470" xr:uid="{3888F753-D039-4952-9503-9C227AABFE1F}"/>
    <cellStyle name="Calculation 2 2 3 2 12 3 3" xfId="1471" xr:uid="{2CF7C3C5-2EEC-4511-A65C-A77814A15FFC}"/>
    <cellStyle name="Calculation 2 2 3 2 12 4" xfId="1472" xr:uid="{C516FCFA-551C-43A5-ABEF-936787EB9E16}"/>
    <cellStyle name="Calculation 2 2 3 2 12 4 2" xfId="1473" xr:uid="{CABF8561-741A-4DD7-9394-E83FCC14C15A}"/>
    <cellStyle name="Calculation 2 2 3 2 12 4 3" xfId="1474" xr:uid="{A7125578-B723-41E9-A29B-45B061A20AA2}"/>
    <cellStyle name="Calculation 2 2 3 2 12 5" xfId="1475" xr:uid="{4154EC4D-8A81-4D82-9DEA-F887C993E18B}"/>
    <cellStyle name="Calculation 2 2 3 2 12 5 2" xfId="1476" xr:uid="{105398B8-C6F5-45B3-9D23-FC2D7D97EC9A}"/>
    <cellStyle name="Calculation 2 2 3 2 12 5 3" xfId="1477" xr:uid="{0866A220-56FE-4DC9-9214-EF2EBF4D357B}"/>
    <cellStyle name="Calculation 2 2 3 2 12 6" xfId="1478" xr:uid="{0DD7A5F7-C9F8-43CD-A708-DBAF22BF72D2}"/>
    <cellStyle name="Calculation 2 2 3 2 12 6 2" xfId="1479" xr:uid="{45FA825B-5710-4168-B00D-E22A781AE20D}"/>
    <cellStyle name="Calculation 2 2 3 2 12 6 3" xfId="1480" xr:uid="{888D606C-56A5-423C-980E-C7FAD6FD715E}"/>
    <cellStyle name="Calculation 2 2 3 2 12 7" xfId="1481" xr:uid="{5CE2DA4F-553A-4A06-8051-D68ECFBC546F}"/>
    <cellStyle name="Calculation 2 2 3 2 12 8" xfId="1482" xr:uid="{374AA45E-5442-406D-B2BD-5312FEFA1F48}"/>
    <cellStyle name="Calculation 2 2 3 2 13" xfId="1483" xr:uid="{AA1F84FE-CA2F-43B5-9415-34E2B0092EBA}"/>
    <cellStyle name="Calculation 2 2 3 2 13 2" xfId="1484" xr:uid="{DF5ADFA3-BD1B-412F-A010-BF92E4511436}"/>
    <cellStyle name="Calculation 2 2 3 2 13 2 2" xfId="1485" xr:uid="{C404F4CC-DD52-42D8-A42B-CF233C4A0173}"/>
    <cellStyle name="Calculation 2 2 3 2 13 2 3" xfId="1486" xr:uid="{21E8AB1B-2C67-400C-BC25-470BCDFC6B01}"/>
    <cellStyle name="Calculation 2 2 3 2 13 3" xfId="1487" xr:uid="{B1028494-8B54-40A4-8C34-7517D6425688}"/>
    <cellStyle name="Calculation 2 2 3 2 13 3 2" xfId="1488" xr:uid="{845473AC-3D21-4B04-A33C-1F58E1BE87BE}"/>
    <cellStyle name="Calculation 2 2 3 2 13 3 3" xfId="1489" xr:uid="{3ACB068A-91A3-4279-B17E-FC4F323D2D40}"/>
    <cellStyle name="Calculation 2 2 3 2 13 4" xfId="1490" xr:uid="{EE015D96-6956-491D-95AF-5F1A4EEFD990}"/>
    <cellStyle name="Calculation 2 2 3 2 13 4 2" xfId="1491" xr:uid="{F5271135-357C-4DDD-9A42-72ACE72C8D16}"/>
    <cellStyle name="Calculation 2 2 3 2 13 4 3" xfId="1492" xr:uid="{DE2A2D75-40F6-4CCF-9B5A-50E0F137ED30}"/>
    <cellStyle name="Calculation 2 2 3 2 13 5" xfId="1493" xr:uid="{2374BB7E-9D14-4376-BC53-513EF80B4509}"/>
    <cellStyle name="Calculation 2 2 3 2 13 5 2" xfId="1494" xr:uid="{50D244EF-14E6-47C2-ABFC-C4BD35BAFAEF}"/>
    <cellStyle name="Calculation 2 2 3 2 13 5 3" xfId="1495" xr:uid="{A243650E-382F-4886-B988-FB5CDB6FE9F4}"/>
    <cellStyle name="Calculation 2 2 3 2 13 6" xfId="1496" xr:uid="{E2773E20-CF5F-439F-88AA-6FCD77AC31E2}"/>
    <cellStyle name="Calculation 2 2 3 2 13 6 2" xfId="1497" xr:uid="{1A961DF4-3873-41D7-847B-2F64BA560F2D}"/>
    <cellStyle name="Calculation 2 2 3 2 13 6 3" xfId="1498" xr:uid="{D02AD034-A85C-4509-BDA6-9E22FFB1E0D9}"/>
    <cellStyle name="Calculation 2 2 3 2 13 7" xfId="1499" xr:uid="{00F89797-266E-45CD-B15D-722603A7ED45}"/>
    <cellStyle name="Calculation 2 2 3 2 13 8" xfId="1500" xr:uid="{609F531D-28C9-434E-9EA8-05C6CE12A78A}"/>
    <cellStyle name="Calculation 2 2 3 2 14" xfId="1501" xr:uid="{EB8E9C51-4E98-4B00-A60A-74D1B1683666}"/>
    <cellStyle name="Calculation 2 2 3 2 14 2" xfId="1502" xr:uid="{2E6C4286-6909-479F-8F94-ECC2947A0438}"/>
    <cellStyle name="Calculation 2 2 3 2 14 2 2" xfId="1503" xr:uid="{B2D406A3-B240-4600-975B-3F0063296D92}"/>
    <cellStyle name="Calculation 2 2 3 2 14 2 3" xfId="1504" xr:uid="{23DD5384-6317-436A-A510-D1878891C4F9}"/>
    <cellStyle name="Calculation 2 2 3 2 14 3" xfId="1505" xr:uid="{54827D32-E796-4F97-92B6-DDC091B50369}"/>
    <cellStyle name="Calculation 2 2 3 2 14 3 2" xfId="1506" xr:uid="{3056166E-9DB4-4AFD-A431-6EEC74FFC779}"/>
    <cellStyle name="Calculation 2 2 3 2 14 3 3" xfId="1507" xr:uid="{49F23041-2CB2-4A43-83D6-BA8DC86A59A3}"/>
    <cellStyle name="Calculation 2 2 3 2 14 4" xfId="1508" xr:uid="{A6577C11-0D0B-436A-BF68-95FBBD9B3774}"/>
    <cellStyle name="Calculation 2 2 3 2 14 4 2" xfId="1509" xr:uid="{F75C0552-FA0D-413C-94BB-C40F96400AE6}"/>
    <cellStyle name="Calculation 2 2 3 2 14 4 3" xfId="1510" xr:uid="{78399FEB-B135-472C-8D6A-E35BA0C4B1C6}"/>
    <cellStyle name="Calculation 2 2 3 2 14 5" xfId="1511" xr:uid="{AAB3CDC8-7CCF-40B4-A697-45715520F620}"/>
    <cellStyle name="Calculation 2 2 3 2 14 5 2" xfId="1512" xr:uid="{FD63B6BA-820E-49FF-BD57-7DF73A7F3BF4}"/>
    <cellStyle name="Calculation 2 2 3 2 14 5 3" xfId="1513" xr:uid="{57FD0913-E8BD-4750-93D0-E5A566868FA7}"/>
    <cellStyle name="Calculation 2 2 3 2 14 6" xfId="1514" xr:uid="{620D8037-21A2-4207-9125-37051970F972}"/>
    <cellStyle name="Calculation 2 2 3 2 14 6 2" xfId="1515" xr:uid="{17D177EA-78E2-4F36-8973-2B365D419544}"/>
    <cellStyle name="Calculation 2 2 3 2 14 6 3" xfId="1516" xr:uid="{E3BB96CD-D1E6-4AB4-ACC8-7E8A4C0C1BCE}"/>
    <cellStyle name="Calculation 2 2 3 2 14 7" xfId="1517" xr:uid="{9AFC7C3E-BBF9-40B6-9922-1A996110A118}"/>
    <cellStyle name="Calculation 2 2 3 2 14 8" xfId="1518" xr:uid="{3972C851-D906-4FBF-BA7C-76E5E8C602AA}"/>
    <cellStyle name="Calculation 2 2 3 2 15" xfId="1519" xr:uid="{5B50D865-4A6D-4F41-A290-02F93895C9B9}"/>
    <cellStyle name="Calculation 2 2 3 2 15 2" xfId="1520" xr:uid="{8442CAA5-609F-4E4A-BD98-883F477CE0CF}"/>
    <cellStyle name="Calculation 2 2 3 2 15 3" xfId="1521" xr:uid="{91A56619-C1CE-4647-AA7C-B54013C0B726}"/>
    <cellStyle name="Calculation 2 2 3 2 16" xfId="1522" xr:uid="{836CB174-D5B3-4643-8662-89B6C3732F25}"/>
    <cellStyle name="Calculation 2 2 3 2 2" xfId="1523" xr:uid="{070CC6C2-54C8-4613-9D1A-A42906FF447F}"/>
    <cellStyle name="Calculation 2 2 3 2 2 2" xfId="1524" xr:uid="{69F9E137-25AB-4AAC-9FC7-C7D5E67038FA}"/>
    <cellStyle name="Calculation 2 2 3 2 2 2 2" xfId="1525" xr:uid="{93BEFFF4-8CA3-4AAD-BD30-3947EE278542}"/>
    <cellStyle name="Calculation 2 2 3 2 2 2 3" xfId="1526" xr:uid="{6152DF70-B424-42F4-8C66-0B9C11D50A15}"/>
    <cellStyle name="Calculation 2 2 3 2 2 3" xfId="1527" xr:uid="{7B505850-230C-45AF-BD0E-7F7F23332396}"/>
    <cellStyle name="Calculation 2 2 3 2 2 3 2" xfId="1528" xr:uid="{A3C9FAE7-8942-4A2F-8319-7CDCEA965F7B}"/>
    <cellStyle name="Calculation 2 2 3 2 2 3 3" xfId="1529" xr:uid="{1AB9A8D7-EEAB-4BE1-84A9-56B3613BDD12}"/>
    <cellStyle name="Calculation 2 2 3 2 2 4" xfId="1530" xr:uid="{AD00B773-E65E-4910-A22D-71D70905BAE4}"/>
    <cellStyle name="Calculation 2 2 3 2 2 4 2" xfId="1531" xr:uid="{2B5F0A7B-1CD4-47AB-BC82-768DC32E0592}"/>
    <cellStyle name="Calculation 2 2 3 2 2 4 3" xfId="1532" xr:uid="{CBABF7D8-8D0A-4AE9-B8A4-0E9059A4015A}"/>
    <cellStyle name="Calculation 2 2 3 2 2 5" xfId="1533" xr:uid="{C8F8C99E-8D46-4ABA-A889-FB5C5BFD63EA}"/>
    <cellStyle name="Calculation 2 2 3 2 2 5 2" xfId="1534" xr:uid="{D3043082-840A-4EA2-8D75-48FAEF2D2DC8}"/>
    <cellStyle name="Calculation 2 2 3 2 2 5 3" xfId="1535" xr:uid="{E89F3C9B-FE0B-4982-A545-8F46E29C27EA}"/>
    <cellStyle name="Calculation 2 2 3 2 2 6" xfId="1536" xr:uid="{5D15A17C-6015-4156-9220-866AF5091978}"/>
    <cellStyle name="Calculation 2 2 3 2 2 6 2" xfId="1537" xr:uid="{2814DE99-8BC8-4618-B8CC-5B78538DEFAF}"/>
    <cellStyle name="Calculation 2 2 3 2 2 6 3" xfId="1538" xr:uid="{4512398F-64E8-4E34-9A82-856B457EA5DE}"/>
    <cellStyle name="Calculation 2 2 3 2 2 7" xfId="1539" xr:uid="{D04360DB-A913-4C17-A2E8-2D42BEB264AD}"/>
    <cellStyle name="Calculation 2 2 3 2 2 8" xfId="1540" xr:uid="{F115E683-66C0-46C7-891E-69C106BB592B}"/>
    <cellStyle name="Calculation 2 2 3 2 2 9" xfId="1541" xr:uid="{1D47D60B-F209-4E69-AEDA-848C90E94041}"/>
    <cellStyle name="Calculation 2 2 3 2 3" xfId="1542" xr:uid="{0A1C5E83-DF9A-4C72-9F39-5C287A75AB0F}"/>
    <cellStyle name="Calculation 2 2 3 2 3 2" xfId="1543" xr:uid="{93103570-676F-4BB4-B464-463844AE5127}"/>
    <cellStyle name="Calculation 2 2 3 2 3 2 2" xfId="1544" xr:uid="{AD5D0A6C-C753-4614-900B-4BADD8E7C5D6}"/>
    <cellStyle name="Calculation 2 2 3 2 3 2 3" xfId="1545" xr:uid="{838DBC71-5661-4F22-BFB8-595FF2B0B0B3}"/>
    <cellStyle name="Calculation 2 2 3 2 3 3" xfId="1546" xr:uid="{6CF795CC-AF34-4631-BA4D-7D535FA0D49D}"/>
    <cellStyle name="Calculation 2 2 3 2 3 3 2" xfId="1547" xr:uid="{9C56019B-229B-4D3F-B948-38E68265CCB3}"/>
    <cellStyle name="Calculation 2 2 3 2 3 3 3" xfId="1548" xr:uid="{F0F88AB3-8438-447B-BEE0-F0CC844CB848}"/>
    <cellStyle name="Calculation 2 2 3 2 3 4" xfId="1549" xr:uid="{766A8B99-CA85-4B56-BF4C-7AF9A1C92D18}"/>
    <cellStyle name="Calculation 2 2 3 2 3 4 2" xfId="1550" xr:uid="{97A7BA75-93E1-4833-8561-A57183220512}"/>
    <cellStyle name="Calculation 2 2 3 2 3 4 3" xfId="1551" xr:uid="{1EFF17C9-2B5D-409F-8054-73A82838C4C1}"/>
    <cellStyle name="Calculation 2 2 3 2 3 5" xfId="1552" xr:uid="{99F5CE30-630C-46CF-AFF3-BD6E23F0EE4D}"/>
    <cellStyle name="Calculation 2 2 3 2 3 5 2" xfId="1553" xr:uid="{5C1B8601-9C08-4B26-A01C-20A3DFE63B85}"/>
    <cellStyle name="Calculation 2 2 3 2 3 5 3" xfId="1554" xr:uid="{2654FE08-FA5D-40F2-9C45-FE589E372A33}"/>
    <cellStyle name="Calculation 2 2 3 2 3 6" xfId="1555" xr:uid="{5C739B42-A3C2-43DF-952D-6F893E35CFA1}"/>
    <cellStyle name="Calculation 2 2 3 2 3 6 2" xfId="1556" xr:uid="{A67D4E52-9C82-46FC-80F8-B8309A4724FF}"/>
    <cellStyle name="Calculation 2 2 3 2 3 6 3" xfId="1557" xr:uid="{C006362D-4D12-4C4D-89F0-9175A1732333}"/>
    <cellStyle name="Calculation 2 2 3 2 3 7" xfId="1558" xr:uid="{F325180A-647D-48EF-BB08-C6D9C1980660}"/>
    <cellStyle name="Calculation 2 2 3 2 3 8" xfId="1559" xr:uid="{BFC31BA1-4F6E-4866-9DE9-8B014827BB5B}"/>
    <cellStyle name="Calculation 2 2 3 2 3 9" xfId="1560" xr:uid="{A824013E-B4E9-41F0-B907-1E289F5AFACF}"/>
    <cellStyle name="Calculation 2 2 3 2 4" xfId="1561" xr:uid="{114E6EB0-56B1-4335-AB30-B3018F14A7C9}"/>
    <cellStyle name="Calculation 2 2 3 2 4 2" xfId="1562" xr:uid="{C790CA5A-90FC-4282-ABFC-1AAB8B10451C}"/>
    <cellStyle name="Calculation 2 2 3 2 4 2 2" xfId="1563" xr:uid="{29EADE40-35EC-48E3-8F44-214B47C28C10}"/>
    <cellStyle name="Calculation 2 2 3 2 4 2 3" xfId="1564" xr:uid="{2BAE93E1-3E79-4886-AE0F-53DD68092B79}"/>
    <cellStyle name="Calculation 2 2 3 2 4 3" xfId="1565" xr:uid="{342550BD-F825-4B9C-B1C1-D7FD2B09F231}"/>
    <cellStyle name="Calculation 2 2 3 2 4 3 2" xfId="1566" xr:uid="{51E040A4-1BD2-4B0B-AB7C-A160AEB9CF23}"/>
    <cellStyle name="Calculation 2 2 3 2 4 3 3" xfId="1567" xr:uid="{7AE00259-75BF-4C8F-874F-905F5BC88FD3}"/>
    <cellStyle name="Calculation 2 2 3 2 4 4" xfId="1568" xr:uid="{7F959B4A-055C-416C-B30C-828DCFC29A29}"/>
    <cellStyle name="Calculation 2 2 3 2 4 4 2" xfId="1569" xr:uid="{29C8354A-528C-4057-A1FB-35769F9A8FE1}"/>
    <cellStyle name="Calculation 2 2 3 2 4 4 3" xfId="1570" xr:uid="{52F6EE62-8E23-445A-ABC1-A8C3404239F1}"/>
    <cellStyle name="Calculation 2 2 3 2 4 5" xfId="1571" xr:uid="{D5D41858-5C97-4986-8FD9-91F69C3EA161}"/>
    <cellStyle name="Calculation 2 2 3 2 4 5 2" xfId="1572" xr:uid="{E5CC5990-034F-4F40-ACE6-60DE3DBC6C49}"/>
    <cellStyle name="Calculation 2 2 3 2 4 5 3" xfId="1573" xr:uid="{5C5E25E0-0E98-4DA0-AC45-139CB257FB45}"/>
    <cellStyle name="Calculation 2 2 3 2 4 6" xfId="1574" xr:uid="{3A562057-09C5-4985-950F-4BAF6DB31693}"/>
    <cellStyle name="Calculation 2 2 3 2 4 6 2" xfId="1575" xr:uid="{AD128156-2CF8-4D14-9181-141844006102}"/>
    <cellStyle name="Calculation 2 2 3 2 4 6 3" xfId="1576" xr:uid="{AD455FB7-5390-42F5-AC08-93D38BAFED00}"/>
    <cellStyle name="Calculation 2 2 3 2 4 7" xfId="1577" xr:uid="{79EF38A9-E5AC-440B-83E0-64E67BC812F8}"/>
    <cellStyle name="Calculation 2 2 3 2 4 8" xfId="1578" xr:uid="{46382458-AE98-4E9B-89A0-F582512D3725}"/>
    <cellStyle name="Calculation 2 2 3 2 4 9" xfId="1579" xr:uid="{B57A3379-3AA7-4A40-BBD4-E047A0F3AC47}"/>
    <cellStyle name="Calculation 2 2 3 2 5" xfId="1580" xr:uid="{6C8E2D1A-0210-4562-82CE-B09F5FF1304F}"/>
    <cellStyle name="Calculation 2 2 3 2 5 2" xfId="1581" xr:uid="{D4A71AEA-97E7-4F28-9471-314454BBC1A9}"/>
    <cellStyle name="Calculation 2 2 3 2 5 2 2" xfId="1582" xr:uid="{B17B1E6C-02C9-44DB-A242-4EAC66D2BC89}"/>
    <cellStyle name="Calculation 2 2 3 2 5 2 3" xfId="1583" xr:uid="{FDF211C8-EDCC-4C4C-9BC0-2B1117153DDD}"/>
    <cellStyle name="Calculation 2 2 3 2 5 3" xfId="1584" xr:uid="{F9C824D9-24AF-4402-BC79-4C22064A564A}"/>
    <cellStyle name="Calculation 2 2 3 2 5 3 2" xfId="1585" xr:uid="{C25D9422-B3F7-4E9F-8C59-6DF3AD9BD41C}"/>
    <cellStyle name="Calculation 2 2 3 2 5 3 3" xfId="1586" xr:uid="{1A52DC92-876B-49FF-878E-1D28430685DE}"/>
    <cellStyle name="Calculation 2 2 3 2 5 4" xfId="1587" xr:uid="{B8ED5EEE-E323-4823-80E8-22C78D2A375B}"/>
    <cellStyle name="Calculation 2 2 3 2 5 4 2" xfId="1588" xr:uid="{E67DDB1D-02C3-42C2-9137-3EEA92A97598}"/>
    <cellStyle name="Calculation 2 2 3 2 5 4 3" xfId="1589" xr:uid="{23E92A52-A370-4A6A-8C37-CD6EA643EC25}"/>
    <cellStyle name="Calculation 2 2 3 2 5 5" xfId="1590" xr:uid="{F06B3025-0C37-43B0-816A-6FE097F7587C}"/>
    <cellStyle name="Calculation 2 2 3 2 5 5 2" xfId="1591" xr:uid="{35B470AC-1541-49BF-83C0-1DCB7783EDFD}"/>
    <cellStyle name="Calculation 2 2 3 2 5 5 3" xfId="1592" xr:uid="{EB53AE53-E53A-41D1-9A51-EF04E645FB2A}"/>
    <cellStyle name="Calculation 2 2 3 2 5 6" xfId="1593" xr:uid="{EE6F1D23-5287-4B03-9C15-F8C2B74F9956}"/>
    <cellStyle name="Calculation 2 2 3 2 5 6 2" xfId="1594" xr:uid="{BB3CDE6D-BB41-492D-A867-664D5217E991}"/>
    <cellStyle name="Calculation 2 2 3 2 5 6 3" xfId="1595" xr:uid="{EF005597-6532-4B65-86ED-B3EC58B8DA38}"/>
    <cellStyle name="Calculation 2 2 3 2 5 7" xfId="1596" xr:uid="{2974AF49-FA7E-402D-A0B5-7129CF171A2D}"/>
    <cellStyle name="Calculation 2 2 3 2 5 8" xfId="1597" xr:uid="{B9D1FA04-35BC-42DC-9FD5-3A54260C0D7E}"/>
    <cellStyle name="Calculation 2 2 3 2 5 9" xfId="1598" xr:uid="{7BE3F45A-3EEF-48F3-B646-C482D34E77C7}"/>
    <cellStyle name="Calculation 2 2 3 2 6" xfId="1599" xr:uid="{6EF6A815-DFC4-4764-93C7-522862889146}"/>
    <cellStyle name="Calculation 2 2 3 2 6 2" xfId="1600" xr:uid="{717336A3-CEF2-4153-8A7C-F8D943FC6EF9}"/>
    <cellStyle name="Calculation 2 2 3 2 6 2 2" xfId="1601" xr:uid="{2B6854F6-EAED-4D12-AB2B-B71B26B2C616}"/>
    <cellStyle name="Calculation 2 2 3 2 6 2 3" xfId="1602" xr:uid="{FD768A65-6DBA-447A-A3B4-3020EF0BCE4C}"/>
    <cellStyle name="Calculation 2 2 3 2 6 3" xfId="1603" xr:uid="{204B07F3-596B-4B49-AC5A-6EF81141908F}"/>
    <cellStyle name="Calculation 2 2 3 2 6 3 2" xfId="1604" xr:uid="{F7BFF538-856E-4D87-BC9B-D7D5AD4B9E63}"/>
    <cellStyle name="Calculation 2 2 3 2 6 3 3" xfId="1605" xr:uid="{6DFF2DED-C5CB-4896-9603-5B11980AB398}"/>
    <cellStyle name="Calculation 2 2 3 2 6 4" xfId="1606" xr:uid="{C8106505-4A8F-43B4-BA17-7C0B7189DE18}"/>
    <cellStyle name="Calculation 2 2 3 2 6 4 2" xfId="1607" xr:uid="{D573891E-C020-429B-A0C3-869C91087A8E}"/>
    <cellStyle name="Calculation 2 2 3 2 6 4 3" xfId="1608" xr:uid="{5D2618FC-9605-459D-935B-5034B6D0FD4B}"/>
    <cellStyle name="Calculation 2 2 3 2 6 5" xfId="1609" xr:uid="{D9D57D71-E9B1-467C-8AD8-FB5C30F28268}"/>
    <cellStyle name="Calculation 2 2 3 2 6 5 2" xfId="1610" xr:uid="{4B77B458-79A6-46BB-86AF-7DBB0BE03464}"/>
    <cellStyle name="Calculation 2 2 3 2 6 5 3" xfId="1611" xr:uid="{7A22F48F-CBB2-419F-8450-856B0FB582C8}"/>
    <cellStyle name="Calculation 2 2 3 2 6 6" xfId="1612" xr:uid="{305B5D4A-7A12-4C4F-B5A4-CAD07B79100B}"/>
    <cellStyle name="Calculation 2 2 3 2 6 6 2" xfId="1613" xr:uid="{A412E7F2-AA6A-41D0-A0F1-6E8E0F5A767B}"/>
    <cellStyle name="Calculation 2 2 3 2 6 6 3" xfId="1614" xr:uid="{0BEA3BD5-4B7E-462A-836F-3BAA08043762}"/>
    <cellStyle name="Calculation 2 2 3 2 6 7" xfId="1615" xr:uid="{E0B966BB-6169-46AA-980F-0EFDBE0B2A17}"/>
    <cellStyle name="Calculation 2 2 3 2 6 8" xfId="1616" xr:uid="{C18D1CC0-D7F5-4AB9-8A3C-F58CFBAC02F2}"/>
    <cellStyle name="Calculation 2 2 3 2 6 9" xfId="1617" xr:uid="{EA1B0031-7EB6-4D70-9132-BEF3C715B0FE}"/>
    <cellStyle name="Calculation 2 2 3 2 7" xfId="1618" xr:uid="{8471212F-B40E-4B47-9F5D-B25034E3EF0A}"/>
    <cellStyle name="Calculation 2 2 3 2 7 2" xfId="1619" xr:uid="{5057609F-3FC8-404B-AEAF-C121932B9119}"/>
    <cellStyle name="Calculation 2 2 3 2 7 2 2" xfId="1620" xr:uid="{10C9EF9E-102A-4867-8BE5-5E57CE108D85}"/>
    <cellStyle name="Calculation 2 2 3 2 7 2 3" xfId="1621" xr:uid="{76EB40A5-814D-49C9-BDFF-30DB7EF7AC6A}"/>
    <cellStyle name="Calculation 2 2 3 2 7 3" xfId="1622" xr:uid="{A4871F45-B627-42D5-AF81-77AB6FD05174}"/>
    <cellStyle name="Calculation 2 2 3 2 7 3 2" xfId="1623" xr:uid="{23868E57-2414-4902-9D45-D71D5121FC16}"/>
    <cellStyle name="Calculation 2 2 3 2 7 3 3" xfId="1624" xr:uid="{D77C92BE-7B32-4919-BF7C-DC66FE5D8CCF}"/>
    <cellStyle name="Calculation 2 2 3 2 7 4" xfId="1625" xr:uid="{EB4044C4-4E2E-4318-8C99-EB2C460EB8A2}"/>
    <cellStyle name="Calculation 2 2 3 2 7 4 2" xfId="1626" xr:uid="{0A0892ED-9887-44D4-AEE4-3C9BC91D5F5E}"/>
    <cellStyle name="Calculation 2 2 3 2 7 4 3" xfId="1627" xr:uid="{B75F5FDD-1A9C-47F7-97B1-FB9BB05CC888}"/>
    <cellStyle name="Calculation 2 2 3 2 7 5" xfId="1628" xr:uid="{4EFF8958-7823-40D8-93AF-A60E28563A1F}"/>
    <cellStyle name="Calculation 2 2 3 2 7 5 2" xfId="1629" xr:uid="{9E0B8E27-D3D4-40B6-80A2-33DB16BA62A8}"/>
    <cellStyle name="Calculation 2 2 3 2 7 5 3" xfId="1630" xr:uid="{61A3CA3B-BF5B-46CC-923E-05176E6C2C9B}"/>
    <cellStyle name="Calculation 2 2 3 2 7 6" xfId="1631" xr:uid="{504D5BD0-28E8-4F0A-A7DF-61BF0DC17D56}"/>
    <cellStyle name="Calculation 2 2 3 2 7 6 2" xfId="1632" xr:uid="{72E4CDF9-15D2-4014-806A-4D7EDF17226D}"/>
    <cellStyle name="Calculation 2 2 3 2 7 6 3" xfId="1633" xr:uid="{573616A8-3BF2-4AD4-889E-E753DBC470F4}"/>
    <cellStyle name="Calculation 2 2 3 2 7 7" xfId="1634" xr:uid="{32A3D268-728B-4954-9587-022AA64FCCB7}"/>
    <cellStyle name="Calculation 2 2 3 2 7 8" xfId="1635" xr:uid="{A7BBA5BE-22A9-44A0-AB6A-F19059763CDE}"/>
    <cellStyle name="Calculation 2 2 3 2 7 9" xfId="1636" xr:uid="{C3B5A6F7-82D6-4448-92FD-37F6CECF9F4D}"/>
    <cellStyle name="Calculation 2 2 3 2 8" xfId="1637" xr:uid="{9D35C438-2B41-4D25-9F01-D310CACB752C}"/>
    <cellStyle name="Calculation 2 2 3 2 8 2" xfId="1638" xr:uid="{B37496C9-A6ED-4C49-AC27-2AD384D51809}"/>
    <cellStyle name="Calculation 2 2 3 2 8 2 2" xfId="1639" xr:uid="{9660AD39-8150-4EA2-A20E-8EF5A0D2EF75}"/>
    <cellStyle name="Calculation 2 2 3 2 8 2 3" xfId="1640" xr:uid="{7FE55748-E811-4BAF-A66B-C831E6DE040F}"/>
    <cellStyle name="Calculation 2 2 3 2 8 3" xfId="1641" xr:uid="{4779F6EC-611B-4D27-8542-430D47984540}"/>
    <cellStyle name="Calculation 2 2 3 2 8 3 2" xfId="1642" xr:uid="{7894C163-E3BF-4892-BBC0-DC0AF0E997C7}"/>
    <cellStyle name="Calculation 2 2 3 2 8 3 3" xfId="1643" xr:uid="{51324122-6AB9-4C5F-A436-1D3517B574DF}"/>
    <cellStyle name="Calculation 2 2 3 2 8 4" xfId="1644" xr:uid="{AEED0612-7C67-4A18-8AE4-854EB78C8041}"/>
    <cellStyle name="Calculation 2 2 3 2 8 4 2" xfId="1645" xr:uid="{D7AE008F-1D7E-434F-BD2B-75B8639D9F5A}"/>
    <cellStyle name="Calculation 2 2 3 2 8 4 3" xfId="1646" xr:uid="{4C56857A-C9EE-4E67-9843-6EDB75A73E7D}"/>
    <cellStyle name="Calculation 2 2 3 2 8 5" xfId="1647" xr:uid="{A51C0E36-591C-4CFC-B6B3-BC2F0ACA5345}"/>
    <cellStyle name="Calculation 2 2 3 2 8 5 2" xfId="1648" xr:uid="{FAB09B63-5874-4E2B-92F6-1F669D9B3941}"/>
    <cellStyle name="Calculation 2 2 3 2 8 5 3" xfId="1649" xr:uid="{E0B50E8D-0CDA-4076-B7A4-B7A1B6CE10E8}"/>
    <cellStyle name="Calculation 2 2 3 2 8 6" xfId="1650" xr:uid="{8A58DC19-8418-4E9C-9484-C2C18E5939E3}"/>
    <cellStyle name="Calculation 2 2 3 2 8 6 2" xfId="1651" xr:uid="{64CE8387-8E18-4DDF-8702-673FF50CF74B}"/>
    <cellStyle name="Calculation 2 2 3 2 8 6 3" xfId="1652" xr:uid="{B1F56BEE-CE2D-4DC1-A4FC-BD652D64FB3F}"/>
    <cellStyle name="Calculation 2 2 3 2 8 7" xfId="1653" xr:uid="{0C05A7CD-2660-4629-BBC4-A73D18123627}"/>
    <cellStyle name="Calculation 2 2 3 2 8 8" xfId="1654" xr:uid="{F9E19BED-3800-495D-A99E-57CC75E176E5}"/>
    <cellStyle name="Calculation 2 2 3 2 8 9" xfId="1655" xr:uid="{0DD9DFB7-A1C4-4E34-A7CA-9327723E3DD6}"/>
    <cellStyle name="Calculation 2 2 3 2 9" xfId="1656" xr:uid="{5E3B3C98-E999-43DD-883C-B1FF334DC27D}"/>
    <cellStyle name="Calculation 2 2 3 2 9 2" xfId="1657" xr:uid="{67A7E93F-9BF1-4304-B98B-C9708F86DD05}"/>
    <cellStyle name="Calculation 2 2 3 2 9 2 2" xfId="1658" xr:uid="{9500885C-7270-4CC9-8A03-AE0BFB5553D5}"/>
    <cellStyle name="Calculation 2 2 3 2 9 2 3" xfId="1659" xr:uid="{FEB81976-BADE-4F03-986E-0895465340C3}"/>
    <cellStyle name="Calculation 2 2 3 2 9 3" xfId="1660" xr:uid="{2D41D856-B935-4F50-AE2A-61A153F7D87F}"/>
    <cellStyle name="Calculation 2 2 3 2 9 3 2" xfId="1661" xr:uid="{04584F71-2FF5-4890-9F0A-C3CC0990D182}"/>
    <cellStyle name="Calculation 2 2 3 2 9 3 3" xfId="1662" xr:uid="{EB0F540B-B40E-4703-9059-3D1404E903D3}"/>
    <cellStyle name="Calculation 2 2 3 2 9 4" xfId="1663" xr:uid="{5162C596-DFDE-4AA9-97CD-D37E2B6E4394}"/>
    <cellStyle name="Calculation 2 2 3 2 9 4 2" xfId="1664" xr:uid="{313F7BF2-E1E7-432F-9534-E6E225705467}"/>
    <cellStyle name="Calculation 2 2 3 2 9 4 3" xfId="1665" xr:uid="{110C4582-1617-4E86-8074-6939B86B9F3C}"/>
    <cellStyle name="Calculation 2 2 3 2 9 5" xfId="1666" xr:uid="{04486137-7125-42C9-8F95-A55D3A3FF285}"/>
    <cellStyle name="Calculation 2 2 3 2 9 5 2" xfId="1667" xr:uid="{0CEAFEF9-4ABB-40FB-9346-5708AFE648E9}"/>
    <cellStyle name="Calculation 2 2 3 2 9 5 3" xfId="1668" xr:uid="{AA8B3E8C-98CB-4F80-B811-9BAB11A46B19}"/>
    <cellStyle name="Calculation 2 2 3 2 9 6" xfId="1669" xr:uid="{D03C6098-44EB-49ED-A755-302044683E04}"/>
    <cellStyle name="Calculation 2 2 3 2 9 6 2" xfId="1670" xr:uid="{6AA152AA-C402-45E8-845D-AFD883A20BB1}"/>
    <cellStyle name="Calculation 2 2 3 2 9 6 3" xfId="1671" xr:uid="{325A86CF-CB4A-415F-A0AE-ED458C62DC68}"/>
    <cellStyle name="Calculation 2 2 3 2 9 7" xfId="1672" xr:uid="{DA841602-0928-42A1-9F9C-D44BA7D912E9}"/>
    <cellStyle name="Calculation 2 2 3 2 9 8" xfId="1673" xr:uid="{AFB6F1DB-AEFC-4DDE-8890-51ECD0C4F819}"/>
    <cellStyle name="Calculation 2 2 3 3" xfId="1674" xr:uid="{FF10046C-DD9F-4312-BBD0-E7BE5C928BBE}"/>
    <cellStyle name="Calculation 2 2 3 3 10" xfId="1675" xr:uid="{B013C343-53DC-468D-9D48-8CFDDF213150}"/>
    <cellStyle name="Calculation 2 2 3 3 11" xfId="1676" xr:uid="{99B07978-9C17-41D1-9453-E978013CDF1E}"/>
    <cellStyle name="Calculation 2 2 3 3 2" xfId="1677" xr:uid="{23C34267-71B4-42F8-8DF5-7D4089B981D4}"/>
    <cellStyle name="Calculation 2 2 3 3 2 2" xfId="1678" xr:uid="{89CBB216-BB65-4BB4-A96C-6098B3C95B5D}"/>
    <cellStyle name="Calculation 2 2 3 3 2 3" xfId="1679" xr:uid="{FD51A4D9-D70A-4F53-8A98-E9AB04064CBE}"/>
    <cellStyle name="Calculation 2 2 3 3 2 4" xfId="1680" xr:uid="{56B27C4E-9A64-4A93-8727-D866119ED179}"/>
    <cellStyle name="Calculation 2 2 3 3 3" xfId="1681" xr:uid="{F3696AB3-9F45-46B9-8B14-C52C9F5DB268}"/>
    <cellStyle name="Calculation 2 2 3 3 3 2" xfId="1682" xr:uid="{2539663B-C3BB-44CC-B60B-D85ED2964FC4}"/>
    <cellStyle name="Calculation 2 2 3 3 3 3" xfId="1683" xr:uid="{49082E29-EE47-4EBE-B9BC-25D759D621D5}"/>
    <cellStyle name="Calculation 2 2 3 3 3 4" xfId="1684" xr:uid="{98AA42CF-7A63-475B-AA4D-CE52A11D74DA}"/>
    <cellStyle name="Calculation 2 2 3 3 4" xfId="1685" xr:uid="{48BE03A8-413C-47E6-97D6-4344BAFF02D0}"/>
    <cellStyle name="Calculation 2 2 3 3 4 2" xfId="1686" xr:uid="{33BCF927-A642-445B-89C6-03B9377E4497}"/>
    <cellStyle name="Calculation 2 2 3 3 4 3" xfId="1687" xr:uid="{2EB6EB53-C5F6-4CF3-8F0C-F8383EF0BB9F}"/>
    <cellStyle name="Calculation 2 2 3 3 4 4" xfId="1688" xr:uid="{38384510-A8CA-441B-8428-08842C160238}"/>
    <cellStyle name="Calculation 2 2 3 3 5" xfId="1689" xr:uid="{5EDF4C3D-653B-431E-8093-CB94DB72E85E}"/>
    <cellStyle name="Calculation 2 2 3 3 5 2" xfId="1690" xr:uid="{AAB28841-0E35-45FE-9848-32355F85345B}"/>
    <cellStyle name="Calculation 2 2 3 3 5 3" xfId="1691" xr:uid="{DE794EF1-482E-4D11-B134-391F528239CB}"/>
    <cellStyle name="Calculation 2 2 3 3 5 4" xfId="1692" xr:uid="{ADD0E84C-6B8A-4B64-ADF9-DDBA42309AFB}"/>
    <cellStyle name="Calculation 2 2 3 3 6" xfId="1693" xr:uid="{470BB493-6F75-4293-997A-7492F6A9859A}"/>
    <cellStyle name="Calculation 2 2 3 3 6 2" xfId="1694" xr:uid="{298E947C-4449-4750-A1FB-46C5C4C2ABCA}"/>
    <cellStyle name="Calculation 2 2 3 3 6 3" xfId="1695" xr:uid="{0C60E578-E62C-4D43-A2BE-C1D1D78CFDBA}"/>
    <cellStyle name="Calculation 2 2 3 3 6 4" xfId="1696" xr:uid="{C622F560-5104-41FC-82F1-26A1A45D2EC1}"/>
    <cellStyle name="Calculation 2 2 3 3 7" xfId="1697" xr:uid="{F0E2C142-4248-414D-AFFE-26FC0279DF6A}"/>
    <cellStyle name="Calculation 2 2 3 3 8" xfId="1698" xr:uid="{4589806B-B15C-4314-AE0F-3C2745915090}"/>
    <cellStyle name="Calculation 2 2 3 3 9" xfId="1699" xr:uid="{06CF0742-B9FD-4448-B782-292277AA96BD}"/>
    <cellStyle name="Calculation 2 2 3 4" xfId="1700" xr:uid="{73BB35CA-9E19-47EA-BF60-CC1CEA35D5C7}"/>
    <cellStyle name="Calculation 2 2 3 4 10" xfId="1701" xr:uid="{D91A9CA6-9374-4DFF-BF02-2D4CCF91BB2A}"/>
    <cellStyle name="Calculation 2 2 3 4 2" xfId="1702" xr:uid="{DB071202-F5B6-44A6-BABA-561949861187}"/>
    <cellStyle name="Calculation 2 2 3 4 2 2" xfId="1703" xr:uid="{2FE56513-E7F5-450D-912A-0B2710B0F7D9}"/>
    <cellStyle name="Calculation 2 2 3 4 2 3" xfId="1704" xr:uid="{88F46946-1056-4C3E-A4A6-CE5BC23328D1}"/>
    <cellStyle name="Calculation 2 2 3 4 2 4" xfId="1705" xr:uid="{17A4933A-3675-4257-B8DB-F97EA369A4AD}"/>
    <cellStyle name="Calculation 2 2 3 4 3" xfId="1706" xr:uid="{A23BDBA2-2447-4DA3-A3F8-9793B9403338}"/>
    <cellStyle name="Calculation 2 2 3 4 3 2" xfId="1707" xr:uid="{A701C8A8-C5C6-4BEC-915F-FC69FCEC9188}"/>
    <cellStyle name="Calculation 2 2 3 4 3 3" xfId="1708" xr:uid="{0367960D-2C45-41FD-9A43-A162428B61DE}"/>
    <cellStyle name="Calculation 2 2 3 4 3 4" xfId="1709" xr:uid="{3B61DA48-618E-4181-88A5-9DDFF4A5A125}"/>
    <cellStyle name="Calculation 2 2 3 4 4" xfId="1710" xr:uid="{FD6B1FA4-72F3-4B9F-834F-7D0F313C6681}"/>
    <cellStyle name="Calculation 2 2 3 4 4 2" xfId="1711" xr:uid="{855D6153-5130-45EC-A0E6-DE60C77FCCB9}"/>
    <cellStyle name="Calculation 2 2 3 4 4 3" xfId="1712" xr:uid="{5938603A-F2CA-4FE0-B5DF-B6E299019136}"/>
    <cellStyle name="Calculation 2 2 3 4 4 4" xfId="1713" xr:uid="{9A4E7230-F322-4291-9B0B-27C58A1A8C30}"/>
    <cellStyle name="Calculation 2 2 3 4 5" xfId="1714" xr:uid="{CC318C60-CFD2-45A5-9836-4512717A06C7}"/>
    <cellStyle name="Calculation 2 2 3 4 5 2" xfId="1715" xr:uid="{A78C7A40-14AD-4198-AEC1-79F17665528B}"/>
    <cellStyle name="Calculation 2 2 3 4 5 3" xfId="1716" xr:uid="{291CB586-7D7E-4B00-ADF8-166247B65148}"/>
    <cellStyle name="Calculation 2 2 3 4 5 4" xfId="1717" xr:uid="{998C6305-BEE9-4D58-A5B0-5B994EAD0759}"/>
    <cellStyle name="Calculation 2 2 3 4 6" xfId="1718" xr:uid="{9140CF63-D172-4CED-BB1F-4CA86BA4B9DC}"/>
    <cellStyle name="Calculation 2 2 3 4 6 2" xfId="1719" xr:uid="{586A6A78-85A7-48C0-9245-FA8CB2FAA328}"/>
    <cellStyle name="Calculation 2 2 3 4 6 3" xfId="1720" xr:uid="{9DFBC75C-A5AD-4E55-9E6E-0E90982AC921}"/>
    <cellStyle name="Calculation 2 2 3 4 6 4" xfId="1721" xr:uid="{00989726-9085-4D09-9E74-2A105B0FDA45}"/>
    <cellStyle name="Calculation 2 2 3 4 7" xfId="1722" xr:uid="{086CC0A9-F327-41A5-9913-25CDAEE5A388}"/>
    <cellStyle name="Calculation 2 2 3 4 8" xfId="1723" xr:uid="{B362F0BE-FDC1-41BA-800B-4F6B94F8D76E}"/>
    <cellStyle name="Calculation 2 2 3 4 9" xfId="1724" xr:uid="{BAE2FC53-5BEF-4CCE-A776-7645963539BF}"/>
    <cellStyle name="Calculation 2 2 3 5" xfId="1725" xr:uid="{58D10395-ADFE-4134-9866-FFCA03BB2936}"/>
    <cellStyle name="Calculation 2 2 3 5 2" xfId="1726" xr:uid="{66D54020-00DF-429D-895C-351CF2BE42F5}"/>
    <cellStyle name="Calculation 2 2 3 5 2 2" xfId="1727" xr:uid="{74E583A6-672E-4C5F-AC59-342989FD8176}"/>
    <cellStyle name="Calculation 2 2 3 5 2 3" xfId="1728" xr:uid="{92F1E0CE-8877-44C7-9694-F2867639B689}"/>
    <cellStyle name="Calculation 2 2 3 5 3" xfId="1729" xr:uid="{5626A71E-DFEE-49B8-A2E0-1223C5D51758}"/>
    <cellStyle name="Calculation 2 2 3 5 3 2" xfId="1730" xr:uid="{B716D737-4AF9-4C61-9254-AF6877E4D8A8}"/>
    <cellStyle name="Calculation 2 2 3 5 3 3" xfId="1731" xr:uid="{F4FFCF3D-EDC0-4CF4-B45C-F89F7404FCBC}"/>
    <cellStyle name="Calculation 2 2 3 5 4" xfId="1732" xr:uid="{9198886D-5AE3-48A0-AC0D-6BC26AFCDA69}"/>
    <cellStyle name="Calculation 2 2 3 5 4 2" xfId="1733" xr:uid="{C16BC6A1-32CA-4D0C-A0DF-1A002A41F608}"/>
    <cellStyle name="Calculation 2 2 3 5 4 3" xfId="1734" xr:uid="{BA7A2565-DC1E-48FE-81A2-06504C70FECE}"/>
    <cellStyle name="Calculation 2 2 3 5 5" xfId="1735" xr:uid="{0C4E2EA1-A1FF-4D07-A5B1-EA76B08C5BBB}"/>
    <cellStyle name="Calculation 2 2 3 5 5 2" xfId="1736" xr:uid="{2405BCDB-65AA-4B32-BD67-179BE3250A6C}"/>
    <cellStyle name="Calculation 2 2 3 5 5 3" xfId="1737" xr:uid="{7F454541-1A49-44A6-B46D-2F113E314CA3}"/>
    <cellStyle name="Calculation 2 2 3 5 6" xfId="1738" xr:uid="{92864A29-2193-4ABC-A049-FE3D502CABC3}"/>
    <cellStyle name="Calculation 2 2 3 5 6 2" xfId="1739" xr:uid="{7F283C79-9D8C-4E59-817B-E14E6D61A986}"/>
    <cellStyle name="Calculation 2 2 3 5 6 3" xfId="1740" xr:uid="{7340623E-014A-4244-AD7D-4534D69E5F31}"/>
    <cellStyle name="Calculation 2 2 3 5 7" xfId="1741" xr:uid="{83AA7FDB-B4E8-4C6D-9784-2EB84EAA2344}"/>
    <cellStyle name="Calculation 2 2 3 5 8" xfId="1742" xr:uid="{FAA38A00-4B14-4199-97FB-FC857DD65F4B}"/>
    <cellStyle name="Calculation 2 2 3 5 9" xfId="1743" xr:uid="{0AB5A7E5-ABAD-46EF-8546-2F4DC3DBFE33}"/>
    <cellStyle name="Calculation 2 2 3 6" xfId="1744" xr:uid="{31807049-9F2B-4C6D-81AD-1E1079FA1BF4}"/>
    <cellStyle name="Calculation 2 2 3 6 2" xfId="1745" xr:uid="{7A7DC999-655E-4B26-9199-85A311F054D1}"/>
    <cellStyle name="Calculation 2 2 3 6 2 2" xfId="1746" xr:uid="{742C6D2A-64A9-4C85-9047-D4AFAD77160A}"/>
    <cellStyle name="Calculation 2 2 3 6 2 3" xfId="1747" xr:uid="{469D12EB-39FB-41F5-82A1-A8F640D445FE}"/>
    <cellStyle name="Calculation 2 2 3 6 3" xfId="1748" xr:uid="{7794376B-2072-440E-84AC-EC73EC9AB39A}"/>
    <cellStyle name="Calculation 2 2 3 6 3 2" xfId="1749" xr:uid="{A1D63859-62CA-42C0-A8C3-D928030A76A9}"/>
    <cellStyle name="Calculation 2 2 3 6 3 3" xfId="1750" xr:uid="{50AA07F9-8E68-4AA7-9968-2D5F754C74C5}"/>
    <cellStyle name="Calculation 2 2 3 6 4" xfId="1751" xr:uid="{58F61554-16F6-488C-AEAB-D365756A4EDA}"/>
    <cellStyle name="Calculation 2 2 3 6 4 2" xfId="1752" xr:uid="{3F16F53E-561D-4694-92D9-F18424AEAAB6}"/>
    <cellStyle name="Calculation 2 2 3 6 4 3" xfId="1753" xr:uid="{460EAD17-E04E-4074-A896-14E9E4DE0CCB}"/>
    <cellStyle name="Calculation 2 2 3 6 5" xfId="1754" xr:uid="{1A63CB5A-1751-4407-826A-E033A4A35DA5}"/>
    <cellStyle name="Calculation 2 2 3 6 5 2" xfId="1755" xr:uid="{6DF08A5A-7129-4B2A-B44A-0DF868B6E9D8}"/>
    <cellStyle name="Calculation 2 2 3 6 5 3" xfId="1756" xr:uid="{8C716A27-C33C-479B-B919-EA3AB7D25A43}"/>
    <cellStyle name="Calculation 2 2 3 6 6" xfId="1757" xr:uid="{DD21E691-B4E3-4293-A306-94C31F980894}"/>
    <cellStyle name="Calculation 2 2 3 6 6 2" xfId="1758" xr:uid="{C5A3C38F-01DE-44AE-8196-49890C9E2374}"/>
    <cellStyle name="Calculation 2 2 3 6 6 3" xfId="1759" xr:uid="{C79DF41A-5402-4C31-B16F-79764907F022}"/>
    <cellStyle name="Calculation 2 2 3 6 7" xfId="1760" xr:uid="{676EA746-499A-4CAF-8548-DE3EBE6C65E2}"/>
    <cellStyle name="Calculation 2 2 3 6 8" xfId="1761" xr:uid="{C2F8D0CF-B2E0-4407-99F6-512335442DFB}"/>
    <cellStyle name="Calculation 2 2 3 6 9" xfId="1762" xr:uid="{2C7718B4-DC99-470F-9D5A-CA41AFC666F8}"/>
    <cellStyle name="Calculation 2 2 3 7" xfId="1763" xr:uid="{DEDA3F0E-BE93-4161-8ABF-E62E6C2B2F7A}"/>
    <cellStyle name="Calculation 2 2 3 7 2" xfId="1764" xr:uid="{FDB8F5E0-0680-48CC-8362-F9933F6AB91A}"/>
    <cellStyle name="Calculation 2 2 3 7 2 2" xfId="1765" xr:uid="{EBF2DE35-E8CC-44ED-83DE-2FE0A03F940C}"/>
    <cellStyle name="Calculation 2 2 3 7 2 3" xfId="1766" xr:uid="{7669874B-6E0E-4D02-BEDF-F640B6290CD5}"/>
    <cellStyle name="Calculation 2 2 3 7 3" xfId="1767" xr:uid="{4FB00B89-6EAB-4ED0-B20F-564B78D4333D}"/>
    <cellStyle name="Calculation 2 2 3 7 3 2" xfId="1768" xr:uid="{09FCDAAB-87C9-41F5-BB21-F48E37EAD244}"/>
    <cellStyle name="Calculation 2 2 3 7 3 3" xfId="1769" xr:uid="{ED33BF4C-8B26-4438-BD06-469306CB7772}"/>
    <cellStyle name="Calculation 2 2 3 7 4" xfId="1770" xr:uid="{809EE2A6-F5E6-4BFE-A5B9-F1DB6BA26431}"/>
    <cellStyle name="Calculation 2 2 3 7 4 2" xfId="1771" xr:uid="{FABC563D-52C4-4334-A384-4A87BB9C7419}"/>
    <cellStyle name="Calculation 2 2 3 7 4 3" xfId="1772" xr:uid="{6BA44526-DECA-4B9D-99B1-A63C50692F6C}"/>
    <cellStyle name="Calculation 2 2 3 7 5" xfId="1773" xr:uid="{30207DC1-0220-4116-BCEF-41A4865586C4}"/>
    <cellStyle name="Calculation 2 2 3 7 5 2" xfId="1774" xr:uid="{7ADB9967-592D-41D5-AE0A-40DE3B8EF6BA}"/>
    <cellStyle name="Calculation 2 2 3 7 5 3" xfId="1775" xr:uid="{2E5FC7EE-A55F-40C0-9C1D-6D9ABAB37078}"/>
    <cellStyle name="Calculation 2 2 3 7 6" xfId="1776" xr:uid="{0E1C0DBF-0B93-42E0-816F-81C287CA475F}"/>
    <cellStyle name="Calculation 2 2 3 7 6 2" xfId="1777" xr:uid="{9DAAAFF4-BFC0-48EB-9C4D-3AB56F6CBA2B}"/>
    <cellStyle name="Calculation 2 2 3 7 6 3" xfId="1778" xr:uid="{5FFE1FF5-637E-425B-9D3E-EADA6F8704EF}"/>
    <cellStyle name="Calculation 2 2 3 7 7" xfId="1779" xr:uid="{47B1E11D-31D4-4EF9-8B2D-D7D21F323060}"/>
    <cellStyle name="Calculation 2 2 3 7 8" xfId="1780" xr:uid="{66C220DF-9283-4C24-AE96-59E0663D5114}"/>
    <cellStyle name="Calculation 2 2 3 7 9" xfId="1781" xr:uid="{2D388582-B5BD-4BE5-8D34-CE9DAC8159D4}"/>
    <cellStyle name="Calculation 2 2 3 8" xfId="1782" xr:uid="{10500632-6E9B-42D2-BD1F-F01F35F18F99}"/>
    <cellStyle name="Calculation 2 2 3 8 2" xfId="1783" xr:uid="{BAEA4AC4-8D8C-4442-B7CD-5467C995911B}"/>
    <cellStyle name="Calculation 2 2 3 8 2 2" xfId="1784" xr:uid="{5792ABBB-2E1B-4C6F-B707-5515A3E57AB5}"/>
    <cellStyle name="Calculation 2 2 3 8 2 3" xfId="1785" xr:uid="{55B71656-488E-4B37-A9DB-05E34C48DEB9}"/>
    <cellStyle name="Calculation 2 2 3 8 3" xfId="1786" xr:uid="{5C11C3C3-8FB1-4807-875C-D71B5B1FB78B}"/>
    <cellStyle name="Calculation 2 2 3 8 3 2" xfId="1787" xr:uid="{C436C5FE-EA89-443F-A2D9-D290F91E7AB5}"/>
    <cellStyle name="Calculation 2 2 3 8 3 3" xfId="1788" xr:uid="{032A467F-683D-437C-9C40-14A58CB69E95}"/>
    <cellStyle name="Calculation 2 2 3 8 4" xfId="1789" xr:uid="{E7C23F4F-DE6F-41AB-97E1-61BF8FCF39D1}"/>
    <cellStyle name="Calculation 2 2 3 8 4 2" xfId="1790" xr:uid="{24A38BF0-CACC-43A3-ACD8-9B9BB3A17280}"/>
    <cellStyle name="Calculation 2 2 3 8 4 3" xfId="1791" xr:uid="{252B0748-0D52-47EB-9398-2DE1483A1C5B}"/>
    <cellStyle name="Calculation 2 2 3 8 5" xfId="1792" xr:uid="{A4186BF1-1954-487B-B18E-408950B502AC}"/>
    <cellStyle name="Calculation 2 2 3 8 5 2" xfId="1793" xr:uid="{6EE8F160-3547-4A6D-9093-38FBF8831DDA}"/>
    <cellStyle name="Calculation 2 2 3 8 5 3" xfId="1794" xr:uid="{809F645B-B02B-4334-9E20-2FBA77A2DEBE}"/>
    <cellStyle name="Calculation 2 2 3 8 6" xfId="1795" xr:uid="{C658787A-F001-4EA7-B492-11762C5CC27B}"/>
    <cellStyle name="Calculation 2 2 3 8 6 2" xfId="1796" xr:uid="{ED4AFAB4-1273-4DEB-8E3B-D718B9455C1F}"/>
    <cellStyle name="Calculation 2 2 3 8 6 3" xfId="1797" xr:uid="{B8C0AB32-7696-4ECD-91D7-38F4F9096E68}"/>
    <cellStyle name="Calculation 2 2 3 8 7" xfId="1798" xr:uid="{5DFB669B-108D-47AB-B492-E3E734AAA673}"/>
    <cellStyle name="Calculation 2 2 3 8 8" xfId="1799" xr:uid="{B82EB7B6-50FB-404E-805D-6E10E9B3F978}"/>
    <cellStyle name="Calculation 2 2 3 8 9" xfId="1800" xr:uid="{7026FDB6-C4E2-4546-8E1D-D4753D99C944}"/>
    <cellStyle name="Calculation 2 2 3 9" xfId="1801" xr:uid="{8E29CBE0-8BC3-404F-806B-BC71D92A5A68}"/>
    <cellStyle name="Calculation 2 2 3 9 2" xfId="1802" xr:uid="{C2BD8610-E1E6-43BD-8D74-7FA886F8F8B8}"/>
    <cellStyle name="Calculation 2 2 3 9 2 2" xfId="1803" xr:uid="{9C1DDE43-8255-4E17-84DB-0D99E70AE68C}"/>
    <cellStyle name="Calculation 2 2 3 9 2 3" xfId="1804" xr:uid="{59280A48-3BAD-457D-8E9D-E10DC4730C7D}"/>
    <cellStyle name="Calculation 2 2 3 9 3" xfId="1805" xr:uid="{06C3DE8D-6BE7-4D5C-80F4-6A081AECE456}"/>
    <cellStyle name="Calculation 2 2 3 9 3 2" xfId="1806" xr:uid="{1D0DDF78-C0B1-468D-B978-B1498EF3A056}"/>
    <cellStyle name="Calculation 2 2 3 9 3 3" xfId="1807" xr:uid="{3646A723-E388-4EEA-8191-AA61F1B50558}"/>
    <cellStyle name="Calculation 2 2 3 9 4" xfId="1808" xr:uid="{A1C1862A-F93C-412E-95FA-9C925852DC1F}"/>
    <cellStyle name="Calculation 2 2 3 9 4 2" xfId="1809" xr:uid="{C080C40F-227B-4CC2-99E0-586D90C33CAF}"/>
    <cellStyle name="Calculation 2 2 3 9 4 3" xfId="1810" xr:uid="{80DAAEB4-4266-4D1B-9960-B5EC459F5841}"/>
    <cellStyle name="Calculation 2 2 3 9 5" xfId="1811" xr:uid="{19F49843-4A76-421A-BE96-3CF08F3AB04D}"/>
    <cellStyle name="Calculation 2 2 3 9 5 2" xfId="1812" xr:uid="{5152419C-2AAE-46EA-94AC-F1BE259755B4}"/>
    <cellStyle name="Calculation 2 2 3 9 5 3" xfId="1813" xr:uid="{6B589E93-DD23-40B4-B38E-22032A99900F}"/>
    <cellStyle name="Calculation 2 2 3 9 6" xfId="1814" xr:uid="{97B380B4-4469-4294-BC0F-CED756125DD6}"/>
    <cellStyle name="Calculation 2 2 3 9 6 2" xfId="1815" xr:uid="{4FC089EB-F923-44F2-89C2-D776E3BFB9D6}"/>
    <cellStyle name="Calculation 2 2 3 9 6 3" xfId="1816" xr:uid="{0A806F6C-968D-4A50-8F4C-FD0868BDC1EB}"/>
    <cellStyle name="Calculation 2 2 3 9 7" xfId="1817" xr:uid="{880EC29D-1FCE-4FE5-A56B-C4BFEF49C3B2}"/>
    <cellStyle name="Calculation 2 2 3 9 8" xfId="1818" xr:uid="{9B905149-BB97-484B-9593-4B31E9C54D89}"/>
    <cellStyle name="Calculation 2 2 3 9 9" xfId="1819" xr:uid="{282FC89B-980C-4614-819F-4AAAC730A4A2}"/>
    <cellStyle name="Calculation 2 2 4" xfId="1820" xr:uid="{9A91AD41-B0C2-4B8C-B811-3A0D306A2960}"/>
    <cellStyle name="Calculation 2 2 4 10" xfId="1821" xr:uid="{38C91873-B185-48E4-8BE6-D463DAF464BB}"/>
    <cellStyle name="Calculation 2 2 4 10 2" xfId="1822" xr:uid="{93198F17-0C6D-4E06-983C-00861D33A07B}"/>
    <cellStyle name="Calculation 2 2 4 10 2 2" xfId="1823" xr:uid="{37DF3688-B7F8-469B-9971-A9B3C690D27C}"/>
    <cellStyle name="Calculation 2 2 4 10 2 3" xfId="1824" xr:uid="{C02C559D-064C-4367-B7F9-F398B1A253D8}"/>
    <cellStyle name="Calculation 2 2 4 10 3" xfId="1825" xr:uid="{1B889C99-8F5A-4EF2-A0ED-2281BFB6C032}"/>
    <cellStyle name="Calculation 2 2 4 10 3 2" xfId="1826" xr:uid="{B5D474E0-980E-4748-A847-B996C5A51922}"/>
    <cellStyle name="Calculation 2 2 4 10 3 3" xfId="1827" xr:uid="{74CADEA9-95E0-4953-858C-5BB3593289B3}"/>
    <cellStyle name="Calculation 2 2 4 10 4" xfId="1828" xr:uid="{A8B2F292-8E14-4050-A8F5-B41189E59FC5}"/>
    <cellStyle name="Calculation 2 2 4 10 4 2" xfId="1829" xr:uid="{DDF832A7-5955-4FFF-840C-1E332C485A19}"/>
    <cellStyle name="Calculation 2 2 4 10 4 3" xfId="1830" xr:uid="{640592CC-F282-4D83-8AA1-BA99C31203A1}"/>
    <cellStyle name="Calculation 2 2 4 10 5" xfId="1831" xr:uid="{9E80AE55-1699-4610-A701-16B1666195AC}"/>
    <cellStyle name="Calculation 2 2 4 10 5 2" xfId="1832" xr:uid="{00044BD5-D706-4392-90DF-63FCDEECCB33}"/>
    <cellStyle name="Calculation 2 2 4 10 5 3" xfId="1833" xr:uid="{E06BE430-8E19-47F6-A7A5-6AA723FAFEFA}"/>
    <cellStyle name="Calculation 2 2 4 10 6" xfId="1834" xr:uid="{1361F4BD-2C22-44F5-A117-558CB2837B4E}"/>
    <cellStyle name="Calculation 2 2 4 10 6 2" xfId="1835" xr:uid="{6F47E763-EACF-47F1-B123-6314607E9901}"/>
    <cellStyle name="Calculation 2 2 4 10 6 3" xfId="1836" xr:uid="{71E4C662-0ACA-41D9-9425-D751555E66EB}"/>
    <cellStyle name="Calculation 2 2 4 10 7" xfId="1837" xr:uid="{7378C1F0-5213-46FF-8D4D-F47DF3701009}"/>
    <cellStyle name="Calculation 2 2 4 10 8" xfId="1838" xr:uid="{B1C0EF8E-932F-429C-8C1B-3938F0372DFB}"/>
    <cellStyle name="Calculation 2 2 4 11" xfId="1839" xr:uid="{7E28367C-CF5D-4E44-94B8-4F0F71972AC1}"/>
    <cellStyle name="Calculation 2 2 4 11 2" xfId="1840" xr:uid="{94C08B02-3B69-4A97-9226-1C9251819CBD}"/>
    <cellStyle name="Calculation 2 2 4 11 2 2" xfId="1841" xr:uid="{8E38CE69-1FDA-4383-AA6B-5C1E8D6949DE}"/>
    <cellStyle name="Calculation 2 2 4 11 2 3" xfId="1842" xr:uid="{392FC408-976A-45AA-90D4-0E22F32B82EF}"/>
    <cellStyle name="Calculation 2 2 4 11 3" xfId="1843" xr:uid="{BE0577C1-C948-4501-A5B2-7BB2B7AB7490}"/>
    <cellStyle name="Calculation 2 2 4 11 3 2" xfId="1844" xr:uid="{21AA9A0C-FAB9-446B-8DBA-9CBB711ED736}"/>
    <cellStyle name="Calculation 2 2 4 11 3 3" xfId="1845" xr:uid="{AF4D78DE-549C-4161-8816-2FE929E83928}"/>
    <cellStyle name="Calculation 2 2 4 11 4" xfId="1846" xr:uid="{5CAAED6D-30E1-4DE9-AC44-BCCDF011C533}"/>
    <cellStyle name="Calculation 2 2 4 11 4 2" xfId="1847" xr:uid="{CDDF8A4C-52B1-4CE2-A893-118EE14DB7AE}"/>
    <cellStyle name="Calculation 2 2 4 11 4 3" xfId="1848" xr:uid="{CE0734FC-CD25-47A6-B772-15BDC7069B5C}"/>
    <cellStyle name="Calculation 2 2 4 11 5" xfId="1849" xr:uid="{42780691-7374-40A7-AB87-E5C68680E5DB}"/>
    <cellStyle name="Calculation 2 2 4 11 5 2" xfId="1850" xr:uid="{F8FFDE38-7D18-406B-A831-23D336A35544}"/>
    <cellStyle name="Calculation 2 2 4 11 5 3" xfId="1851" xr:uid="{7BD53DFF-F65E-4CCA-912E-3FB9C55DDD85}"/>
    <cellStyle name="Calculation 2 2 4 11 6" xfId="1852" xr:uid="{9885E9C3-4262-4264-9D2B-F8DC0FF91E52}"/>
    <cellStyle name="Calculation 2 2 4 11 6 2" xfId="1853" xr:uid="{2DB3BC63-6D18-46F7-8F19-C25BC19A4BAB}"/>
    <cellStyle name="Calculation 2 2 4 11 6 3" xfId="1854" xr:uid="{C18781DD-0DF7-460C-A577-BA56AFA6A7DD}"/>
    <cellStyle name="Calculation 2 2 4 11 7" xfId="1855" xr:uid="{ACF3FD9E-2827-4CF7-8B4C-F9FACE23ED7E}"/>
    <cellStyle name="Calculation 2 2 4 11 8" xfId="1856" xr:uid="{D934B183-B68B-4B7F-8415-F4746EA0582B}"/>
    <cellStyle name="Calculation 2 2 4 12" xfId="1857" xr:uid="{BF8443D2-5BC1-445A-976F-3D538EA0180E}"/>
    <cellStyle name="Calculation 2 2 4 12 2" xfId="1858" xr:uid="{F842D212-8EE5-4E9A-AEEB-D10F7007B8A3}"/>
    <cellStyle name="Calculation 2 2 4 12 2 2" xfId="1859" xr:uid="{A9BA24E5-DD50-4DDF-8BFD-BE017E1FB305}"/>
    <cellStyle name="Calculation 2 2 4 12 2 3" xfId="1860" xr:uid="{9F63F56C-EAAC-4A28-B295-6C7FB2CA05A9}"/>
    <cellStyle name="Calculation 2 2 4 12 3" xfId="1861" xr:uid="{DFEA6D10-9788-4534-9609-03C5E6204C89}"/>
    <cellStyle name="Calculation 2 2 4 12 3 2" xfId="1862" xr:uid="{4E205E21-B4CC-4BF3-B4FC-352BB7F3D7E2}"/>
    <cellStyle name="Calculation 2 2 4 12 3 3" xfId="1863" xr:uid="{02F55E12-7C7B-43DD-91EE-454DD7D56261}"/>
    <cellStyle name="Calculation 2 2 4 12 4" xfId="1864" xr:uid="{6ED903B8-3CFB-4E92-90A6-9FD72FCAF911}"/>
    <cellStyle name="Calculation 2 2 4 12 4 2" xfId="1865" xr:uid="{8B9B1C9B-0C1B-4BC4-9532-95FC38009BE4}"/>
    <cellStyle name="Calculation 2 2 4 12 4 3" xfId="1866" xr:uid="{9C0A94B4-45F0-4CB2-B37E-2BD25699089D}"/>
    <cellStyle name="Calculation 2 2 4 12 5" xfId="1867" xr:uid="{124BB230-F740-4D8C-86A2-F397AC8CF284}"/>
    <cellStyle name="Calculation 2 2 4 12 5 2" xfId="1868" xr:uid="{09F740C3-3B3E-4878-A94C-8F2374F526DE}"/>
    <cellStyle name="Calculation 2 2 4 12 5 3" xfId="1869" xr:uid="{73655EA8-8507-4DE4-AA27-1F5F61D831A3}"/>
    <cellStyle name="Calculation 2 2 4 12 6" xfId="1870" xr:uid="{5D31F046-996C-406D-8044-111293A919DD}"/>
    <cellStyle name="Calculation 2 2 4 12 6 2" xfId="1871" xr:uid="{EA7E3B7C-C3F4-49DB-9F70-29163335A87C}"/>
    <cellStyle name="Calculation 2 2 4 12 6 3" xfId="1872" xr:uid="{5A963E7B-45C4-4A94-B3FF-B7DDB86C9809}"/>
    <cellStyle name="Calculation 2 2 4 12 7" xfId="1873" xr:uid="{6BFA0B04-E796-45F2-A55A-E17995A7197C}"/>
    <cellStyle name="Calculation 2 2 4 12 8" xfId="1874" xr:uid="{54B38FFA-484A-4DDA-AEFE-4018DA08D5A9}"/>
    <cellStyle name="Calculation 2 2 4 13" xfId="1875" xr:uid="{701A8302-63AC-45E3-9640-40EB0BA1ABBF}"/>
    <cellStyle name="Calculation 2 2 4 13 2" xfId="1876" xr:uid="{309EC62E-61E1-4F0C-8EBA-42D416C19A37}"/>
    <cellStyle name="Calculation 2 2 4 13 2 2" xfId="1877" xr:uid="{50ECBDD8-27D4-4B96-BEDA-CF5F4D9BFF86}"/>
    <cellStyle name="Calculation 2 2 4 13 2 3" xfId="1878" xr:uid="{F2E2428A-248E-4A1F-8BE5-C5B13E2F172B}"/>
    <cellStyle name="Calculation 2 2 4 13 3" xfId="1879" xr:uid="{A4561EC2-F043-47BF-953A-7662648C7E90}"/>
    <cellStyle name="Calculation 2 2 4 13 3 2" xfId="1880" xr:uid="{F6102341-09BD-4E0E-AC92-27A5D83E2E0C}"/>
    <cellStyle name="Calculation 2 2 4 13 3 3" xfId="1881" xr:uid="{5201CB3A-9A32-4662-8E96-1DA6CF9DBDD2}"/>
    <cellStyle name="Calculation 2 2 4 13 4" xfId="1882" xr:uid="{1772152B-4989-4853-8525-71873492DCCB}"/>
    <cellStyle name="Calculation 2 2 4 13 4 2" xfId="1883" xr:uid="{505DC7EA-89C4-4C54-8A70-CF074152A9DE}"/>
    <cellStyle name="Calculation 2 2 4 13 4 3" xfId="1884" xr:uid="{FB67282E-214A-480A-8A13-FA4DFD4E0201}"/>
    <cellStyle name="Calculation 2 2 4 13 5" xfId="1885" xr:uid="{35784917-9C53-4AF5-97B2-DE8271840689}"/>
    <cellStyle name="Calculation 2 2 4 13 5 2" xfId="1886" xr:uid="{40455FC4-BD2B-4925-8D06-261FAC22368D}"/>
    <cellStyle name="Calculation 2 2 4 13 5 3" xfId="1887" xr:uid="{520DC9D3-F4A6-45D5-9D65-A7109C9D53CE}"/>
    <cellStyle name="Calculation 2 2 4 13 6" xfId="1888" xr:uid="{151AEB9B-D75D-43D8-B79B-B67F05F38A33}"/>
    <cellStyle name="Calculation 2 2 4 13 6 2" xfId="1889" xr:uid="{BCEF4C45-9104-4439-8265-002A951D3476}"/>
    <cellStyle name="Calculation 2 2 4 13 6 3" xfId="1890" xr:uid="{7E21AAFF-3ED3-47EA-82FA-6002A4A2BCBE}"/>
    <cellStyle name="Calculation 2 2 4 13 7" xfId="1891" xr:uid="{63DAA288-B5CE-48B1-99C4-7AA5916C06CF}"/>
    <cellStyle name="Calculation 2 2 4 13 8" xfId="1892" xr:uid="{C1C2D79B-A34A-4B58-A501-2193D2DA1BCA}"/>
    <cellStyle name="Calculation 2 2 4 14" xfId="1893" xr:uid="{33737617-09C8-4D3D-8894-571FA942C9CF}"/>
    <cellStyle name="Calculation 2 2 4 14 2" xfId="1894" xr:uid="{351A15E1-CA37-4D4F-978A-301EDBA7A827}"/>
    <cellStyle name="Calculation 2 2 4 14 2 2" xfId="1895" xr:uid="{FB9F6ED6-DD49-4632-9A17-8489E9491774}"/>
    <cellStyle name="Calculation 2 2 4 14 2 3" xfId="1896" xr:uid="{A43BD700-3D3E-4E60-8242-867E57DAC3EE}"/>
    <cellStyle name="Calculation 2 2 4 14 3" xfId="1897" xr:uid="{D14FEB5B-651C-4290-9C90-F59C474C977C}"/>
    <cellStyle name="Calculation 2 2 4 14 3 2" xfId="1898" xr:uid="{19DE184A-2535-4CB1-8124-732D78D8E098}"/>
    <cellStyle name="Calculation 2 2 4 14 3 3" xfId="1899" xr:uid="{112F4091-E3F3-47A2-B1B6-D848C900B2C7}"/>
    <cellStyle name="Calculation 2 2 4 14 4" xfId="1900" xr:uid="{49CA2778-5A95-4A4C-8B4B-76285C73BFB5}"/>
    <cellStyle name="Calculation 2 2 4 14 4 2" xfId="1901" xr:uid="{930BD2C3-0D72-467C-88CB-12162A920543}"/>
    <cellStyle name="Calculation 2 2 4 14 4 3" xfId="1902" xr:uid="{78026DF8-CDFD-4063-B35C-8C8B5683E884}"/>
    <cellStyle name="Calculation 2 2 4 14 5" xfId="1903" xr:uid="{53D6BA87-C903-469C-AC89-A37E4A07B536}"/>
    <cellStyle name="Calculation 2 2 4 14 5 2" xfId="1904" xr:uid="{433635B8-29E9-47C9-A5BE-5EC8858F685B}"/>
    <cellStyle name="Calculation 2 2 4 14 5 3" xfId="1905" xr:uid="{BDF9F26C-684C-4465-A9A8-F4531DA8AB67}"/>
    <cellStyle name="Calculation 2 2 4 14 6" xfId="1906" xr:uid="{AD6389C5-9102-482E-9319-C29FBE1759B5}"/>
    <cellStyle name="Calculation 2 2 4 14 6 2" xfId="1907" xr:uid="{DFEDF945-9CF6-4897-A674-CF60B38F07B0}"/>
    <cellStyle name="Calculation 2 2 4 14 6 3" xfId="1908" xr:uid="{B992FA57-7494-4F94-B6BD-85DDACCFFB1F}"/>
    <cellStyle name="Calculation 2 2 4 14 7" xfId="1909" xr:uid="{4F3688B9-349B-4967-BCAB-AD32605BD26C}"/>
    <cellStyle name="Calculation 2 2 4 14 8" xfId="1910" xr:uid="{C6E7A4C1-6A13-497E-BED3-1879E7608A57}"/>
    <cellStyle name="Calculation 2 2 4 15" xfId="1911" xr:uid="{7642CAB6-5A7B-4FD3-9C2E-AC8FA666626C}"/>
    <cellStyle name="Calculation 2 2 4 15 2" xfId="1912" xr:uid="{A4FC48B8-8C2A-469C-9761-1F053ADACD43}"/>
    <cellStyle name="Calculation 2 2 4 15 3" xfId="1913" xr:uid="{5FA8FB1F-970C-4F7A-AB1B-EE49555153BD}"/>
    <cellStyle name="Calculation 2 2 4 16" xfId="1914" xr:uid="{99514048-C013-483F-BB81-6F7CE95A4258}"/>
    <cellStyle name="Calculation 2 2 4 2" xfId="1915" xr:uid="{2C04A7A0-2FEE-4BBD-952D-AD5A88B3E19D}"/>
    <cellStyle name="Calculation 2 2 4 2 2" xfId="1916" xr:uid="{1B03CD2B-785B-4DB7-88F2-814FFD92D44D}"/>
    <cellStyle name="Calculation 2 2 4 2 2 2" xfId="1917" xr:uid="{F53BE944-45BB-4CDB-8310-B600656CAF21}"/>
    <cellStyle name="Calculation 2 2 4 2 2 3" xfId="1918" xr:uid="{DC220CF8-9B8D-4A63-8479-42A4E683740F}"/>
    <cellStyle name="Calculation 2 2 4 2 3" xfId="1919" xr:uid="{943527FA-8378-417D-A483-F4DDEB9DF181}"/>
    <cellStyle name="Calculation 2 2 4 2 3 2" xfId="1920" xr:uid="{A2FC5D4B-6D08-4CEF-9A02-20D2EBA1EE9E}"/>
    <cellStyle name="Calculation 2 2 4 2 3 3" xfId="1921" xr:uid="{5C61160D-0555-4AF3-8304-4CB67353568C}"/>
    <cellStyle name="Calculation 2 2 4 2 4" xfId="1922" xr:uid="{2B2B25B6-3B1E-41F7-9895-EF598CCC9BD4}"/>
    <cellStyle name="Calculation 2 2 4 2 4 2" xfId="1923" xr:uid="{8BD18299-DC15-47DB-9C83-4407CC61FABD}"/>
    <cellStyle name="Calculation 2 2 4 2 4 3" xfId="1924" xr:uid="{90EDE7A9-12AA-491D-A6CD-BBFAAC28CF84}"/>
    <cellStyle name="Calculation 2 2 4 2 5" xfId="1925" xr:uid="{7DA8FB88-2FD4-4F82-AE8D-075D3F0EC79D}"/>
    <cellStyle name="Calculation 2 2 4 2 5 2" xfId="1926" xr:uid="{862339B0-B337-419D-9A35-C77A8DEAE154}"/>
    <cellStyle name="Calculation 2 2 4 2 5 3" xfId="1927" xr:uid="{460AEFDA-2DE6-4ED4-B48C-DFEDCF9EFCCA}"/>
    <cellStyle name="Calculation 2 2 4 2 6" xfId="1928" xr:uid="{97A22BDF-E922-46CC-AADE-2865D4B13447}"/>
    <cellStyle name="Calculation 2 2 4 2 6 2" xfId="1929" xr:uid="{F250D407-357C-4107-8CF6-ABDB7B29C704}"/>
    <cellStyle name="Calculation 2 2 4 2 6 3" xfId="1930" xr:uid="{BF388C16-BDF5-46EF-BF60-88E0AB053B0E}"/>
    <cellStyle name="Calculation 2 2 4 2 7" xfId="1931" xr:uid="{49ACF58F-B78E-4D78-B952-803386B20338}"/>
    <cellStyle name="Calculation 2 2 4 2 8" xfId="1932" xr:uid="{2AD03FD7-9FDE-4693-AE65-CD7545FE015A}"/>
    <cellStyle name="Calculation 2 2 4 2 9" xfId="1933" xr:uid="{B41D5991-D85F-4CDA-92ED-DD7DDFE93948}"/>
    <cellStyle name="Calculation 2 2 4 3" xfId="1934" xr:uid="{2A05C865-688B-4144-B42F-197E4DFA9DC0}"/>
    <cellStyle name="Calculation 2 2 4 3 2" xfId="1935" xr:uid="{F8A76900-EC94-46C2-AEB4-A6351D1AF445}"/>
    <cellStyle name="Calculation 2 2 4 3 2 2" xfId="1936" xr:uid="{2F04E771-B084-475A-850C-22965B73DE81}"/>
    <cellStyle name="Calculation 2 2 4 3 2 3" xfId="1937" xr:uid="{9792A2CA-27CF-4ED5-B9CA-4989F52F6DDB}"/>
    <cellStyle name="Calculation 2 2 4 3 3" xfId="1938" xr:uid="{358B3AF2-3520-4F77-BC95-008089313ACB}"/>
    <cellStyle name="Calculation 2 2 4 3 3 2" xfId="1939" xr:uid="{57312634-5121-41C5-B794-BD68A7379807}"/>
    <cellStyle name="Calculation 2 2 4 3 3 3" xfId="1940" xr:uid="{7762A606-62B7-4E02-BD88-E4D55F4F0485}"/>
    <cellStyle name="Calculation 2 2 4 3 4" xfId="1941" xr:uid="{DA09BDA9-8A52-459C-9C58-FC25E154B0F4}"/>
    <cellStyle name="Calculation 2 2 4 3 4 2" xfId="1942" xr:uid="{1804224F-F8C8-4EC7-8E29-235F34F744FE}"/>
    <cellStyle name="Calculation 2 2 4 3 4 3" xfId="1943" xr:uid="{3160C546-97BB-42D5-8635-0E4758D935AB}"/>
    <cellStyle name="Calculation 2 2 4 3 5" xfId="1944" xr:uid="{6ED2C312-0500-46BF-B5BD-871811A1F004}"/>
    <cellStyle name="Calculation 2 2 4 3 5 2" xfId="1945" xr:uid="{7BC8BE91-70A5-4682-A486-60AD6CAFC968}"/>
    <cellStyle name="Calculation 2 2 4 3 5 3" xfId="1946" xr:uid="{F5FF81C4-3AE2-439C-9E17-2AF5485F17B2}"/>
    <cellStyle name="Calculation 2 2 4 3 6" xfId="1947" xr:uid="{D1782F97-C108-467E-9B5F-C7627D9884F8}"/>
    <cellStyle name="Calculation 2 2 4 3 6 2" xfId="1948" xr:uid="{6E56879A-4B84-4BE6-B532-969D6F9D9AA8}"/>
    <cellStyle name="Calculation 2 2 4 3 6 3" xfId="1949" xr:uid="{ED1C2BD6-01F8-42BE-9C3D-7CDA062FA3D5}"/>
    <cellStyle name="Calculation 2 2 4 3 7" xfId="1950" xr:uid="{96166843-583C-42FC-BA85-53006058522A}"/>
    <cellStyle name="Calculation 2 2 4 3 8" xfId="1951" xr:uid="{9B658009-4081-4D54-A9F7-82D3335089B3}"/>
    <cellStyle name="Calculation 2 2 4 3 9" xfId="1952" xr:uid="{21D3D052-FC25-430E-BB37-07A483F38DE0}"/>
    <cellStyle name="Calculation 2 2 4 4" xfId="1953" xr:uid="{FF6C88CC-42AD-4AEE-B28D-065E240A83B5}"/>
    <cellStyle name="Calculation 2 2 4 4 2" xfId="1954" xr:uid="{CD08329E-A684-4E5D-931B-400E05A7DBE1}"/>
    <cellStyle name="Calculation 2 2 4 4 2 2" xfId="1955" xr:uid="{080AA4EC-FED0-4E6F-B05B-CA74ED6456A4}"/>
    <cellStyle name="Calculation 2 2 4 4 2 3" xfId="1956" xr:uid="{B7025745-1191-49C5-9B05-15DDD86CDFE8}"/>
    <cellStyle name="Calculation 2 2 4 4 3" xfId="1957" xr:uid="{4495321F-70FE-4970-9588-5EA44B70D9E9}"/>
    <cellStyle name="Calculation 2 2 4 4 3 2" xfId="1958" xr:uid="{22DBA54B-CC5C-4D06-AED1-92D4DF877046}"/>
    <cellStyle name="Calculation 2 2 4 4 3 3" xfId="1959" xr:uid="{DC0107F0-D16F-4855-A40C-B3D849F23B14}"/>
    <cellStyle name="Calculation 2 2 4 4 4" xfId="1960" xr:uid="{CB33880A-B7B6-4747-A31B-2A58AE783449}"/>
    <cellStyle name="Calculation 2 2 4 4 4 2" xfId="1961" xr:uid="{A7799F30-20A1-4759-843B-09369C2A7727}"/>
    <cellStyle name="Calculation 2 2 4 4 4 3" xfId="1962" xr:uid="{8D0B2860-0E0D-4CAD-B04C-207E69A0DD09}"/>
    <cellStyle name="Calculation 2 2 4 4 5" xfId="1963" xr:uid="{50D7822B-CFCD-4453-AEC6-AD8B46A64F51}"/>
    <cellStyle name="Calculation 2 2 4 4 5 2" xfId="1964" xr:uid="{5ECD78B1-30B2-4DF2-8C98-61DCF327E90C}"/>
    <cellStyle name="Calculation 2 2 4 4 5 3" xfId="1965" xr:uid="{ED77D6B3-4484-4A06-B4E6-3B857205590A}"/>
    <cellStyle name="Calculation 2 2 4 4 6" xfId="1966" xr:uid="{0CACD324-F913-4661-8F1F-467CAF286FBF}"/>
    <cellStyle name="Calculation 2 2 4 4 6 2" xfId="1967" xr:uid="{AEAEFE77-55DD-4665-928D-4AB371C10B2E}"/>
    <cellStyle name="Calculation 2 2 4 4 6 3" xfId="1968" xr:uid="{463E2CBE-82B7-4256-B9F3-63F0C8EFE3BF}"/>
    <cellStyle name="Calculation 2 2 4 4 7" xfId="1969" xr:uid="{EC40E16A-D673-4568-848A-CCB79777041F}"/>
    <cellStyle name="Calculation 2 2 4 4 8" xfId="1970" xr:uid="{1ADDCAB5-999B-40A6-9879-6D60F8FBC601}"/>
    <cellStyle name="Calculation 2 2 4 4 9" xfId="1971" xr:uid="{D4D95EF6-6F9D-46F7-ABBA-B8B71AEC5EB0}"/>
    <cellStyle name="Calculation 2 2 4 5" xfId="1972" xr:uid="{7ACCD3B1-B569-4220-A48A-1492CDF3237D}"/>
    <cellStyle name="Calculation 2 2 4 5 2" xfId="1973" xr:uid="{E89EC454-0919-449D-B222-98B0D0916EAA}"/>
    <cellStyle name="Calculation 2 2 4 5 2 2" xfId="1974" xr:uid="{51F796E2-1DB6-4BE1-AA49-A5FFDEF1516A}"/>
    <cellStyle name="Calculation 2 2 4 5 2 3" xfId="1975" xr:uid="{FCCE3C46-8332-4AFD-9D34-30D19CFF1BFA}"/>
    <cellStyle name="Calculation 2 2 4 5 3" xfId="1976" xr:uid="{06B9FE8F-72C7-4A55-B892-6C4249B23F87}"/>
    <cellStyle name="Calculation 2 2 4 5 3 2" xfId="1977" xr:uid="{025EB179-0697-4C39-9CCA-241D5DF839CE}"/>
    <cellStyle name="Calculation 2 2 4 5 3 3" xfId="1978" xr:uid="{4EDDF6AA-4039-44BF-B1FC-23ADEF494822}"/>
    <cellStyle name="Calculation 2 2 4 5 4" xfId="1979" xr:uid="{A69B9CC8-DC61-4DFD-893B-A2C77DB46C08}"/>
    <cellStyle name="Calculation 2 2 4 5 4 2" xfId="1980" xr:uid="{11B54225-577D-4D5F-ACDE-DD239BF6AFA3}"/>
    <cellStyle name="Calculation 2 2 4 5 4 3" xfId="1981" xr:uid="{A6212418-E846-4D52-8ECF-2D63A6026C35}"/>
    <cellStyle name="Calculation 2 2 4 5 5" xfId="1982" xr:uid="{9D038394-AF7F-4322-875A-07F21A76D6A5}"/>
    <cellStyle name="Calculation 2 2 4 5 5 2" xfId="1983" xr:uid="{D7979E8C-D8E9-4BD4-8C9A-3779E10D6DF0}"/>
    <cellStyle name="Calculation 2 2 4 5 5 3" xfId="1984" xr:uid="{97A21231-2666-4E20-B20D-C2C40954269E}"/>
    <cellStyle name="Calculation 2 2 4 5 6" xfId="1985" xr:uid="{CD8510C0-EED8-4943-802C-6CAE440079FB}"/>
    <cellStyle name="Calculation 2 2 4 5 6 2" xfId="1986" xr:uid="{73B1EDFF-72DE-4F31-B362-6815BBC354B3}"/>
    <cellStyle name="Calculation 2 2 4 5 6 3" xfId="1987" xr:uid="{43796275-7243-45C1-89E5-5B3E4450F2D4}"/>
    <cellStyle name="Calculation 2 2 4 5 7" xfId="1988" xr:uid="{A938411E-CCDD-4FB0-8A12-8F22DCB25857}"/>
    <cellStyle name="Calculation 2 2 4 5 8" xfId="1989" xr:uid="{E6E6B15C-0320-402E-9623-B53F104C22BE}"/>
    <cellStyle name="Calculation 2 2 4 5 9" xfId="1990" xr:uid="{F870F8F6-9A84-4C1B-B2F0-014E6802563F}"/>
    <cellStyle name="Calculation 2 2 4 6" xfId="1991" xr:uid="{380B7852-D324-4A69-A362-F89156984CB2}"/>
    <cellStyle name="Calculation 2 2 4 6 2" xfId="1992" xr:uid="{439D305E-E0FA-485A-9F0C-AC83B02E1F13}"/>
    <cellStyle name="Calculation 2 2 4 6 2 2" xfId="1993" xr:uid="{B47D4A06-8117-4C36-8A65-E631C68FB409}"/>
    <cellStyle name="Calculation 2 2 4 6 2 3" xfId="1994" xr:uid="{D297591D-38B4-4E82-822A-94851CFB59A3}"/>
    <cellStyle name="Calculation 2 2 4 6 3" xfId="1995" xr:uid="{DFF60B71-9F91-4DF0-8872-9643EE4A7A42}"/>
    <cellStyle name="Calculation 2 2 4 6 3 2" xfId="1996" xr:uid="{7249BC1D-9B0B-42E4-8DD2-F0B857B002EA}"/>
    <cellStyle name="Calculation 2 2 4 6 3 3" xfId="1997" xr:uid="{7DF18A11-33C3-497D-A463-E60B47FB11CE}"/>
    <cellStyle name="Calculation 2 2 4 6 4" xfId="1998" xr:uid="{39CA0FA3-68AC-4BFC-B2FF-652B2EEA9D58}"/>
    <cellStyle name="Calculation 2 2 4 6 4 2" xfId="1999" xr:uid="{B2FFBBEF-088B-440A-9C32-B95753E2B2D6}"/>
    <cellStyle name="Calculation 2 2 4 6 4 3" xfId="2000" xr:uid="{09C1024F-C896-4638-94C0-81AA5FD71001}"/>
    <cellStyle name="Calculation 2 2 4 6 5" xfId="2001" xr:uid="{9AF3F038-0BB2-4852-8192-4EB57D65E805}"/>
    <cellStyle name="Calculation 2 2 4 6 5 2" xfId="2002" xr:uid="{A325F8C3-1B0C-4C69-A68A-BFBF5EAEA168}"/>
    <cellStyle name="Calculation 2 2 4 6 5 3" xfId="2003" xr:uid="{F4CA3754-4CD7-4063-A0CC-9570CEE3DB2C}"/>
    <cellStyle name="Calculation 2 2 4 6 6" xfId="2004" xr:uid="{77F7D2D2-B4BF-4BA9-8A80-C63B978017C8}"/>
    <cellStyle name="Calculation 2 2 4 6 6 2" xfId="2005" xr:uid="{CE52838B-D9B1-4D7F-AC3D-E23D314A1578}"/>
    <cellStyle name="Calculation 2 2 4 6 6 3" xfId="2006" xr:uid="{9E59BEE6-A848-4DAD-BD8D-2028157D0F19}"/>
    <cellStyle name="Calculation 2 2 4 6 7" xfId="2007" xr:uid="{31A8D701-6019-4B20-9B6B-824B981E10E6}"/>
    <cellStyle name="Calculation 2 2 4 6 8" xfId="2008" xr:uid="{6C44058D-D713-4CF6-BCB7-59265C4215DE}"/>
    <cellStyle name="Calculation 2 2 4 6 9" xfId="2009" xr:uid="{CE9161CE-D13F-40CD-9FBB-5EABC1C64F4F}"/>
    <cellStyle name="Calculation 2 2 4 7" xfId="2010" xr:uid="{2AF87279-5A10-4B39-BD0F-0EB4A8A400FD}"/>
    <cellStyle name="Calculation 2 2 4 7 2" xfId="2011" xr:uid="{E1B493D8-2276-4830-B642-D680BDD58DCD}"/>
    <cellStyle name="Calculation 2 2 4 7 2 2" xfId="2012" xr:uid="{132DA57B-9AA2-4B15-8D0D-820E320548E0}"/>
    <cellStyle name="Calculation 2 2 4 7 2 3" xfId="2013" xr:uid="{DE3ED133-CAC9-46C8-9BB7-5CF4117DEE03}"/>
    <cellStyle name="Calculation 2 2 4 7 3" xfId="2014" xr:uid="{2CCF9440-5FD0-4130-B5CD-09D0C6959E57}"/>
    <cellStyle name="Calculation 2 2 4 7 3 2" xfId="2015" xr:uid="{D19AE4D7-151D-4928-9E1D-0BC2FA7D3F8F}"/>
    <cellStyle name="Calculation 2 2 4 7 3 3" xfId="2016" xr:uid="{64D70527-99FB-4CE1-9DA4-6A48C5DBE768}"/>
    <cellStyle name="Calculation 2 2 4 7 4" xfId="2017" xr:uid="{F5F86A22-C54E-4339-B2BC-8AD49DF89B08}"/>
    <cellStyle name="Calculation 2 2 4 7 4 2" xfId="2018" xr:uid="{D084AEB0-09FF-4116-8D8D-C0B30CD1B559}"/>
    <cellStyle name="Calculation 2 2 4 7 4 3" xfId="2019" xr:uid="{3F7198BA-C01A-4B62-88C5-032410B3D8C5}"/>
    <cellStyle name="Calculation 2 2 4 7 5" xfId="2020" xr:uid="{528AF6C0-588F-4AF6-BA4D-47A7D2FBB6D1}"/>
    <cellStyle name="Calculation 2 2 4 7 5 2" xfId="2021" xr:uid="{2B34AC60-0665-4B27-9042-2853834FFDAD}"/>
    <cellStyle name="Calculation 2 2 4 7 5 3" xfId="2022" xr:uid="{80AE3B4A-4F0F-437C-B9C6-D7D13FB32CEC}"/>
    <cellStyle name="Calculation 2 2 4 7 6" xfId="2023" xr:uid="{037FAC5B-404E-4160-A028-80E028BE350D}"/>
    <cellStyle name="Calculation 2 2 4 7 6 2" xfId="2024" xr:uid="{53D56189-D247-49B5-8AB6-5EABD5633AB2}"/>
    <cellStyle name="Calculation 2 2 4 7 6 3" xfId="2025" xr:uid="{0DBA4353-900D-4FD3-B2E1-A252232C60C3}"/>
    <cellStyle name="Calculation 2 2 4 7 7" xfId="2026" xr:uid="{A71685BB-3537-4FF2-9E1C-388D15FE40C6}"/>
    <cellStyle name="Calculation 2 2 4 7 8" xfId="2027" xr:uid="{0C09FFE0-24E3-4F50-8936-6AC114E9B34D}"/>
    <cellStyle name="Calculation 2 2 4 7 9" xfId="2028" xr:uid="{3BFA6BA7-74A1-47F1-A2B9-FADE579709FF}"/>
    <cellStyle name="Calculation 2 2 4 8" xfId="2029" xr:uid="{D0A94AC7-3A8B-4023-BF58-405D1DE1E10B}"/>
    <cellStyle name="Calculation 2 2 4 8 2" xfId="2030" xr:uid="{8CFA2385-64FA-486D-97D6-D07162617ACE}"/>
    <cellStyle name="Calculation 2 2 4 8 2 2" xfId="2031" xr:uid="{2C85906C-C35F-4281-993F-81EB4E6E5A5F}"/>
    <cellStyle name="Calculation 2 2 4 8 2 3" xfId="2032" xr:uid="{B6F4E05D-0D49-4E63-ACB3-038FD4B2E69E}"/>
    <cellStyle name="Calculation 2 2 4 8 3" xfId="2033" xr:uid="{F4C9109E-7C02-4744-9E34-FB060CCD7996}"/>
    <cellStyle name="Calculation 2 2 4 8 3 2" xfId="2034" xr:uid="{6B12EA7B-034C-4717-B96B-7D3158766FF9}"/>
    <cellStyle name="Calculation 2 2 4 8 3 3" xfId="2035" xr:uid="{EC2299C0-F4D5-4782-AC4B-E1AEB938A5C0}"/>
    <cellStyle name="Calculation 2 2 4 8 4" xfId="2036" xr:uid="{305AA59F-A42A-4B6E-8BAC-9B37C0CE6EE6}"/>
    <cellStyle name="Calculation 2 2 4 8 4 2" xfId="2037" xr:uid="{EC9C2CE0-F8F4-419B-90F3-F67316792C58}"/>
    <cellStyle name="Calculation 2 2 4 8 4 3" xfId="2038" xr:uid="{A777A8AB-166E-4471-900B-8053C0AB3903}"/>
    <cellStyle name="Calculation 2 2 4 8 5" xfId="2039" xr:uid="{CEB79DFA-09A3-442F-A8E4-0A2DA796AF9C}"/>
    <cellStyle name="Calculation 2 2 4 8 5 2" xfId="2040" xr:uid="{4A25E52F-F4AB-4982-AB59-50AE320B4E9C}"/>
    <cellStyle name="Calculation 2 2 4 8 5 3" xfId="2041" xr:uid="{B9360226-CA56-4EA9-991A-9F51EDE0DBD0}"/>
    <cellStyle name="Calculation 2 2 4 8 6" xfId="2042" xr:uid="{9003E8AF-D35E-4FDD-A390-DAAB027432F3}"/>
    <cellStyle name="Calculation 2 2 4 8 6 2" xfId="2043" xr:uid="{366F6F4B-020E-44E5-AFB8-5C43884AAE46}"/>
    <cellStyle name="Calculation 2 2 4 8 6 3" xfId="2044" xr:uid="{39A5DE23-D5E9-4C90-9767-04DC3771FDB2}"/>
    <cellStyle name="Calculation 2 2 4 8 7" xfId="2045" xr:uid="{C324E7F7-2350-4819-97FF-16B3CD14F8E2}"/>
    <cellStyle name="Calculation 2 2 4 8 8" xfId="2046" xr:uid="{EA4EEA73-A75D-4C07-A842-6ED583668451}"/>
    <cellStyle name="Calculation 2 2 4 8 9" xfId="2047" xr:uid="{2D87F08E-DEEC-44B0-B5DA-B888C9861314}"/>
    <cellStyle name="Calculation 2 2 4 9" xfId="2048" xr:uid="{FB0DDBE2-3063-4DFC-A363-F1C488900B1C}"/>
    <cellStyle name="Calculation 2 2 4 9 2" xfId="2049" xr:uid="{1BDA7813-8C21-4B0B-9FC8-3F38088C953A}"/>
    <cellStyle name="Calculation 2 2 4 9 2 2" xfId="2050" xr:uid="{AC47B492-AB86-43D0-A6E1-A3FA7E34CE5E}"/>
    <cellStyle name="Calculation 2 2 4 9 2 3" xfId="2051" xr:uid="{3B487789-AFC5-4DA4-97CB-D17A0B70081C}"/>
    <cellStyle name="Calculation 2 2 4 9 3" xfId="2052" xr:uid="{9FDFCE38-9014-4B32-BB1F-E0CF358BD316}"/>
    <cellStyle name="Calculation 2 2 4 9 3 2" xfId="2053" xr:uid="{1628AAB0-47E3-4754-9CBC-B4876309F1B8}"/>
    <cellStyle name="Calculation 2 2 4 9 3 3" xfId="2054" xr:uid="{02E24451-4C97-413B-80BF-1FFC4866D588}"/>
    <cellStyle name="Calculation 2 2 4 9 4" xfId="2055" xr:uid="{E93992B5-9B08-4669-95D5-E332A6F54F79}"/>
    <cellStyle name="Calculation 2 2 4 9 4 2" xfId="2056" xr:uid="{EFA5EF78-BF94-44D0-97C7-81EC1B008AAE}"/>
    <cellStyle name="Calculation 2 2 4 9 4 3" xfId="2057" xr:uid="{12723D8F-D177-4E86-A84E-0132967E1C0E}"/>
    <cellStyle name="Calculation 2 2 4 9 5" xfId="2058" xr:uid="{326422DF-9AD5-4287-B176-38D8AE286B61}"/>
    <cellStyle name="Calculation 2 2 4 9 5 2" xfId="2059" xr:uid="{8039FA9D-51C3-4391-A0EB-6C2785318748}"/>
    <cellStyle name="Calculation 2 2 4 9 5 3" xfId="2060" xr:uid="{717E5C99-B2F7-4EB4-B450-B9588AA71907}"/>
    <cellStyle name="Calculation 2 2 4 9 6" xfId="2061" xr:uid="{1FAD1068-663D-4570-A6EA-E26C6AAFE45E}"/>
    <cellStyle name="Calculation 2 2 4 9 6 2" xfId="2062" xr:uid="{73AE396A-704C-4C71-9EEA-BFC1DE75592E}"/>
    <cellStyle name="Calculation 2 2 4 9 6 3" xfId="2063" xr:uid="{2AE4A8A0-039B-418D-A8CB-C79062B19EF2}"/>
    <cellStyle name="Calculation 2 2 4 9 7" xfId="2064" xr:uid="{C4BAEEB0-C533-472A-9C2A-168E44D7D31A}"/>
    <cellStyle name="Calculation 2 2 4 9 8" xfId="2065" xr:uid="{DA060142-0AF4-449F-9387-BEEB056AEB21}"/>
    <cellStyle name="Calculation 2 2 5" xfId="2066" xr:uid="{F45C1748-7BE6-4973-AD91-25DE45FAEDC2}"/>
    <cellStyle name="Calculation 2 2 5 10" xfId="2067" xr:uid="{31E8AED6-2CDD-456B-8C0D-FBF516F26826}"/>
    <cellStyle name="Calculation 2 2 5 11" xfId="2068" xr:uid="{CFF25BED-481F-4469-8539-57B54BA26FBF}"/>
    <cellStyle name="Calculation 2 2 5 2" xfId="2069" xr:uid="{3A957EE2-EF04-47F2-BA13-0C39C98CF8C9}"/>
    <cellStyle name="Calculation 2 2 5 2 2" xfId="2070" xr:uid="{E61EC700-CC48-490E-8CEB-964AC676D696}"/>
    <cellStyle name="Calculation 2 2 5 2 3" xfId="2071" xr:uid="{B2082A08-9020-4699-A721-2C0A0F775B84}"/>
    <cellStyle name="Calculation 2 2 5 2 4" xfId="2072" xr:uid="{DCEB8AF7-075F-4EFA-8FBD-0F1B3872E7CF}"/>
    <cellStyle name="Calculation 2 2 5 3" xfId="2073" xr:uid="{D57B03C0-8523-4188-A198-545EE4FD1121}"/>
    <cellStyle name="Calculation 2 2 5 3 2" xfId="2074" xr:uid="{10BA6C73-CC52-46DF-A8C8-5D1BBCA9F58D}"/>
    <cellStyle name="Calculation 2 2 5 3 3" xfId="2075" xr:uid="{EAD04820-C57E-45AA-B457-F359A406B8BA}"/>
    <cellStyle name="Calculation 2 2 5 3 4" xfId="2076" xr:uid="{4398D465-7221-4830-99DF-9DDDA56612E4}"/>
    <cellStyle name="Calculation 2 2 5 4" xfId="2077" xr:uid="{F1100860-1845-47E3-9306-613DB4EA9BCB}"/>
    <cellStyle name="Calculation 2 2 5 4 2" xfId="2078" xr:uid="{882236DF-5C39-4354-95FF-E4AD55674F3A}"/>
    <cellStyle name="Calculation 2 2 5 4 3" xfId="2079" xr:uid="{26CFA6B5-5C43-4E60-B31D-98D2084829B9}"/>
    <cellStyle name="Calculation 2 2 5 4 4" xfId="2080" xr:uid="{12BB8390-8C49-4994-AEB9-2F264EE41081}"/>
    <cellStyle name="Calculation 2 2 5 5" xfId="2081" xr:uid="{C5DCBC42-11BE-4C44-9726-2DC6E234BEFB}"/>
    <cellStyle name="Calculation 2 2 5 5 2" xfId="2082" xr:uid="{553E0F69-641F-4599-BA9F-DD882D79ACE3}"/>
    <cellStyle name="Calculation 2 2 5 5 3" xfId="2083" xr:uid="{C4047475-6B12-4D68-8E4B-A09E61081351}"/>
    <cellStyle name="Calculation 2 2 5 5 4" xfId="2084" xr:uid="{DD88685E-796B-436B-915F-713AB09BE660}"/>
    <cellStyle name="Calculation 2 2 5 6" xfId="2085" xr:uid="{B2D88FF7-C9EF-488D-9D53-E1F16D112BB2}"/>
    <cellStyle name="Calculation 2 2 5 6 2" xfId="2086" xr:uid="{4ECAD4FA-6CD4-4FF5-9992-DA56E3F7E621}"/>
    <cellStyle name="Calculation 2 2 5 6 3" xfId="2087" xr:uid="{32E647B2-B21A-4A1D-87F5-622EA9B09208}"/>
    <cellStyle name="Calculation 2 2 5 6 4" xfId="2088" xr:uid="{80C6DA81-A37F-4911-A233-7F6E189C493C}"/>
    <cellStyle name="Calculation 2 2 5 7" xfId="2089" xr:uid="{C3CD89B0-E9DB-4B2B-8BF0-C9E1AF05887D}"/>
    <cellStyle name="Calculation 2 2 5 8" xfId="2090" xr:uid="{A4F52570-F0B1-44B5-BD4A-64C521679C48}"/>
    <cellStyle name="Calculation 2 2 5 9" xfId="2091" xr:uid="{6C9058CD-2B32-4019-9D86-DDF4DD8FCF9D}"/>
    <cellStyle name="Calculation 2 2 6" xfId="2092" xr:uid="{42C5B574-76DA-43DF-A3CD-4307544C4090}"/>
    <cellStyle name="Calculation 2 2 6 10" xfId="2093" xr:uid="{BA2D3E8F-4146-4EE6-8ADD-59C2FB1FD581}"/>
    <cellStyle name="Calculation 2 2 6 2" xfId="2094" xr:uid="{D3DA9BAC-72C8-4EF1-92B9-E90827ADBAA6}"/>
    <cellStyle name="Calculation 2 2 6 2 2" xfId="2095" xr:uid="{648CCE87-FA4D-4039-8F26-6883FAA4CA50}"/>
    <cellStyle name="Calculation 2 2 6 2 3" xfId="2096" xr:uid="{2CFA1FF1-EAD5-4D65-AA19-1E7E7B68387C}"/>
    <cellStyle name="Calculation 2 2 6 2 4" xfId="2097" xr:uid="{2643C6A4-E4AF-4D5E-A6E6-5328E80BFA41}"/>
    <cellStyle name="Calculation 2 2 6 3" xfId="2098" xr:uid="{C1673EC3-AC6C-40D4-8237-AD276DCA7546}"/>
    <cellStyle name="Calculation 2 2 6 3 2" xfId="2099" xr:uid="{5E08C574-D4F2-4147-BBA5-1A43CBB7F972}"/>
    <cellStyle name="Calculation 2 2 6 3 3" xfId="2100" xr:uid="{4641E788-424A-4012-BA94-14BCC409F7F3}"/>
    <cellStyle name="Calculation 2 2 6 3 4" xfId="2101" xr:uid="{118BBDDA-BB97-476E-99A9-6311B0BF8E17}"/>
    <cellStyle name="Calculation 2 2 6 4" xfId="2102" xr:uid="{53397C2D-B452-41AB-BF2B-53DF08A6D299}"/>
    <cellStyle name="Calculation 2 2 6 4 2" xfId="2103" xr:uid="{F3DA0BE4-59D6-4CB7-A19B-99D6E01D2816}"/>
    <cellStyle name="Calculation 2 2 6 4 3" xfId="2104" xr:uid="{5FA0BB53-CB54-403F-BB1D-5DAD29ECFD2F}"/>
    <cellStyle name="Calculation 2 2 6 4 4" xfId="2105" xr:uid="{A94FEFBA-8BA6-4491-AC94-8586C87FF350}"/>
    <cellStyle name="Calculation 2 2 6 5" xfId="2106" xr:uid="{B6ABD404-5791-4CFD-998E-579C20DD5B36}"/>
    <cellStyle name="Calculation 2 2 6 5 2" xfId="2107" xr:uid="{709E4E5D-BDC6-4BD8-B44A-2BC1AC41CFFB}"/>
    <cellStyle name="Calculation 2 2 6 5 3" xfId="2108" xr:uid="{67C7989D-B8FE-4F09-BFBD-15C3E6B0865D}"/>
    <cellStyle name="Calculation 2 2 6 5 4" xfId="2109" xr:uid="{6D8AD530-E8B1-47B2-B2A2-C52361C84619}"/>
    <cellStyle name="Calculation 2 2 6 6" xfId="2110" xr:uid="{26DE579B-3EE8-4E1C-8B1C-86DA78F5458B}"/>
    <cellStyle name="Calculation 2 2 6 6 2" xfId="2111" xr:uid="{A189587D-CC8C-4694-8DDE-B3C36EC55CB3}"/>
    <cellStyle name="Calculation 2 2 6 6 3" xfId="2112" xr:uid="{7732B5E1-2D09-43F4-BDB8-364342762EEC}"/>
    <cellStyle name="Calculation 2 2 6 6 4" xfId="2113" xr:uid="{CE485636-1680-4055-BD63-2075999FA4C3}"/>
    <cellStyle name="Calculation 2 2 6 7" xfId="2114" xr:uid="{98E88122-F899-4FE8-88A5-01D287C40AB5}"/>
    <cellStyle name="Calculation 2 2 6 8" xfId="2115" xr:uid="{D9E7005D-6271-4146-B1EB-85C7272B7B21}"/>
    <cellStyle name="Calculation 2 2 6 9" xfId="2116" xr:uid="{AA783329-3CDB-4FBF-B056-057532090203}"/>
    <cellStyle name="Calculation 2 2 7" xfId="2117" xr:uid="{C6634ADB-ED6A-433B-9E49-23DAB249E3F1}"/>
    <cellStyle name="Calculation 2 2 7 2" xfId="2118" xr:uid="{6D894DD2-95F5-4A7D-B993-7F85C173FB36}"/>
    <cellStyle name="Calculation 2 2 7 2 2" xfId="2119" xr:uid="{01818C31-B0BC-4C9D-931A-47CA2D4C93F1}"/>
    <cellStyle name="Calculation 2 2 7 2 3" xfId="2120" xr:uid="{3552F3BA-BCC8-4C57-AA54-D3597D12B8A1}"/>
    <cellStyle name="Calculation 2 2 7 3" xfId="2121" xr:uid="{0CC6C3D7-631F-4E67-86CD-A11512EFEFB5}"/>
    <cellStyle name="Calculation 2 2 7 3 2" xfId="2122" xr:uid="{95E8A3A9-2C0C-4CCD-9D5A-5F86CAA92695}"/>
    <cellStyle name="Calculation 2 2 7 3 3" xfId="2123" xr:uid="{58AD2134-B40A-4243-B144-B88AFA1CAA8A}"/>
    <cellStyle name="Calculation 2 2 7 4" xfId="2124" xr:uid="{4B83AB93-836F-4908-AF40-A6A111C24A8E}"/>
    <cellStyle name="Calculation 2 2 7 4 2" xfId="2125" xr:uid="{E9B72A06-32F0-478C-8A7C-307D0FF9678F}"/>
    <cellStyle name="Calculation 2 2 7 4 3" xfId="2126" xr:uid="{59F7C1D1-29CB-4014-AB93-86B56609483C}"/>
    <cellStyle name="Calculation 2 2 7 5" xfId="2127" xr:uid="{4C121FDC-589C-4406-AC23-561FCC9717AB}"/>
    <cellStyle name="Calculation 2 2 7 5 2" xfId="2128" xr:uid="{AAE6E2E2-3588-4460-8F9B-0278276A43C2}"/>
    <cellStyle name="Calculation 2 2 7 5 3" xfId="2129" xr:uid="{AE33008B-3808-41CB-A36B-D05C8D0C3103}"/>
    <cellStyle name="Calculation 2 2 7 6" xfId="2130" xr:uid="{6E2DFDE1-710C-4544-9F0C-A5335C26921A}"/>
    <cellStyle name="Calculation 2 2 7 6 2" xfId="2131" xr:uid="{99431EFC-402B-4764-ACDF-CD307D4B0CF8}"/>
    <cellStyle name="Calculation 2 2 7 6 3" xfId="2132" xr:uid="{79DDCAA2-E741-4D43-8E21-6AF6CA26530B}"/>
    <cellStyle name="Calculation 2 2 7 7" xfId="2133" xr:uid="{AF540673-80D6-4A6C-912D-B00A8747C2CD}"/>
    <cellStyle name="Calculation 2 2 7 8" xfId="2134" xr:uid="{62BC0BE8-3EA8-460B-9286-5426F62956D2}"/>
    <cellStyle name="Calculation 2 2 7 9" xfId="2135" xr:uid="{A611ECAE-06E6-45FB-A210-21731568C2CF}"/>
    <cellStyle name="Calculation 2 2 8" xfId="2136" xr:uid="{641F42EB-16C7-4D11-AF53-C2735CE985AB}"/>
    <cellStyle name="Calculation 2 2 8 2" xfId="2137" xr:uid="{176E6693-958B-4834-B2F2-805BD414860F}"/>
    <cellStyle name="Calculation 2 2 8 2 2" xfId="2138" xr:uid="{B39D6AB1-1269-4D2D-B396-E22D474B07DA}"/>
    <cellStyle name="Calculation 2 2 8 2 3" xfId="2139" xr:uid="{180B6EB3-ED69-4FC2-9336-465A049B38E0}"/>
    <cellStyle name="Calculation 2 2 8 3" xfId="2140" xr:uid="{9B7A182B-A9D2-4D18-B97B-4D2B4909A076}"/>
    <cellStyle name="Calculation 2 2 8 3 2" xfId="2141" xr:uid="{7EDE2FF4-51E3-41F6-9E6D-FB2E722DA078}"/>
    <cellStyle name="Calculation 2 2 8 3 3" xfId="2142" xr:uid="{C50AB64A-F42A-464B-BDD2-A9A25C9217D7}"/>
    <cellStyle name="Calculation 2 2 8 4" xfId="2143" xr:uid="{D0D7544C-5C3F-448A-9F8E-1F1A073FA25A}"/>
    <cellStyle name="Calculation 2 2 8 4 2" xfId="2144" xr:uid="{231CCEEA-9A19-4D28-9E19-19C2FBFC58E7}"/>
    <cellStyle name="Calculation 2 2 8 4 3" xfId="2145" xr:uid="{7657BF20-4824-4977-A013-1C398687C310}"/>
    <cellStyle name="Calculation 2 2 8 5" xfId="2146" xr:uid="{A164A817-468D-4487-91A4-C258F49BCA38}"/>
    <cellStyle name="Calculation 2 2 8 5 2" xfId="2147" xr:uid="{494B10D4-EBEF-4D89-B4C7-787C21156E99}"/>
    <cellStyle name="Calculation 2 2 8 5 3" xfId="2148" xr:uid="{927B12BC-3F71-4F1D-BE1A-65AAAAE19D7B}"/>
    <cellStyle name="Calculation 2 2 8 6" xfId="2149" xr:uid="{B2FFF828-CFA5-4053-BBE8-2BFAA7F6EA34}"/>
    <cellStyle name="Calculation 2 2 8 6 2" xfId="2150" xr:uid="{31A66579-566A-4731-8103-853A4E4A3754}"/>
    <cellStyle name="Calculation 2 2 8 6 3" xfId="2151" xr:uid="{7AC361D9-7BB8-415F-BB3B-22CB8B9604C3}"/>
    <cellStyle name="Calculation 2 2 8 7" xfId="2152" xr:uid="{39984E9F-6F58-4426-84B8-9840581DAB05}"/>
    <cellStyle name="Calculation 2 2 8 8" xfId="2153" xr:uid="{7C56D2F0-9110-4AE9-92C4-918B963FC025}"/>
    <cellStyle name="Calculation 2 2 8 9" xfId="2154" xr:uid="{8373D952-B291-4DEA-95DE-507F74AFC642}"/>
    <cellStyle name="Calculation 2 2 9" xfId="2155" xr:uid="{5AFDC7F1-AF9D-47BA-98C4-423998A9F143}"/>
    <cellStyle name="Calculation 2 2 9 2" xfId="2156" xr:uid="{1D0B7F9E-EE80-4EAE-AD48-8045FF1CFA87}"/>
    <cellStyle name="Calculation 2 2 9 2 2" xfId="2157" xr:uid="{2690A2FD-A003-47AE-A929-5EAFFC928B2D}"/>
    <cellStyle name="Calculation 2 2 9 2 3" xfId="2158" xr:uid="{54AA9175-6D59-4368-94C9-C08536D658B0}"/>
    <cellStyle name="Calculation 2 2 9 3" xfId="2159" xr:uid="{9EDF438C-4B65-4CCE-8783-6254D789DEE6}"/>
    <cellStyle name="Calculation 2 2 9 3 2" xfId="2160" xr:uid="{A52990B7-B4B8-4974-BFDF-4137583DE7A2}"/>
    <cellStyle name="Calculation 2 2 9 3 3" xfId="2161" xr:uid="{6F89CB21-1A46-4DB2-AFA9-1AAB4C4E0AD2}"/>
    <cellStyle name="Calculation 2 2 9 4" xfId="2162" xr:uid="{43173F5C-1A25-45FE-9B7B-89BC127F563F}"/>
    <cellStyle name="Calculation 2 2 9 4 2" xfId="2163" xr:uid="{1CC3416D-D53C-4C21-9B72-CED1FD971F30}"/>
    <cellStyle name="Calculation 2 2 9 4 3" xfId="2164" xr:uid="{AA614432-8F31-4E61-83CC-8364E473BB2E}"/>
    <cellStyle name="Calculation 2 2 9 5" xfId="2165" xr:uid="{5499D177-7715-4490-ABC8-D8FF3C83A977}"/>
    <cellStyle name="Calculation 2 2 9 5 2" xfId="2166" xr:uid="{1F880E55-1481-4D00-9F2D-E4373127D454}"/>
    <cellStyle name="Calculation 2 2 9 5 3" xfId="2167" xr:uid="{CA518109-9FF4-4CCC-BF88-23DCFD73D622}"/>
    <cellStyle name="Calculation 2 2 9 6" xfId="2168" xr:uid="{F3B5453B-6678-4470-9C39-E120B39C93DB}"/>
    <cellStyle name="Calculation 2 2 9 6 2" xfId="2169" xr:uid="{C1ED7628-00E6-40D4-8AE2-9BDF3A4E446D}"/>
    <cellStyle name="Calculation 2 2 9 6 3" xfId="2170" xr:uid="{77AE2240-A014-4576-878F-E43E7FF67EE3}"/>
    <cellStyle name="Calculation 2 2 9 7" xfId="2171" xr:uid="{21748E20-9F74-4DAB-9EDA-02E1B4596322}"/>
    <cellStyle name="Calculation 2 2 9 8" xfId="2172" xr:uid="{315D2FA8-8455-431D-98B5-ACD7B48F8B09}"/>
    <cellStyle name="Calculation 2 2 9 9" xfId="2173" xr:uid="{969B908B-B180-4FE8-889F-55CDE067A84A}"/>
    <cellStyle name="Calculation 2 20" xfId="2174" xr:uid="{103B62D0-FC6A-45F3-A6A7-0FFB0216E4FE}"/>
    <cellStyle name="Calculation 2 21" xfId="2175" xr:uid="{D6F2051A-40E2-4737-920D-F0832503A5B7}"/>
    <cellStyle name="Calculation 2 3" xfId="2176" xr:uid="{DD4661B7-10EC-4B49-B819-CE5FABDA1992}"/>
    <cellStyle name="Calculation 2 3 10" xfId="2177" xr:uid="{D5F81135-E887-4390-9427-54A979C18B98}"/>
    <cellStyle name="Calculation 2 3 10 2" xfId="2178" xr:uid="{210A0561-4464-4751-8D74-FF13DB9DD45A}"/>
    <cellStyle name="Calculation 2 3 10 2 2" xfId="2179" xr:uid="{BC123F77-A5FE-4234-8F4C-2190E8057FBD}"/>
    <cellStyle name="Calculation 2 3 10 2 3" xfId="2180" xr:uid="{DC85F3A9-D406-422A-AE2B-57E23169065E}"/>
    <cellStyle name="Calculation 2 3 10 3" xfId="2181" xr:uid="{A347174E-6200-48B0-AE5E-94511DE9984A}"/>
    <cellStyle name="Calculation 2 3 10 3 2" xfId="2182" xr:uid="{07A87ADF-10D8-48F0-B605-D286218E1B71}"/>
    <cellStyle name="Calculation 2 3 10 3 3" xfId="2183" xr:uid="{1428C470-EE81-4CC1-AD94-F6EACAC6683F}"/>
    <cellStyle name="Calculation 2 3 10 4" xfId="2184" xr:uid="{CD5D5604-2BE6-425F-9517-1B04EB2F318B}"/>
    <cellStyle name="Calculation 2 3 10 4 2" xfId="2185" xr:uid="{9C69DC14-1B9C-4E96-9900-03C3F5741B3F}"/>
    <cellStyle name="Calculation 2 3 10 4 3" xfId="2186" xr:uid="{5BDA11D0-7178-405D-A46B-82C04BF0576B}"/>
    <cellStyle name="Calculation 2 3 10 5" xfId="2187" xr:uid="{AC09C0AE-1716-45B6-AD64-14B467A8C230}"/>
    <cellStyle name="Calculation 2 3 10 5 2" xfId="2188" xr:uid="{D253060B-BAC4-404E-B4FF-A725B0ABECEA}"/>
    <cellStyle name="Calculation 2 3 10 5 3" xfId="2189" xr:uid="{B53F0DDC-7316-444D-B0C8-19723F24A28A}"/>
    <cellStyle name="Calculation 2 3 10 6" xfId="2190" xr:uid="{EFA5DE7F-DDEE-4550-B6DF-30656F6090A0}"/>
    <cellStyle name="Calculation 2 3 10 6 2" xfId="2191" xr:uid="{6BF02751-4813-4264-8FE3-17DC62558FC9}"/>
    <cellStyle name="Calculation 2 3 10 6 3" xfId="2192" xr:uid="{CED0B869-CF48-49B3-95B1-179C85847F81}"/>
    <cellStyle name="Calculation 2 3 10 7" xfId="2193" xr:uid="{4C41B988-E0BE-448D-A5F2-29FDBBD505D4}"/>
    <cellStyle name="Calculation 2 3 10 8" xfId="2194" xr:uid="{18B93A26-DC0C-4CA2-9250-4D3971D94592}"/>
    <cellStyle name="Calculation 2 3 10 9" xfId="2195" xr:uid="{883F4CA7-79B1-4D86-97FB-40BFE7FB6958}"/>
    <cellStyle name="Calculation 2 3 11" xfId="2196" xr:uid="{E7947ADD-85A2-4C80-BA91-C8B4DC8A5388}"/>
    <cellStyle name="Calculation 2 3 11 2" xfId="2197" xr:uid="{E9A46727-C180-49A8-B42F-3A910FFC2430}"/>
    <cellStyle name="Calculation 2 3 11 2 2" xfId="2198" xr:uid="{85E244B5-1D16-43A4-A0AE-D195D76388C1}"/>
    <cellStyle name="Calculation 2 3 11 2 3" xfId="2199" xr:uid="{64547BDF-E410-413F-B889-11DB52BDF759}"/>
    <cellStyle name="Calculation 2 3 11 3" xfId="2200" xr:uid="{F0AE5BE2-EAF1-4C80-9042-D44C54CA2F16}"/>
    <cellStyle name="Calculation 2 3 11 3 2" xfId="2201" xr:uid="{4340FF2D-4DE6-4020-9635-66EB48017C97}"/>
    <cellStyle name="Calculation 2 3 11 3 3" xfId="2202" xr:uid="{71478FB0-E646-4F51-8F9E-6D764D8D9F66}"/>
    <cellStyle name="Calculation 2 3 11 4" xfId="2203" xr:uid="{64574B86-7C9E-48FD-9233-E5159D77DCA2}"/>
    <cellStyle name="Calculation 2 3 11 4 2" xfId="2204" xr:uid="{08554307-A1BC-404E-B4E6-D4E83AFC10C9}"/>
    <cellStyle name="Calculation 2 3 11 4 3" xfId="2205" xr:uid="{027C602D-C500-4EB2-831C-E0105191D3DC}"/>
    <cellStyle name="Calculation 2 3 11 5" xfId="2206" xr:uid="{8811C914-53D1-458F-8540-F7C4DF90AA66}"/>
    <cellStyle name="Calculation 2 3 11 5 2" xfId="2207" xr:uid="{8E369618-4ECA-4383-A8F7-DB634DF078C6}"/>
    <cellStyle name="Calculation 2 3 11 5 3" xfId="2208" xr:uid="{3B86663F-E843-4C43-A3D5-67F30F126AA8}"/>
    <cellStyle name="Calculation 2 3 11 6" xfId="2209" xr:uid="{4F73306F-2F61-4786-951F-D1F4BF6DE22B}"/>
    <cellStyle name="Calculation 2 3 11 6 2" xfId="2210" xr:uid="{D81A2522-58A0-4D19-8C80-78B7D6B8E1E0}"/>
    <cellStyle name="Calculation 2 3 11 6 3" xfId="2211" xr:uid="{86F61782-B29A-4D7B-9520-0B407B6066E4}"/>
    <cellStyle name="Calculation 2 3 11 7" xfId="2212" xr:uid="{0A15B220-1E8D-4D00-BBE2-CAE062E433BE}"/>
    <cellStyle name="Calculation 2 3 11 8" xfId="2213" xr:uid="{2F8B5C59-454E-4EE7-8071-49E49CFD4D76}"/>
    <cellStyle name="Calculation 2 3 11 9" xfId="2214" xr:uid="{1E7474FC-8C79-48E6-AD56-9DA939E71B5D}"/>
    <cellStyle name="Calculation 2 3 12" xfId="2215" xr:uid="{BC29D195-C491-4714-84DE-52134DB30A80}"/>
    <cellStyle name="Calculation 2 3 12 2" xfId="2216" xr:uid="{37FD19C4-D059-4CBC-8D4B-A8C517D4198F}"/>
    <cellStyle name="Calculation 2 3 12 2 2" xfId="2217" xr:uid="{90F1ADFD-F68D-4D4D-9D05-43C0211CDADE}"/>
    <cellStyle name="Calculation 2 3 12 2 3" xfId="2218" xr:uid="{76E1EB62-C426-4164-A869-DD20E5F0811B}"/>
    <cellStyle name="Calculation 2 3 12 3" xfId="2219" xr:uid="{04927DA5-27E4-4974-A4EE-E004640C605B}"/>
    <cellStyle name="Calculation 2 3 12 3 2" xfId="2220" xr:uid="{8479636F-44C9-4FAD-B2AA-9C164B8C8D62}"/>
    <cellStyle name="Calculation 2 3 12 3 3" xfId="2221" xr:uid="{384F01B4-EB70-4AD8-8932-FAEB1A3BCD24}"/>
    <cellStyle name="Calculation 2 3 12 4" xfId="2222" xr:uid="{B225B916-38BD-4D2A-83B5-82031BC286E5}"/>
    <cellStyle name="Calculation 2 3 12 4 2" xfId="2223" xr:uid="{50C7F9B6-7A65-4993-A38E-4B716CC0168C}"/>
    <cellStyle name="Calculation 2 3 12 4 3" xfId="2224" xr:uid="{35A3583C-E97B-4676-8CA5-F6319F1C0A47}"/>
    <cellStyle name="Calculation 2 3 12 5" xfId="2225" xr:uid="{F9AAD451-6FA4-494A-9EE1-286EDD0AEACC}"/>
    <cellStyle name="Calculation 2 3 12 5 2" xfId="2226" xr:uid="{8242D5CB-BFE6-4ACA-8A30-E68E09506AB3}"/>
    <cellStyle name="Calculation 2 3 12 5 3" xfId="2227" xr:uid="{A4EBA1F7-5F08-4105-9B20-50F7F2DA21DD}"/>
    <cellStyle name="Calculation 2 3 12 6" xfId="2228" xr:uid="{9F4AD4C7-F6AE-4D57-BEDF-A1AAA237ACAF}"/>
    <cellStyle name="Calculation 2 3 12 6 2" xfId="2229" xr:uid="{9781D1DD-928B-4344-808C-F3899728780C}"/>
    <cellStyle name="Calculation 2 3 12 6 3" xfId="2230" xr:uid="{A41A7230-FDE5-4D40-88C0-E1343D8722A1}"/>
    <cellStyle name="Calculation 2 3 12 7" xfId="2231" xr:uid="{52203ED2-6EB5-43EE-BF76-55017FB6D8E0}"/>
    <cellStyle name="Calculation 2 3 12 8" xfId="2232" xr:uid="{AF2E2F23-5314-4CB9-8950-69D0BCEEF1DB}"/>
    <cellStyle name="Calculation 2 3 12 9" xfId="2233" xr:uid="{20325DB3-F7E7-4291-B0BD-9DC7614EB3E6}"/>
    <cellStyle name="Calculation 2 3 13" xfId="2234" xr:uid="{96C0B6C4-7400-49F7-BBF8-D80D5861B85E}"/>
    <cellStyle name="Calculation 2 3 13 2" xfId="2235" xr:uid="{0987CCA3-A480-4FB1-8C01-1EEE84750608}"/>
    <cellStyle name="Calculation 2 3 13 2 2" xfId="2236" xr:uid="{C0E5EF4F-4B4D-4236-A2B6-140720B0AA95}"/>
    <cellStyle name="Calculation 2 3 13 2 3" xfId="2237" xr:uid="{FF4853A5-8B25-4EFC-9BED-07647DE5CD18}"/>
    <cellStyle name="Calculation 2 3 13 3" xfId="2238" xr:uid="{16AB216D-4CF4-4C73-9A39-FC6AFC6AED46}"/>
    <cellStyle name="Calculation 2 3 13 3 2" xfId="2239" xr:uid="{6775297F-1FEE-40A7-87BD-540AF345ECB2}"/>
    <cellStyle name="Calculation 2 3 13 3 3" xfId="2240" xr:uid="{760B0885-3CF2-44E1-9998-D3C33BF14CCC}"/>
    <cellStyle name="Calculation 2 3 13 4" xfId="2241" xr:uid="{D2E1257F-C105-4332-9DE9-5A3CB5B8D2BD}"/>
    <cellStyle name="Calculation 2 3 13 4 2" xfId="2242" xr:uid="{F1CA29B0-0773-4A40-BE0D-F5B765160779}"/>
    <cellStyle name="Calculation 2 3 13 4 3" xfId="2243" xr:uid="{0BEABFC4-8440-4E4A-BFBE-7224C2317D48}"/>
    <cellStyle name="Calculation 2 3 13 5" xfId="2244" xr:uid="{9C7208C5-6FBA-472B-B104-E6ABF0744A46}"/>
    <cellStyle name="Calculation 2 3 13 5 2" xfId="2245" xr:uid="{945097F8-C6AF-481D-AB6E-0849F552047D}"/>
    <cellStyle name="Calculation 2 3 13 5 3" xfId="2246" xr:uid="{7F48BE14-D61A-4F4E-8C53-AD4FFEAE78FE}"/>
    <cellStyle name="Calculation 2 3 13 6" xfId="2247" xr:uid="{0CAEE7DA-FDF7-4224-BA0C-AAD12A094D02}"/>
    <cellStyle name="Calculation 2 3 13 6 2" xfId="2248" xr:uid="{0D55B525-3A46-4775-9E6A-349FC7FC887C}"/>
    <cellStyle name="Calculation 2 3 13 6 3" xfId="2249" xr:uid="{AF66126F-6D94-4D38-A2EE-8435C69E4708}"/>
    <cellStyle name="Calculation 2 3 13 7" xfId="2250" xr:uid="{5037B71C-D1D4-41FA-A8E7-700FEAD8AB23}"/>
    <cellStyle name="Calculation 2 3 13 8" xfId="2251" xr:uid="{A50EF1E5-257E-4D57-B712-E0AFB34B4F35}"/>
    <cellStyle name="Calculation 2 3 13 9" xfId="2252" xr:uid="{C5ECCE42-C7F5-45BA-A072-700FDB98130A}"/>
    <cellStyle name="Calculation 2 3 14" xfId="2253" xr:uid="{4D0C014D-1DA7-4732-A624-B64D0ED7B3C8}"/>
    <cellStyle name="Calculation 2 3 14 2" xfId="2254" xr:uid="{9C486486-70C3-4022-9989-F2D67DD67FF7}"/>
    <cellStyle name="Calculation 2 3 14 2 2" xfId="2255" xr:uid="{F237D776-DB1A-400F-9A43-617D1B965A25}"/>
    <cellStyle name="Calculation 2 3 14 2 3" xfId="2256" xr:uid="{FD09ED2C-759A-4A0F-B211-EF40A6D749C1}"/>
    <cellStyle name="Calculation 2 3 14 3" xfId="2257" xr:uid="{41D05F35-D13C-44FB-84EF-FDB3C4C2B28A}"/>
    <cellStyle name="Calculation 2 3 14 3 2" xfId="2258" xr:uid="{E2CE3E35-FD8E-4B93-8967-F3722DFBF75F}"/>
    <cellStyle name="Calculation 2 3 14 3 3" xfId="2259" xr:uid="{D6DA74B9-D1D1-4992-9D44-2B307756233E}"/>
    <cellStyle name="Calculation 2 3 14 4" xfId="2260" xr:uid="{A6397B9F-D3C6-4A82-BEF5-ECDF5F3FA5C8}"/>
    <cellStyle name="Calculation 2 3 14 4 2" xfId="2261" xr:uid="{3D123354-DFB6-4A81-B03D-C5450001D6A6}"/>
    <cellStyle name="Calculation 2 3 14 4 3" xfId="2262" xr:uid="{07B49239-17F7-45D7-8D84-8831293CC672}"/>
    <cellStyle name="Calculation 2 3 14 5" xfId="2263" xr:uid="{C24EC4F1-7911-47C0-AF26-60A9CA66BF44}"/>
    <cellStyle name="Calculation 2 3 14 5 2" xfId="2264" xr:uid="{4C97406A-CC77-4D7D-8748-880879306B3F}"/>
    <cellStyle name="Calculation 2 3 14 5 3" xfId="2265" xr:uid="{841CBC62-576E-4FC1-95EB-53DEA152E4C6}"/>
    <cellStyle name="Calculation 2 3 14 6" xfId="2266" xr:uid="{4AF32E15-E352-47A8-A82E-EA5EFAB1BBA4}"/>
    <cellStyle name="Calculation 2 3 14 6 2" xfId="2267" xr:uid="{E9B294E1-F3FD-4153-AE61-6A395D89476F}"/>
    <cellStyle name="Calculation 2 3 14 6 3" xfId="2268" xr:uid="{C0904939-751E-4B9A-8B16-9AF899426596}"/>
    <cellStyle name="Calculation 2 3 14 7" xfId="2269" xr:uid="{217C6C06-64BB-4AEF-9505-E90BC926D5E0}"/>
    <cellStyle name="Calculation 2 3 14 8" xfId="2270" xr:uid="{77BA106A-5610-47CB-8152-6A0B7473DBAA}"/>
    <cellStyle name="Calculation 2 3 14 9" xfId="2271" xr:uid="{506017E4-8249-4EDA-ACF9-750B8BB2684B}"/>
    <cellStyle name="Calculation 2 3 15" xfId="2272" xr:uid="{BEC9613F-FF1C-4EE2-A27D-B8EEE6396C27}"/>
    <cellStyle name="Calculation 2 3 15 2" xfId="2273" xr:uid="{FA71DA85-51C1-43D1-B5DF-EDFEFC373BBC}"/>
    <cellStyle name="Calculation 2 3 15 2 2" xfId="2274" xr:uid="{AD184A1B-23D1-4A81-B9ED-94DFA9AEF875}"/>
    <cellStyle name="Calculation 2 3 15 2 3" xfId="2275" xr:uid="{83C4FD1C-C560-452B-94F2-A4F82517293E}"/>
    <cellStyle name="Calculation 2 3 15 3" xfId="2276" xr:uid="{52B313FA-47D1-4C95-B567-33B323A5DD7B}"/>
    <cellStyle name="Calculation 2 3 15 3 2" xfId="2277" xr:uid="{5F1B1D6C-12CB-42DD-8824-360ED2858E26}"/>
    <cellStyle name="Calculation 2 3 15 3 3" xfId="2278" xr:uid="{DF33908C-986A-4A0A-9755-883708FE3BA0}"/>
    <cellStyle name="Calculation 2 3 15 4" xfId="2279" xr:uid="{7E1695EF-1C1F-4E55-A41D-38B166A3B743}"/>
    <cellStyle name="Calculation 2 3 15 4 2" xfId="2280" xr:uid="{73448233-B3D3-4FC2-B269-15C62B5D4A03}"/>
    <cellStyle name="Calculation 2 3 15 4 3" xfId="2281" xr:uid="{2EBD8509-AEEF-4F0D-BFCB-2D2ACBB92413}"/>
    <cellStyle name="Calculation 2 3 15 5" xfId="2282" xr:uid="{032C340C-6EE7-4434-BDC1-DE73FD004DFC}"/>
    <cellStyle name="Calculation 2 3 15 5 2" xfId="2283" xr:uid="{56EA9812-1EBE-4DD0-B578-1743FE83A811}"/>
    <cellStyle name="Calculation 2 3 15 5 3" xfId="2284" xr:uid="{276FB111-27BB-49FA-9F2C-1A824A3AB8E8}"/>
    <cellStyle name="Calculation 2 3 15 6" xfId="2285" xr:uid="{B8859C1B-5E9A-4E9A-85D3-FEA50B608CBD}"/>
    <cellStyle name="Calculation 2 3 15 6 2" xfId="2286" xr:uid="{D545AC1E-F7E5-4A5A-A941-8FE2705251DB}"/>
    <cellStyle name="Calculation 2 3 15 6 3" xfId="2287" xr:uid="{EF88C936-6ECA-44BD-9BC1-79D7B6090E59}"/>
    <cellStyle name="Calculation 2 3 15 7" xfId="2288" xr:uid="{527191B4-6EDB-496C-8E44-E70546420EF7}"/>
    <cellStyle name="Calculation 2 3 15 8" xfId="2289" xr:uid="{DC3DBDB9-243C-43A1-ACC7-D4C5F65BA045}"/>
    <cellStyle name="Calculation 2 3 15 9" xfId="2290" xr:uid="{7767484D-E078-47FA-BA32-FDE8E4DB6EB6}"/>
    <cellStyle name="Calculation 2 3 16" xfId="2291" xr:uid="{00FC3D71-50DB-44F2-B795-18EAC63F322F}"/>
    <cellStyle name="Calculation 2 3 17" xfId="2292" xr:uid="{E7E13504-C983-418C-9C46-C7102CAD784B}"/>
    <cellStyle name="Calculation 2 3 18" xfId="2293" xr:uid="{6D6E88A7-5FDA-49BE-984B-F1D1B258D8BD}"/>
    <cellStyle name="Calculation 2 3 19" xfId="2294" xr:uid="{6C016C7C-90C3-468A-AC9D-8FC4FE5946F8}"/>
    <cellStyle name="Calculation 2 3 2" xfId="2295" xr:uid="{F7C3D580-6160-4C13-B8CA-4A0963917049}"/>
    <cellStyle name="Calculation 2 3 2 10" xfId="2296" xr:uid="{C8778E56-0FFE-4A47-880D-C399CC0395EA}"/>
    <cellStyle name="Calculation 2 3 2 10 2" xfId="2297" xr:uid="{99210565-80FD-4098-8300-1C2C6834A363}"/>
    <cellStyle name="Calculation 2 3 2 10 2 2" xfId="2298" xr:uid="{DAB2C6F5-A14C-48AC-98F7-EC0C89F874B7}"/>
    <cellStyle name="Calculation 2 3 2 10 2 3" xfId="2299" xr:uid="{54177892-05B9-4D73-8487-C864FA4D94E9}"/>
    <cellStyle name="Calculation 2 3 2 10 3" xfId="2300" xr:uid="{3E9A39E7-F14C-443C-8E7E-BFA2F9DA3D15}"/>
    <cellStyle name="Calculation 2 3 2 10 3 2" xfId="2301" xr:uid="{180AB0A5-0EB2-4309-AE92-E80E5C988F6B}"/>
    <cellStyle name="Calculation 2 3 2 10 3 3" xfId="2302" xr:uid="{036AC347-578B-4497-9E4D-56C74E3E5CB6}"/>
    <cellStyle name="Calculation 2 3 2 10 4" xfId="2303" xr:uid="{0A2FB912-E9DA-4644-9A62-4CF9F9F16D88}"/>
    <cellStyle name="Calculation 2 3 2 10 4 2" xfId="2304" xr:uid="{EB9EB883-B04D-4B18-B6C0-6618C76265CC}"/>
    <cellStyle name="Calculation 2 3 2 10 4 3" xfId="2305" xr:uid="{B9B91D5B-68FD-4966-8CB4-DCCBF0EB56C4}"/>
    <cellStyle name="Calculation 2 3 2 10 5" xfId="2306" xr:uid="{6CF3B06C-3A48-4F8C-9E3F-C41A8726747C}"/>
    <cellStyle name="Calculation 2 3 2 10 5 2" xfId="2307" xr:uid="{29A9EC82-FCA0-4105-8052-D3B37121E5A5}"/>
    <cellStyle name="Calculation 2 3 2 10 5 3" xfId="2308" xr:uid="{BBA6CF4A-657F-4782-92C5-5BB5E4DAC4B7}"/>
    <cellStyle name="Calculation 2 3 2 10 6" xfId="2309" xr:uid="{F613F4B6-5E67-4DB7-820F-919D4A313206}"/>
    <cellStyle name="Calculation 2 3 2 10 6 2" xfId="2310" xr:uid="{5A7A9FF5-A8D6-4511-B054-B6A0E7255A10}"/>
    <cellStyle name="Calculation 2 3 2 10 6 3" xfId="2311" xr:uid="{D15A5C6B-9011-470C-BBA5-0633B81C4B0C}"/>
    <cellStyle name="Calculation 2 3 2 10 7" xfId="2312" xr:uid="{77CF63C2-BA0D-4C0D-A4EA-E71D87A1B70F}"/>
    <cellStyle name="Calculation 2 3 2 10 8" xfId="2313" xr:uid="{F5001BA8-D350-46BB-8CD1-2A0644275826}"/>
    <cellStyle name="Calculation 2 3 2 10 9" xfId="2314" xr:uid="{6F008D77-A278-42A8-AFFD-29036001710E}"/>
    <cellStyle name="Calculation 2 3 2 11" xfId="2315" xr:uid="{6B6788C3-2504-4906-BF62-F181453E96B1}"/>
    <cellStyle name="Calculation 2 3 2 11 2" xfId="2316" xr:uid="{27052EE3-7F62-48FF-9ECF-69D7B2D47025}"/>
    <cellStyle name="Calculation 2 3 2 11 2 2" xfId="2317" xr:uid="{9FFBDA5F-BFB8-48B2-8846-18A510CF9555}"/>
    <cellStyle name="Calculation 2 3 2 11 2 3" xfId="2318" xr:uid="{6B21AAD8-3DFC-4835-A42B-39044956BACD}"/>
    <cellStyle name="Calculation 2 3 2 11 3" xfId="2319" xr:uid="{CC8F8A37-B601-43E2-B17E-81E5FA265066}"/>
    <cellStyle name="Calculation 2 3 2 11 3 2" xfId="2320" xr:uid="{2BBAD864-D501-45AE-AE5F-CAFC0CAE4525}"/>
    <cellStyle name="Calculation 2 3 2 11 3 3" xfId="2321" xr:uid="{ECC6F12B-36C2-4B70-B3BA-4E8BC080BB96}"/>
    <cellStyle name="Calculation 2 3 2 11 4" xfId="2322" xr:uid="{0805022B-D575-400A-9E22-F0625079E609}"/>
    <cellStyle name="Calculation 2 3 2 11 4 2" xfId="2323" xr:uid="{786D2CCA-2F8E-433E-8039-2240C8619679}"/>
    <cellStyle name="Calculation 2 3 2 11 4 3" xfId="2324" xr:uid="{40F629CD-C075-460C-B051-7849FF389756}"/>
    <cellStyle name="Calculation 2 3 2 11 5" xfId="2325" xr:uid="{CCE3A395-0E4F-48A1-A503-92198AEF884E}"/>
    <cellStyle name="Calculation 2 3 2 11 5 2" xfId="2326" xr:uid="{35BC4442-557E-48A3-BE70-6822C32506FF}"/>
    <cellStyle name="Calculation 2 3 2 11 5 3" xfId="2327" xr:uid="{1BD3F04D-1B77-4847-8B19-CF048B48EADD}"/>
    <cellStyle name="Calculation 2 3 2 11 6" xfId="2328" xr:uid="{49E7DE43-ED61-42CE-B4EC-BD61C78DE617}"/>
    <cellStyle name="Calculation 2 3 2 11 6 2" xfId="2329" xr:uid="{1DB746CD-3621-4949-922D-F87312548166}"/>
    <cellStyle name="Calculation 2 3 2 11 6 3" xfId="2330" xr:uid="{91F849ED-043F-4A70-8CDD-4D50B6351772}"/>
    <cellStyle name="Calculation 2 3 2 11 7" xfId="2331" xr:uid="{1C92903C-AA50-4FCF-B1F3-0AF41CE2DB1F}"/>
    <cellStyle name="Calculation 2 3 2 11 8" xfId="2332" xr:uid="{F07EFBCD-FF6A-4CDD-A2A3-79A8E1D8369D}"/>
    <cellStyle name="Calculation 2 3 2 11 9" xfId="2333" xr:uid="{AD16DBA9-A138-4026-8B88-DAD669558CED}"/>
    <cellStyle name="Calculation 2 3 2 12" xfId="2334" xr:uid="{F0ABDD76-337C-4507-995B-9E09AC0D6619}"/>
    <cellStyle name="Calculation 2 3 2 12 2" xfId="2335" xr:uid="{E77A722D-F4BF-41CE-854F-237760CA6DFC}"/>
    <cellStyle name="Calculation 2 3 2 12 2 2" xfId="2336" xr:uid="{4400B60D-E4D6-4C48-9534-9D5172253093}"/>
    <cellStyle name="Calculation 2 3 2 12 2 3" xfId="2337" xr:uid="{A16598E3-4D87-448C-BFE9-C25EC3DB5771}"/>
    <cellStyle name="Calculation 2 3 2 12 3" xfId="2338" xr:uid="{BBDCB46B-DE02-40A1-AF1D-CE998E3E4A4E}"/>
    <cellStyle name="Calculation 2 3 2 12 3 2" xfId="2339" xr:uid="{86C6A5DD-710E-4F15-8675-501FDA3D8F69}"/>
    <cellStyle name="Calculation 2 3 2 12 3 3" xfId="2340" xr:uid="{93097E12-2F2C-48C3-BAC1-8E57F1217D8C}"/>
    <cellStyle name="Calculation 2 3 2 12 4" xfId="2341" xr:uid="{53DF96EB-6EA9-436D-9AD3-E1503B13A484}"/>
    <cellStyle name="Calculation 2 3 2 12 4 2" xfId="2342" xr:uid="{EB055692-3A23-4C69-A730-D2CAE9880062}"/>
    <cellStyle name="Calculation 2 3 2 12 4 3" xfId="2343" xr:uid="{6AF38967-5BB1-41B6-88EB-F9E5D783DDBB}"/>
    <cellStyle name="Calculation 2 3 2 12 5" xfId="2344" xr:uid="{AE323C85-1D67-4807-AC10-8B8CDB9EBF3F}"/>
    <cellStyle name="Calculation 2 3 2 12 5 2" xfId="2345" xr:uid="{1ECEE3D8-03EB-4DE4-933E-D764BE1107D2}"/>
    <cellStyle name="Calculation 2 3 2 12 5 3" xfId="2346" xr:uid="{95655655-AE02-457C-8749-6A3B075832E3}"/>
    <cellStyle name="Calculation 2 3 2 12 6" xfId="2347" xr:uid="{37E06F7A-820E-4B38-BA80-F3970465A8FF}"/>
    <cellStyle name="Calculation 2 3 2 12 6 2" xfId="2348" xr:uid="{BE195953-DBB2-499F-8BBB-66124114E22A}"/>
    <cellStyle name="Calculation 2 3 2 12 6 3" xfId="2349" xr:uid="{8E16991F-644F-420A-8F1B-57D8A7EB5263}"/>
    <cellStyle name="Calculation 2 3 2 12 7" xfId="2350" xr:uid="{DF12C25A-6C36-462E-95BF-C8E59FAFBA1B}"/>
    <cellStyle name="Calculation 2 3 2 12 8" xfId="2351" xr:uid="{4D2E3E66-CAA8-4F02-9AE5-14229B69E761}"/>
    <cellStyle name="Calculation 2 3 2 12 9" xfId="2352" xr:uid="{4A69D50A-8A55-4954-BF2B-63B0A07003E9}"/>
    <cellStyle name="Calculation 2 3 2 13" xfId="2353" xr:uid="{E81B013B-9C4C-4105-8AE4-50B9D65044B4}"/>
    <cellStyle name="Calculation 2 3 2 13 2" xfId="2354" xr:uid="{783EB5CB-C306-46E5-BA34-7F14F23B49B4}"/>
    <cellStyle name="Calculation 2 3 2 13 2 2" xfId="2355" xr:uid="{968A11B5-4C62-48BE-B627-F583A3D8679F}"/>
    <cellStyle name="Calculation 2 3 2 13 2 3" xfId="2356" xr:uid="{C7405489-5364-45F1-9067-433BEFC0990F}"/>
    <cellStyle name="Calculation 2 3 2 13 3" xfId="2357" xr:uid="{E454828A-3358-4B29-BC48-FD723AAA69FC}"/>
    <cellStyle name="Calculation 2 3 2 13 3 2" xfId="2358" xr:uid="{EA43925F-058B-461E-8F5B-48AA9E4C0548}"/>
    <cellStyle name="Calculation 2 3 2 13 3 3" xfId="2359" xr:uid="{55E61E16-3D26-45A2-82CC-F960B9976E3F}"/>
    <cellStyle name="Calculation 2 3 2 13 4" xfId="2360" xr:uid="{8B9EA891-32CC-4634-A81F-209A85F90916}"/>
    <cellStyle name="Calculation 2 3 2 13 4 2" xfId="2361" xr:uid="{62A3D434-6AD4-4B02-9610-FDA68501F4B6}"/>
    <cellStyle name="Calculation 2 3 2 13 4 3" xfId="2362" xr:uid="{6E5D81AF-5A50-4164-B4D5-AFCEF67AAADE}"/>
    <cellStyle name="Calculation 2 3 2 13 5" xfId="2363" xr:uid="{DFD97E2B-D6E4-4E3E-A387-FCE24E46D257}"/>
    <cellStyle name="Calculation 2 3 2 13 5 2" xfId="2364" xr:uid="{4656D4F5-DFAF-4A4F-A9E5-4A618665B97F}"/>
    <cellStyle name="Calculation 2 3 2 13 5 3" xfId="2365" xr:uid="{3C24593D-C58E-4A85-A8F0-B1C7CA07F813}"/>
    <cellStyle name="Calculation 2 3 2 13 6" xfId="2366" xr:uid="{4E886EFD-A643-4046-BDE1-6181C038DB86}"/>
    <cellStyle name="Calculation 2 3 2 13 6 2" xfId="2367" xr:uid="{450C3442-1B81-46C7-9717-6F0B20D6CDA7}"/>
    <cellStyle name="Calculation 2 3 2 13 6 3" xfId="2368" xr:uid="{DF9E9411-CC81-4CAA-8080-528A560C5598}"/>
    <cellStyle name="Calculation 2 3 2 13 7" xfId="2369" xr:uid="{59BA4B9B-B415-4F9A-BFC9-520D7716B38D}"/>
    <cellStyle name="Calculation 2 3 2 13 8" xfId="2370" xr:uid="{746ED658-946D-4747-ACC7-4CF77102530B}"/>
    <cellStyle name="Calculation 2 3 2 13 9" xfId="2371" xr:uid="{E078D625-A135-4E3B-A3C2-554E42ABEE75}"/>
    <cellStyle name="Calculation 2 3 2 14" xfId="2372" xr:uid="{C8AB9E09-5DC7-4E80-B62E-D509CE85BCA6}"/>
    <cellStyle name="Calculation 2 3 2 15" xfId="2373" xr:uid="{03E90207-5CDF-48D9-B992-4D1F0D772EE9}"/>
    <cellStyle name="Calculation 2 3 2 16" xfId="2374" xr:uid="{F2DC65BF-FA8C-4755-B612-6DC9E4F82EA8}"/>
    <cellStyle name="Calculation 2 3 2 17" xfId="2375" xr:uid="{65D61E15-E0A1-4212-8561-85C339D7F920}"/>
    <cellStyle name="Calculation 2 3 2 18" xfId="2376" xr:uid="{D74F448D-8344-42A3-B5AA-5ED5DE04A7C7}"/>
    <cellStyle name="Calculation 2 3 2 19" xfId="2377" xr:uid="{0DF458D8-009A-4C85-8141-326BF5603BFF}"/>
    <cellStyle name="Calculation 2 3 2 2" xfId="2378" xr:uid="{54062567-8D12-49C2-8646-809B5B17D983}"/>
    <cellStyle name="Calculation 2 3 2 2 10" xfId="2379" xr:uid="{77EDDF07-D49D-49C3-B595-45A86A0EF812}"/>
    <cellStyle name="Calculation 2 3 2 2 10 2" xfId="2380" xr:uid="{B2B48097-C6EC-47A1-8EA2-34E02EEAEC3C}"/>
    <cellStyle name="Calculation 2 3 2 2 10 2 2" xfId="2381" xr:uid="{657060DE-7546-4E9D-890B-FBF912819C7B}"/>
    <cellStyle name="Calculation 2 3 2 2 10 2 3" xfId="2382" xr:uid="{33D84863-599E-4422-90A8-7554A7359517}"/>
    <cellStyle name="Calculation 2 3 2 2 10 3" xfId="2383" xr:uid="{C293426E-5096-43EB-B526-D03769F967E8}"/>
    <cellStyle name="Calculation 2 3 2 2 10 3 2" xfId="2384" xr:uid="{994C377B-D114-49BC-8993-0CA75EE3F13A}"/>
    <cellStyle name="Calculation 2 3 2 2 10 3 3" xfId="2385" xr:uid="{EC067968-6D7F-4AE2-AEF4-FB6910F06E84}"/>
    <cellStyle name="Calculation 2 3 2 2 10 4" xfId="2386" xr:uid="{C3F0210D-87CE-4ECC-BFAB-4353680EBA29}"/>
    <cellStyle name="Calculation 2 3 2 2 10 4 2" xfId="2387" xr:uid="{3FBD9E90-F9BA-4076-B6AD-7CE9CA5B2AC3}"/>
    <cellStyle name="Calculation 2 3 2 2 10 4 3" xfId="2388" xr:uid="{22D6E349-51FF-4841-BCF5-51B3BBC8CE3A}"/>
    <cellStyle name="Calculation 2 3 2 2 10 5" xfId="2389" xr:uid="{1C23AE90-DF84-45EF-968C-9AB402D8D4FF}"/>
    <cellStyle name="Calculation 2 3 2 2 10 5 2" xfId="2390" xr:uid="{D1194CBD-BA71-441A-8F18-4BB3D6DBCD3B}"/>
    <cellStyle name="Calculation 2 3 2 2 10 5 3" xfId="2391" xr:uid="{02C41812-C3F2-4403-ABC7-E2B0F658F9FC}"/>
    <cellStyle name="Calculation 2 3 2 2 10 6" xfId="2392" xr:uid="{6F2FC9A4-B642-463D-8FDE-031D11D6D1EB}"/>
    <cellStyle name="Calculation 2 3 2 2 10 6 2" xfId="2393" xr:uid="{1C6A7382-9224-4E88-908F-7847B464EC5F}"/>
    <cellStyle name="Calculation 2 3 2 2 10 6 3" xfId="2394" xr:uid="{801B3FD1-F8BB-498D-B66F-42F504D8CB6A}"/>
    <cellStyle name="Calculation 2 3 2 2 10 7" xfId="2395" xr:uid="{CE52DFED-7953-41DC-9D49-0517DB337052}"/>
    <cellStyle name="Calculation 2 3 2 2 10 8" xfId="2396" xr:uid="{CB81850A-085E-4C3F-9D46-255744741E7E}"/>
    <cellStyle name="Calculation 2 3 2 2 11" xfId="2397" xr:uid="{88DE5E8B-45F7-42F1-96F6-D55698C7FB1B}"/>
    <cellStyle name="Calculation 2 3 2 2 11 2" xfId="2398" xr:uid="{69A0137E-9A50-411D-A751-0DC8BAAF80ED}"/>
    <cellStyle name="Calculation 2 3 2 2 11 2 2" xfId="2399" xr:uid="{E7BB8107-0E20-4E47-8548-67FCABE31179}"/>
    <cellStyle name="Calculation 2 3 2 2 11 2 3" xfId="2400" xr:uid="{43524981-754C-418D-B1B9-39A90585EAC3}"/>
    <cellStyle name="Calculation 2 3 2 2 11 3" xfId="2401" xr:uid="{4E59BEB7-5DEA-49D0-BB5B-2B05403FFDB1}"/>
    <cellStyle name="Calculation 2 3 2 2 11 3 2" xfId="2402" xr:uid="{20F2356D-7B60-44AB-9062-04011010A301}"/>
    <cellStyle name="Calculation 2 3 2 2 11 3 3" xfId="2403" xr:uid="{58CF2A85-5142-40A2-B00C-1F4A1CA3879F}"/>
    <cellStyle name="Calculation 2 3 2 2 11 4" xfId="2404" xr:uid="{922E12AB-52DE-4AC9-BF58-E012E5474760}"/>
    <cellStyle name="Calculation 2 3 2 2 11 4 2" xfId="2405" xr:uid="{7CEA262C-D5BC-4891-8812-F688D1246CC3}"/>
    <cellStyle name="Calculation 2 3 2 2 11 4 3" xfId="2406" xr:uid="{B39542BB-566B-449E-AC98-04DC49BC893D}"/>
    <cellStyle name="Calculation 2 3 2 2 11 5" xfId="2407" xr:uid="{23ADD825-AF7F-491C-B21D-3D606B315F04}"/>
    <cellStyle name="Calculation 2 3 2 2 11 5 2" xfId="2408" xr:uid="{6DE22D53-D5A4-4337-A97C-5F437A0BF0CF}"/>
    <cellStyle name="Calculation 2 3 2 2 11 5 3" xfId="2409" xr:uid="{B4EB069C-C37A-456B-AAA5-287340A19FFE}"/>
    <cellStyle name="Calculation 2 3 2 2 11 6" xfId="2410" xr:uid="{EF0F956F-3454-4B30-A300-C6E50D8BAA48}"/>
    <cellStyle name="Calculation 2 3 2 2 11 6 2" xfId="2411" xr:uid="{753445DA-801A-458F-90D6-BEFC5FE078B1}"/>
    <cellStyle name="Calculation 2 3 2 2 11 6 3" xfId="2412" xr:uid="{82373726-C6CE-41B1-9AA0-4C105FE1AA87}"/>
    <cellStyle name="Calculation 2 3 2 2 11 7" xfId="2413" xr:uid="{DC540CF3-6C87-40E2-8BA0-977D9E72A231}"/>
    <cellStyle name="Calculation 2 3 2 2 11 8" xfId="2414" xr:uid="{BDC32977-3081-4811-8781-66F6FD39ED6B}"/>
    <cellStyle name="Calculation 2 3 2 2 12" xfId="2415" xr:uid="{26B9B74B-6183-4C32-B9DC-B2378AAE5364}"/>
    <cellStyle name="Calculation 2 3 2 2 12 2" xfId="2416" xr:uid="{DD378FDA-B499-4ABE-9729-65C4C4408257}"/>
    <cellStyle name="Calculation 2 3 2 2 12 2 2" xfId="2417" xr:uid="{AE66898C-0E80-4FF6-83F7-A2265CC4492F}"/>
    <cellStyle name="Calculation 2 3 2 2 12 2 3" xfId="2418" xr:uid="{FDFF8ADE-20FA-406C-9EDF-662F6EA32832}"/>
    <cellStyle name="Calculation 2 3 2 2 12 3" xfId="2419" xr:uid="{968204EE-71B1-4009-B2F4-FB1F5D47864B}"/>
    <cellStyle name="Calculation 2 3 2 2 12 3 2" xfId="2420" xr:uid="{E8DFA7E8-815B-46FA-94DF-CFC6A7F4DEB5}"/>
    <cellStyle name="Calculation 2 3 2 2 12 3 3" xfId="2421" xr:uid="{821591D6-CE96-4418-970B-51D5685E12CF}"/>
    <cellStyle name="Calculation 2 3 2 2 12 4" xfId="2422" xr:uid="{FA650525-1049-42A3-8032-D2F31EC06980}"/>
    <cellStyle name="Calculation 2 3 2 2 12 4 2" xfId="2423" xr:uid="{1DAABAFD-2221-48B0-9DE9-1B8A92884E50}"/>
    <cellStyle name="Calculation 2 3 2 2 12 4 3" xfId="2424" xr:uid="{E966D728-6B9D-48C5-A99E-84E460DF52E1}"/>
    <cellStyle name="Calculation 2 3 2 2 12 5" xfId="2425" xr:uid="{C364BD0B-C5D0-4320-8440-FCB250487E2A}"/>
    <cellStyle name="Calculation 2 3 2 2 12 5 2" xfId="2426" xr:uid="{CB0CF3D5-2D39-40FC-8910-8633B351413B}"/>
    <cellStyle name="Calculation 2 3 2 2 12 5 3" xfId="2427" xr:uid="{0E887DE1-A572-44DA-A844-DB052B25E075}"/>
    <cellStyle name="Calculation 2 3 2 2 12 6" xfId="2428" xr:uid="{DC0BEEFE-C994-4958-A885-199BDFA46ED8}"/>
    <cellStyle name="Calculation 2 3 2 2 12 6 2" xfId="2429" xr:uid="{C4A6C9B6-9D6F-4662-8111-57256D0A1D25}"/>
    <cellStyle name="Calculation 2 3 2 2 12 6 3" xfId="2430" xr:uid="{F640BBE2-CFE8-4E20-A2C9-53C612ADBA85}"/>
    <cellStyle name="Calculation 2 3 2 2 12 7" xfId="2431" xr:uid="{A03D8610-797B-459D-BF56-D2E2402BCABA}"/>
    <cellStyle name="Calculation 2 3 2 2 12 8" xfId="2432" xr:uid="{20A8939E-1FA9-4D9F-986A-F21D1C27F9B1}"/>
    <cellStyle name="Calculation 2 3 2 2 13" xfId="2433" xr:uid="{ADC53194-C97B-47AB-B923-CFFA42C1C64A}"/>
    <cellStyle name="Calculation 2 3 2 2 13 2" xfId="2434" xr:uid="{C85D772F-2961-446D-9664-1F348A9AEC5F}"/>
    <cellStyle name="Calculation 2 3 2 2 13 2 2" xfId="2435" xr:uid="{10B9FC27-DD57-4FE4-8EF1-F9CE4287F77D}"/>
    <cellStyle name="Calculation 2 3 2 2 13 2 3" xfId="2436" xr:uid="{59936F51-2D7F-420B-84F2-A5C8BE65B76E}"/>
    <cellStyle name="Calculation 2 3 2 2 13 3" xfId="2437" xr:uid="{842D855D-D9DD-4F9A-B5B4-598FEA99F79E}"/>
    <cellStyle name="Calculation 2 3 2 2 13 3 2" xfId="2438" xr:uid="{5017A60A-0270-45F1-B31A-E05FF2DB5E74}"/>
    <cellStyle name="Calculation 2 3 2 2 13 3 3" xfId="2439" xr:uid="{BF61B652-3008-441F-85E1-EE8006812241}"/>
    <cellStyle name="Calculation 2 3 2 2 13 4" xfId="2440" xr:uid="{E6E662E6-7CE9-412F-823E-AB36F32AEC09}"/>
    <cellStyle name="Calculation 2 3 2 2 13 4 2" xfId="2441" xr:uid="{2FACB85B-E408-4DED-BCF5-8F79BC2CB6B7}"/>
    <cellStyle name="Calculation 2 3 2 2 13 4 3" xfId="2442" xr:uid="{F9DD2B0F-28A8-40FB-9DB0-EF76BD33CAF5}"/>
    <cellStyle name="Calculation 2 3 2 2 13 5" xfId="2443" xr:uid="{F98D824C-D833-4A4C-BF54-1D476D9C4080}"/>
    <cellStyle name="Calculation 2 3 2 2 13 5 2" xfId="2444" xr:uid="{B6C0876F-0E84-4948-9FAB-DC836D173D9C}"/>
    <cellStyle name="Calculation 2 3 2 2 13 5 3" xfId="2445" xr:uid="{594C2501-B4B0-4DC8-88FE-1722D6DC772B}"/>
    <cellStyle name="Calculation 2 3 2 2 13 6" xfId="2446" xr:uid="{1A96F60C-28EE-4F33-B1D3-93722494183A}"/>
    <cellStyle name="Calculation 2 3 2 2 13 6 2" xfId="2447" xr:uid="{EB7D8764-61D2-4749-9CB8-D759A5BA598C}"/>
    <cellStyle name="Calculation 2 3 2 2 13 6 3" xfId="2448" xr:uid="{C27A3D98-4BE9-46A7-8DFC-FA60E2133D56}"/>
    <cellStyle name="Calculation 2 3 2 2 13 7" xfId="2449" xr:uid="{5FEA3A07-2896-4A40-BCA7-E23376C8FA27}"/>
    <cellStyle name="Calculation 2 3 2 2 13 8" xfId="2450" xr:uid="{B5B6C51B-74EC-43E9-8318-A5625C1BF413}"/>
    <cellStyle name="Calculation 2 3 2 2 14" xfId="2451" xr:uid="{8B9482E5-4B46-42D4-A91F-BF746331F70C}"/>
    <cellStyle name="Calculation 2 3 2 2 14 2" xfId="2452" xr:uid="{2FD55BBD-1BC7-40B2-A4C8-26743E11D7BE}"/>
    <cellStyle name="Calculation 2 3 2 2 14 2 2" xfId="2453" xr:uid="{BF915F4A-8EFA-45D6-B462-EB570E2D0C54}"/>
    <cellStyle name="Calculation 2 3 2 2 14 2 3" xfId="2454" xr:uid="{F469A980-D0CB-44F7-91D3-38CE94B2A1B4}"/>
    <cellStyle name="Calculation 2 3 2 2 14 3" xfId="2455" xr:uid="{3F9D1E00-D3D6-4532-8F1C-B44AF1C20BEF}"/>
    <cellStyle name="Calculation 2 3 2 2 14 3 2" xfId="2456" xr:uid="{FA67F1AF-3B8D-4CDE-AEA5-1FD4FF027A1A}"/>
    <cellStyle name="Calculation 2 3 2 2 14 3 3" xfId="2457" xr:uid="{58B25055-70A8-4E83-A8E9-60C10D39B3C9}"/>
    <cellStyle name="Calculation 2 3 2 2 14 4" xfId="2458" xr:uid="{4626BA78-B09E-4690-AFC2-FB4F08B38314}"/>
    <cellStyle name="Calculation 2 3 2 2 14 4 2" xfId="2459" xr:uid="{2D1DA0EC-EEA7-4AF8-B429-7787B693DCDF}"/>
    <cellStyle name="Calculation 2 3 2 2 14 4 3" xfId="2460" xr:uid="{450A305C-B8C3-4A53-8657-C4C8D6EF1999}"/>
    <cellStyle name="Calculation 2 3 2 2 14 5" xfId="2461" xr:uid="{1692B2AC-28D6-48C9-AD20-3B151A8675F4}"/>
    <cellStyle name="Calculation 2 3 2 2 14 5 2" xfId="2462" xr:uid="{EC388D82-39B3-4BB8-B767-37E6A508FB87}"/>
    <cellStyle name="Calculation 2 3 2 2 14 5 3" xfId="2463" xr:uid="{98085918-098C-4ED6-BFFA-08B8E56DEDA4}"/>
    <cellStyle name="Calculation 2 3 2 2 14 6" xfId="2464" xr:uid="{C7AB1516-745A-4CCC-9C5D-0DECB0A3546B}"/>
    <cellStyle name="Calculation 2 3 2 2 14 6 2" xfId="2465" xr:uid="{BC3389D9-0D46-4D30-BC71-C7AE41D983AC}"/>
    <cellStyle name="Calculation 2 3 2 2 14 6 3" xfId="2466" xr:uid="{3C3B0F90-3FF4-4348-B5E7-CDE828B945A2}"/>
    <cellStyle name="Calculation 2 3 2 2 14 7" xfId="2467" xr:uid="{B2731469-035D-44A8-98C4-7FD33CB40686}"/>
    <cellStyle name="Calculation 2 3 2 2 14 8" xfId="2468" xr:uid="{6FF41C96-DB79-46CA-9938-458D977EAB4A}"/>
    <cellStyle name="Calculation 2 3 2 2 15" xfId="2469" xr:uid="{ACFBE5FD-2ECA-4B5B-AB4D-9093A3E73371}"/>
    <cellStyle name="Calculation 2 3 2 2 15 2" xfId="2470" xr:uid="{8B26D471-DC6A-45CB-9C38-1945C5463922}"/>
    <cellStyle name="Calculation 2 3 2 2 15 3" xfId="2471" xr:uid="{13C74A3F-5AB2-4EB6-8565-7B19A391B032}"/>
    <cellStyle name="Calculation 2 3 2 2 16" xfId="2472" xr:uid="{ADF257A1-F45A-44FC-8252-B03586FCEE34}"/>
    <cellStyle name="Calculation 2 3 2 2 2" xfId="2473" xr:uid="{91E813A0-4111-4A81-BCAC-D064CF0904DC}"/>
    <cellStyle name="Calculation 2 3 2 2 2 2" xfId="2474" xr:uid="{B7AF6372-DC45-4017-8604-42ABAC415427}"/>
    <cellStyle name="Calculation 2 3 2 2 2 2 2" xfId="2475" xr:uid="{7D833B95-6316-446F-B85D-31C7C1676E49}"/>
    <cellStyle name="Calculation 2 3 2 2 2 2 3" xfId="2476" xr:uid="{6F732A9D-17EA-48AC-9542-A25CE20B7345}"/>
    <cellStyle name="Calculation 2 3 2 2 2 3" xfId="2477" xr:uid="{A39D74B6-FCAB-405D-AF55-1662A65A5E05}"/>
    <cellStyle name="Calculation 2 3 2 2 2 3 2" xfId="2478" xr:uid="{7D92DA01-E498-46F0-87A1-E9E6EE3298ED}"/>
    <cellStyle name="Calculation 2 3 2 2 2 3 3" xfId="2479" xr:uid="{A9567D52-6C00-4335-9B51-90C3DE0F8CD6}"/>
    <cellStyle name="Calculation 2 3 2 2 2 4" xfId="2480" xr:uid="{2BFA2566-2729-4D39-9C6A-266B0496DA1C}"/>
    <cellStyle name="Calculation 2 3 2 2 2 4 2" xfId="2481" xr:uid="{4D0BBCDF-6D03-4DEE-81B6-2F91B2F43F25}"/>
    <cellStyle name="Calculation 2 3 2 2 2 4 3" xfId="2482" xr:uid="{99241A14-1E8A-4AE4-A490-6555B7A2178E}"/>
    <cellStyle name="Calculation 2 3 2 2 2 5" xfId="2483" xr:uid="{A4E176CC-7184-4BBD-9C8D-3428FB8E7C1A}"/>
    <cellStyle name="Calculation 2 3 2 2 2 5 2" xfId="2484" xr:uid="{C9D4CDC8-406A-4CE2-81F7-DC4F79880B16}"/>
    <cellStyle name="Calculation 2 3 2 2 2 5 3" xfId="2485" xr:uid="{A8E406B3-6C30-4E26-A586-89A53ABB3A18}"/>
    <cellStyle name="Calculation 2 3 2 2 2 6" xfId="2486" xr:uid="{3496B7CC-E28A-4733-9FA9-277C9B8FBA8F}"/>
    <cellStyle name="Calculation 2 3 2 2 2 6 2" xfId="2487" xr:uid="{5E10659D-1493-42E4-9071-0655906D2F3E}"/>
    <cellStyle name="Calculation 2 3 2 2 2 6 3" xfId="2488" xr:uid="{6BEC1AB3-2787-4C92-960A-A2B519266733}"/>
    <cellStyle name="Calculation 2 3 2 2 2 7" xfId="2489" xr:uid="{791D290F-A4D6-4BF2-B463-BEFC5F2031FC}"/>
    <cellStyle name="Calculation 2 3 2 2 2 8" xfId="2490" xr:uid="{37AF29FD-3739-457B-BF89-F29254D6BF64}"/>
    <cellStyle name="Calculation 2 3 2 2 2 9" xfId="2491" xr:uid="{8F8BB6EF-B695-4BEF-A741-2A865ED8987D}"/>
    <cellStyle name="Calculation 2 3 2 2 3" xfId="2492" xr:uid="{135F78AC-10F7-4C5E-8B02-8FCFBBE60B7B}"/>
    <cellStyle name="Calculation 2 3 2 2 3 2" xfId="2493" xr:uid="{09AE1496-9AA9-4799-A2B8-764E31B96AB4}"/>
    <cellStyle name="Calculation 2 3 2 2 3 2 2" xfId="2494" xr:uid="{B2C2D5DF-46E9-4377-8F40-0E966F38CBBD}"/>
    <cellStyle name="Calculation 2 3 2 2 3 2 3" xfId="2495" xr:uid="{EFCC7F16-C3D8-4CAA-857E-EE3DF162AD62}"/>
    <cellStyle name="Calculation 2 3 2 2 3 3" xfId="2496" xr:uid="{AC215A4B-9BF2-4590-AD4A-272B43F50571}"/>
    <cellStyle name="Calculation 2 3 2 2 3 3 2" xfId="2497" xr:uid="{EF4D7B9F-DC6D-4DCB-8646-C99199E7217A}"/>
    <cellStyle name="Calculation 2 3 2 2 3 3 3" xfId="2498" xr:uid="{5167994B-74C9-4DFC-A8D3-A51961629040}"/>
    <cellStyle name="Calculation 2 3 2 2 3 4" xfId="2499" xr:uid="{29A33845-C1C8-4AD5-A8FD-D576852EEE56}"/>
    <cellStyle name="Calculation 2 3 2 2 3 4 2" xfId="2500" xr:uid="{4B031A13-7D8E-40FA-B5B9-8B82FC4AA446}"/>
    <cellStyle name="Calculation 2 3 2 2 3 4 3" xfId="2501" xr:uid="{69BD60C2-2B43-413A-9C40-1C8A475234A7}"/>
    <cellStyle name="Calculation 2 3 2 2 3 5" xfId="2502" xr:uid="{524277A3-F953-48F6-84C2-9DD0118B65D4}"/>
    <cellStyle name="Calculation 2 3 2 2 3 5 2" xfId="2503" xr:uid="{FE435E3A-7FBE-417E-8FEC-67DC8E2B1690}"/>
    <cellStyle name="Calculation 2 3 2 2 3 5 3" xfId="2504" xr:uid="{ABD6D9B3-E256-43EE-9BF9-C97AEFFE0DEF}"/>
    <cellStyle name="Calculation 2 3 2 2 3 6" xfId="2505" xr:uid="{3EDDF815-F006-468D-8A87-FB37845DA63A}"/>
    <cellStyle name="Calculation 2 3 2 2 3 6 2" xfId="2506" xr:uid="{72F7C9C4-F8AB-4E0C-80D4-E5CB82463E9A}"/>
    <cellStyle name="Calculation 2 3 2 2 3 6 3" xfId="2507" xr:uid="{1BB10BF3-3227-4F91-BFCD-6C486E9F2EB9}"/>
    <cellStyle name="Calculation 2 3 2 2 3 7" xfId="2508" xr:uid="{456F1678-F716-48EE-864B-6F0CCAD0C224}"/>
    <cellStyle name="Calculation 2 3 2 2 3 8" xfId="2509" xr:uid="{5F5DBF73-6AE9-493C-AB39-49B6410C9F84}"/>
    <cellStyle name="Calculation 2 3 2 2 3 9" xfId="2510" xr:uid="{5EEE8A08-FB25-4C30-B1B0-78AFD915E8F8}"/>
    <cellStyle name="Calculation 2 3 2 2 4" xfId="2511" xr:uid="{51BA73BB-D951-42B5-BC78-B8BBA67E9671}"/>
    <cellStyle name="Calculation 2 3 2 2 4 2" xfId="2512" xr:uid="{7DD0BE31-F13B-4F28-99BC-E2BA1B0530BB}"/>
    <cellStyle name="Calculation 2 3 2 2 4 2 2" xfId="2513" xr:uid="{0736D3F6-17AF-4251-89F7-CE68BBC3045E}"/>
    <cellStyle name="Calculation 2 3 2 2 4 2 3" xfId="2514" xr:uid="{34935FD4-8098-40C2-A662-F25A74311799}"/>
    <cellStyle name="Calculation 2 3 2 2 4 3" xfId="2515" xr:uid="{C2D4951B-2E95-45C2-8049-B57459C95804}"/>
    <cellStyle name="Calculation 2 3 2 2 4 3 2" xfId="2516" xr:uid="{A3783E86-BAF3-4721-B446-8CEDC568CA2D}"/>
    <cellStyle name="Calculation 2 3 2 2 4 3 3" xfId="2517" xr:uid="{75045AA0-362B-48F4-85EE-263D756C5450}"/>
    <cellStyle name="Calculation 2 3 2 2 4 4" xfId="2518" xr:uid="{01BC526F-5FB2-4F88-BF1A-E9DC5D9B0FF4}"/>
    <cellStyle name="Calculation 2 3 2 2 4 4 2" xfId="2519" xr:uid="{B04ECD3C-7F8D-451C-85F3-71AB2170C5C1}"/>
    <cellStyle name="Calculation 2 3 2 2 4 4 3" xfId="2520" xr:uid="{1BA42A17-D585-4D56-9115-E49A51161CD5}"/>
    <cellStyle name="Calculation 2 3 2 2 4 5" xfId="2521" xr:uid="{B141BAB0-921F-4F7A-967C-8604C7DF9C81}"/>
    <cellStyle name="Calculation 2 3 2 2 4 5 2" xfId="2522" xr:uid="{1D78A6D9-12B2-4DAE-9514-9E97E45B6B5F}"/>
    <cellStyle name="Calculation 2 3 2 2 4 5 3" xfId="2523" xr:uid="{E40D1394-C109-41D0-AFF3-F9DD59C1FE5B}"/>
    <cellStyle name="Calculation 2 3 2 2 4 6" xfId="2524" xr:uid="{7F97D675-E72F-4B06-A3A8-3EB1BBDA560B}"/>
    <cellStyle name="Calculation 2 3 2 2 4 6 2" xfId="2525" xr:uid="{18DC96A4-045E-444B-B864-08D408BA29B3}"/>
    <cellStyle name="Calculation 2 3 2 2 4 6 3" xfId="2526" xr:uid="{5902E760-D3F6-457E-8840-690863D5E647}"/>
    <cellStyle name="Calculation 2 3 2 2 4 7" xfId="2527" xr:uid="{DB91DEC3-79BC-48B1-AFC1-27E125F680E4}"/>
    <cellStyle name="Calculation 2 3 2 2 4 8" xfId="2528" xr:uid="{D9911F7F-75B7-4C86-88A9-6F544FD36E5E}"/>
    <cellStyle name="Calculation 2 3 2 2 4 9" xfId="2529" xr:uid="{251834AF-3517-4EEF-8254-8A79445F47DA}"/>
    <cellStyle name="Calculation 2 3 2 2 5" xfId="2530" xr:uid="{A99A70FA-2426-4E39-92DE-16B52E370693}"/>
    <cellStyle name="Calculation 2 3 2 2 5 2" xfId="2531" xr:uid="{5721C57B-6DE2-40AC-B172-37FDFB003BD0}"/>
    <cellStyle name="Calculation 2 3 2 2 5 2 2" xfId="2532" xr:uid="{F7E4C142-819D-4991-915D-FFCD2FB5C379}"/>
    <cellStyle name="Calculation 2 3 2 2 5 2 3" xfId="2533" xr:uid="{A500D2FF-4F4C-4AAF-884B-331D04BA77DC}"/>
    <cellStyle name="Calculation 2 3 2 2 5 3" xfId="2534" xr:uid="{AD8E875B-3381-4938-80CD-48856B36EC09}"/>
    <cellStyle name="Calculation 2 3 2 2 5 3 2" xfId="2535" xr:uid="{78550A4D-7CD2-4976-AABE-CE6B0F3A2B2B}"/>
    <cellStyle name="Calculation 2 3 2 2 5 3 3" xfId="2536" xr:uid="{742B6F00-CEFE-486E-A2C0-FA35DDDD3603}"/>
    <cellStyle name="Calculation 2 3 2 2 5 4" xfId="2537" xr:uid="{818C5D8A-A038-4896-B69E-72A8497E158E}"/>
    <cellStyle name="Calculation 2 3 2 2 5 4 2" xfId="2538" xr:uid="{72FCC62A-079A-4150-B11C-1AA12F36BA80}"/>
    <cellStyle name="Calculation 2 3 2 2 5 4 3" xfId="2539" xr:uid="{4D5E66CC-910D-4EE2-B143-9083E0ED7E44}"/>
    <cellStyle name="Calculation 2 3 2 2 5 5" xfId="2540" xr:uid="{088F1B93-262D-478B-A3F8-0CC17494E316}"/>
    <cellStyle name="Calculation 2 3 2 2 5 5 2" xfId="2541" xr:uid="{619A29E2-501B-47BF-8182-6D50533ECB96}"/>
    <cellStyle name="Calculation 2 3 2 2 5 5 3" xfId="2542" xr:uid="{C92DACC7-7946-47DA-AA3E-F04F5E1EA702}"/>
    <cellStyle name="Calculation 2 3 2 2 5 6" xfId="2543" xr:uid="{F6FEA8AC-E236-451B-A8C8-AC3D79F82D2C}"/>
    <cellStyle name="Calculation 2 3 2 2 5 6 2" xfId="2544" xr:uid="{00DF728C-1A02-4373-B1AA-96EFC083DD0F}"/>
    <cellStyle name="Calculation 2 3 2 2 5 6 3" xfId="2545" xr:uid="{C15D7C01-2EED-444E-85A6-361735D60F33}"/>
    <cellStyle name="Calculation 2 3 2 2 5 7" xfId="2546" xr:uid="{94C3624F-C0D3-4893-BB37-568E196635AB}"/>
    <cellStyle name="Calculation 2 3 2 2 5 8" xfId="2547" xr:uid="{B4D35D38-B50A-4C63-B45F-7E6234B15A64}"/>
    <cellStyle name="Calculation 2 3 2 2 5 9" xfId="2548" xr:uid="{2DE951F7-90CE-4FA5-B893-B4CFFFAE83D7}"/>
    <cellStyle name="Calculation 2 3 2 2 6" xfId="2549" xr:uid="{F5E50926-8EED-41A8-AE10-4298337A8DA3}"/>
    <cellStyle name="Calculation 2 3 2 2 6 2" xfId="2550" xr:uid="{BD7E7E91-B5EA-4953-9617-7222BDB2C2D4}"/>
    <cellStyle name="Calculation 2 3 2 2 6 2 2" xfId="2551" xr:uid="{1634B245-5A68-4D69-A584-E96C9AF05ACA}"/>
    <cellStyle name="Calculation 2 3 2 2 6 2 3" xfId="2552" xr:uid="{763BD78A-099B-42BE-9DBE-815C62BF54A7}"/>
    <cellStyle name="Calculation 2 3 2 2 6 3" xfId="2553" xr:uid="{7EB0F5BD-867A-45B6-8450-D4D5565EC32D}"/>
    <cellStyle name="Calculation 2 3 2 2 6 3 2" xfId="2554" xr:uid="{4B74052E-C5B2-4503-BB91-5C36C2D128A8}"/>
    <cellStyle name="Calculation 2 3 2 2 6 3 3" xfId="2555" xr:uid="{6A88B60A-EC80-424F-B92B-765AA4FD8BBA}"/>
    <cellStyle name="Calculation 2 3 2 2 6 4" xfId="2556" xr:uid="{2C65DB87-9254-43A2-86FB-A0DF64D9FE07}"/>
    <cellStyle name="Calculation 2 3 2 2 6 4 2" xfId="2557" xr:uid="{A3F6A159-A633-43AE-BA90-C4F17E2AE750}"/>
    <cellStyle name="Calculation 2 3 2 2 6 4 3" xfId="2558" xr:uid="{35E7268E-27EF-4F37-8249-DBCBA5C15D2D}"/>
    <cellStyle name="Calculation 2 3 2 2 6 5" xfId="2559" xr:uid="{0679CC21-245A-478A-A45C-0C71AC929083}"/>
    <cellStyle name="Calculation 2 3 2 2 6 5 2" xfId="2560" xr:uid="{742112C0-C04A-4780-A285-BE51150F2698}"/>
    <cellStyle name="Calculation 2 3 2 2 6 5 3" xfId="2561" xr:uid="{4D3FBD3C-0D88-4583-9F2B-2F49A6B1471D}"/>
    <cellStyle name="Calculation 2 3 2 2 6 6" xfId="2562" xr:uid="{7965C64F-E82E-41F2-BFC4-69F1D3B8C399}"/>
    <cellStyle name="Calculation 2 3 2 2 6 6 2" xfId="2563" xr:uid="{24609B18-CD53-46D0-9CDE-0615D14124D0}"/>
    <cellStyle name="Calculation 2 3 2 2 6 6 3" xfId="2564" xr:uid="{5C774D6A-BEA4-4FA5-9F81-211EE577A210}"/>
    <cellStyle name="Calculation 2 3 2 2 6 7" xfId="2565" xr:uid="{66E7C610-D1A5-41D2-BF01-DC3EEFBE5AB5}"/>
    <cellStyle name="Calculation 2 3 2 2 6 8" xfId="2566" xr:uid="{B1782BA2-07A4-4FE2-9F52-3C4DA6A803F5}"/>
    <cellStyle name="Calculation 2 3 2 2 6 9" xfId="2567" xr:uid="{16D627AB-929C-47EF-8F6E-13553694518F}"/>
    <cellStyle name="Calculation 2 3 2 2 7" xfId="2568" xr:uid="{7A052F41-C4EC-400A-813A-545D8B25408B}"/>
    <cellStyle name="Calculation 2 3 2 2 7 2" xfId="2569" xr:uid="{C52F035F-90B9-4B2C-B437-A4758D96755C}"/>
    <cellStyle name="Calculation 2 3 2 2 7 2 2" xfId="2570" xr:uid="{C9136233-414A-4271-BA33-56D51E176D5F}"/>
    <cellStyle name="Calculation 2 3 2 2 7 2 3" xfId="2571" xr:uid="{E0B18A4E-035C-4AF6-B9FB-B461AA4B5767}"/>
    <cellStyle name="Calculation 2 3 2 2 7 3" xfId="2572" xr:uid="{7B74416F-4D76-49AA-BED7-5DC8EC791026}"/>
    <cellStyle name="Calculation 2 3 2 2 7 3 2" xfId="2573" xr:uid="{5D0C6057-0EAA-4249-88E2-EA26223C231C}"/>
    <cellStyle name="Calculation 2 3 2 2 7 3 3" xfId="2574" xr:uid="{FA6B3D63-357D-4555-BE6F-D1584E99A36A}"/>
    <cellStyle name="Calculation 2 3 2 2 7 4" xfId="2575" xr:uid="{3E709A10-765A-407C-8E73-F4BFE0B145F4}"/>
    <cellStyle name="Calculation 2 3 2 2 7 4 2" xfId="2576" xr:uid="{D0CCCC63-B133-4420-A1A1-92F5A239BE37}"/>
    <cellStyle name="Calculation 2 3 2 2 7 4 3" xfId="2577" xr:uid="{8ED3DD7D-B813-4017-977A-1D46EA766B95}"/>
    <cellStyle name="Calculation 2 3 2 2 7 5" xfId="2578" xr:uid="{74871806-8748-47D0-8273-C6C080BDA093}"/>
    <cellStyle name="Calculation 2 3 2 2 7 5 2" xfId="2579" xr:uid="{7FB6776D-85FF-4B8A-A491-C81BD5CD9852}"/>
    <cellStyle name="Calculation 2 3 2 2 7 5 3" xfId="2580" xr:uid="{8B612A3D-E4A7-461F-9EF3-D003B7E07C3F}"/>
    <cellStyle name="Calculation 2 3 2 2 7 6" xfId="2581" xr:uid="{16C40281-AE72-4CD9-9897-9CC43F6F2DC0}"/>
    <cellStyle name="Calculation 2 3 2 2 7 6 2" xfId="2582" xr:uid="{E85DFF62-1800-4C93-8D9A-B4DDC31A7F4F}"/>
    <cellStyle name="Calculation 2 3 2 2 7 6 3" xfId="2583" xr:uid="{63783CEF-EB28-452E-8935-D258541C40C9}"/>
    <cellStyle name="Calculation 2 3 2 2 7 7" xfId="2584" xr:uid="{65F3D44D-738A-46CE-A7A4-3DC77823CB75}"/>
    <cellStyle name="Calculation 2 3 2 2 7 8" xfId="2585" xr:uid="{E276081E-DE0D-46B6-B932-4D84F5B66EE5}"/>
    <cellStyle name="Calculation 2 3 2 2 7 9" xfId="2586" xr:uid="{5F9B428B-049B-4BC7-A81A-8C9A2D231C24}"/>
    <cellStyle name="Calculation 2 3 2 2 8" xfId="2587" xr:uid="{8181461B-5864-4108-A727-51BE5F643318}"/>
    <cellStyle name="Calculation 2 3 2 2 8 2" xfId="2588" xr:uid="{E3F244D6-7A4A-433E-ACFD-0C3CCC0E45E5}"/>
    <cellStyle name="Calculation 2 3 2 2 8 2 2" xfId="2589" xr:uid="{F9952F35-98E5-4B92-9735-8E5546E6C63A}"/>
    <cellStyle name="Calculation 2 3 2 2 8 2 3" xfId="2590" xr:uid="{9C5ED26E-3B65-427F-849C-5CA39C091E91}"/>
    <cellStyle name="Calculation 2 3 2 2 8 3" xfId="2591" xr:uid="{48672C54-1284-467A-B54E-3AF8EBDE5D86}"/>
    <cellStyle name="Calculation 2 3 2 2 8 3 2" xfId="2592" xr:uid="{EAD38A91-96D9-4F8F-AEFE-34951BE9054D}"/>
    <cellStyle name="Calculation 2 3 2 2 8 3 3" xfId="2593" xr:uid="{213C3DEE-5D2E-4491-B4BB-015F5827C125}"/>
    <cellStyle name="Calculation 2 3 2 2 8 4" xfId="2594" xr:uid="{9C6C4AE6-4D43-4EE2-873F-05658B5AAA10}"/>
    <cellStyle name="Calculation 2 3 2 2 8 4 2" xfId="2595" xr:uid="{745F6091-CA3A-4841-876D-99C611561BF2}"/>
    <cellStyle name="Calculation 2 3 2 2 8 4 3" xfId="2596" xr:uid="{BD02BE18-246A-4BD5-9E62-43337DD2F2C0}"/>
    <cellStyle name="Calculation 2 3 2 2 8 5" xfId="2597" xr:uid="{3963D4BB-8A4F-44B0-952B-ABCAB89648E1}"/>
    <cellStyle name="Calculation 2 3 2 2 8 5 2" xfId="2598" xr:uid="{C1ACD58F-02D5-4FF7-B5E6-8B514BACE7D5}"/>
    <cellStyle name="Calculation 2 3 2 2 8 5 3" xfId="2599" xr:uid="{A4EEFE11-2EA6-4032-ABD5-5F12231D6B5C}"/>
    <cellStyle name="Calculation 2 3 2 2 8 6" xfId="2600" xr:uid="{B2CBF367-C142-4A66-A2E9-65BD28E5E9D5}"/>
    <cellStyle name="Calculation 2 3 2 2 8 6 2" xfId="2601" xr:uid="{B0FCB9D6-2DAD-415E-9FC2-FD2421DD6477}"/>
    <cellStyle name="Calculation 2 3 2 2 8 6 3" xfId="2602" xr:uid="{043E8065-D2F4-4B6A-9B6B-D10ECD003056}"/>
    <cellStyle name="Calculation 2 3 2 2 8 7" xfId="2603" xr:uid="{86C5CD43-5308-4565-B8B8-4564F2DD2B20}"/>
    <cellStyle name="Calculation 2 3 2 2 8 8" xfId="2604" xr:uid="{BD0B2D84-322A-4282-BF95-4CAF7D32488D}"/>
    <cellStyle name="Calculation 2 3 2 2 8 9" xfId="2605" xr:uid="{0C441A93-7EF4-434C-A434-DEDAE6DCA387}"/>
    <cellStyle name="Calculation 2 3 2 2 9" xfId="2606" xr:uid="{AF233B21-BA50-40AE-B40B-0FD60089B148}"/>
    <cellStyle name="Calculation 2 3 2 2 9 2" xfId="2607" xr:uid="{1C0D43B0-53AE-4AD4-B91A-04D833EE014D}"/>
    <cellStyle name="Calculation 2 3 2 2 9 2 2" xfId="2608" xr:uid="{2C214B5D-C0AB-4F2D-BA2D-8577BE35D9A9}"/>
    <cellStyle name="Calculation 2 3 2 2 9 2 3" xfId="2609" xr:uid="{E68FEBBF-25B6-442C-96B3-66E53473D071}"/>
    <cellStyle name="Calculation 2 3 2 2 9 3" xfId="2610" xr:uid="{F952D51B-D9F3-4EA2-8C9D-0C55D2474D66}"/>
    <cellStyle name="Calculation 2 3 2 2 9 3 2" xfId="2611" xr:uid="{803F594E-AFC3-4260-837D-398EC086613A}"/>
    <cellStyle name="Calculation 2 3 2 2 9 3 3" xfId="2612" xr:uid="{4AC8F2DD-44BC-4334-AAAD-8F3BA9C5A70A}"/>
    <cellStyle name="Calculation 2 3 2 2 9 4" xfId="2613" xr:uid="{37E0EC74-64EF-4FFD-B005-D573D998F27A}"/>
    <cellStyle name="Calculation 2 3 2 2 9 4 2" xfId="2614" xr:uid="{E845C185-AF63-4B0B-A29A-559A5B8EC969}"/>
    <cellStyle name="Calculation 2 3 2 2 9 4 3" xfId="2615" xr:uid="{89ADB0C4-2DC6-415F-A13B-99C699A726CA}"/>
    <cellStyle name="Calculation 2 3 2 2 9 5" xfId="2616" xr:uid="{C99D5EE3-E1D8-48B4-8100-4A13ABE09685}"/>
    <cellStyle name="Calculation 2 3 2 2 9 5 2" xfId="2617" xr:uid="{20C482E4-8297-4BF9-9EE2-8AE213FCC0B9}"/>
    <cellStyle name="Calculation 2 3 2 2 9 5 3" xfId="2618" xr:uid="{C747A625-A3DA-4132-87A5-42D626532D70}"/>
    <cellStyle name="Calculation 2 3 2 2 9 6" xfId="2619" xr:uid="{E9DE1DE2-EC89-4C89-A4B2-223FC3D0825E}"/>
    <cellStyle name="Calculation 2 3 2 2 9 6 2" xfId="2620" xr:uid="{1A82DBB2-840B-4A0A-9FFC-D453CE6578A3}"/>
    <cellStyle name="Calculation 2 3 2 2 9 6 3" xfId="2621" xr:uid="{DEA37D37-25F8-4F88-A4AB-53EB3606DD54}"/>
    <cellStyle name="Calculation 2 3 2 2 9 7" xfId="2622" xr:uid="{034C6C53-169A-4FD2-9AEC-A4D18DD536C0}"/>
    <cellStyle name="Calculation 2 3 2 2 9 8" xfId="2623" xr:uid="{BBE6DA29-6789-4880-8813-A2CA78DC0B22}"/>
    <cellStyle name="Calculation 2 3 2 3" xfId="2624" xr:uid="{2BCD83B7-C6CF-403B-82C0-DB353DAF334A}"/>
    <cellStyle name="Calculation 2 3 2 3 10" xfId="2625" xr:uid="{1A8CEF87-1D32-4214-8953-A5DAD9975EE3}"/>
    <cellStyle name="Calculation 2 3 2 3 11" xfId="2626" xr:uid="{D4B42668-F46D-4DE8-B031-0DA79B291A48}"/>
    <cellStyle name="Calculation 2 3 2 3 2" xfId="2627" xr:uid="{F6DBA8AC-88B6-4E75-B54F-0463694D7416}"/>
    <cellStyle name="Calculation 2 3 2 3 2 2" xfId="2628" xr:uid="{3859DA68-EEC4-4262-90C4-526177F81288}"/>
    <cellStyle name="Calculation 2 3 2 3 2 3" xfId="2629" xr:uid="{966DD09D-FB92-4CB1-A484-922E4D45773F}"/>
    <cellStyle name="Calculation 2 3 2 3 2 4" xfId="2630" xr:uid="{36658D6E-172A-4701-9414-61660C6EF2C5}"/>
    <cellStyle name="Calculation 2 3 2 3 3" xfId="2631" xr:uid="{573DEE96-AD1F-4FC1-AB2C-700F7559D998}"/>
    <cellStyle name="Calculation 2 3 2 3 3 2" xfId="2632" xr:uid="{828C1113-7885-4BC4-83C0-217CAC1C63C5}"/>
    <cellStyle name="Calculation 2 3 2 3 3 3" xfId="2633" xr:uid="{9D87C182-2BC5-4FBF-8989-831D029504A3}"/>
    <cellStyle name="Calculation 2 3 2 3 3 4" xfId="2634" xr:uid="{AC72E67F-5460-404C-92D8-08201C271CCF}"/>
    <cellStyle name="Calculation 2 3 2 3 4" xfId="2635" xr:uid="{C255E625-8433-4BA7-A17B-99918BED0F9E}"/>
    <cellStyle name="Calculation 2 3 2 3 4 2" xfId="2636" xr:uid="{57CC96AF-0208-4253-9EE1-35F014A3B55B}"/>
    <cellStyle name="Calculation 2 3 2 3 4 3" xfId="2637" xr:uid="{7886D188-592D-4755-9342-90FA01913653}"/>
    <cellStyle name="Calculation 2 3 2 3 4 4" xfId="2638" xr:uid="{7B6423D3-AB3E-48A7-BD37-75DB649E4E80}"/>
    <cellStyle name="Calculation 2 3 2 3 5" xfId="2639" xr:uid="{31BD7A38-5740-4DCC-96C9-AAB6F0356B45}"/>
    <cellStyle name="Calculation 2 3 2 3 5 2" xfId="2640" xr:uid="{7F082A01-FB1A-49FB-B2BC-D2AE5F83C059}"/>
    <cellStyle name="Calculation 2 3 2 3 5 3" xfId="2641" xr:uid="{2AE30E27-AE8D-4A82-AA60-A34820D4D2D1}"/>
    <cellStyle name="Calculation 2 3 2 3 5 4" xfId="2642" xr:uid="{B852CCE6-9573-41A2-AFA4-C7944F969C37}"/>
    <cellStyle name="Calculation 2 3 2 3 6" xfId="2643" xr:uid="{39701004-BC3B-40EA-A0EC-12917A6FCF22}"/>
    <cellStyle name="Calculation 2 3 2 3 6 2" xfId="2644" xr:uid="{7C7C67A5-BFC8-4768-9265-4F3465C6F620}"/>
    <cellStyle name="Calculation 2 3 2 3 6 3" xfId="2645" xr:uid="{2AFD948D-E845-496A-A4D6-08924F6A82C9}"/>
    <cellStyle name="Calculation 2 3 2 3 6 4" xfId="2646" xr:uid="{8DBD6D6F-54BB-4067-941E-8BA4B5C3C337}"/>
    <cellStyle name="Calculation 2 3 2 3 7" xfId="2647" xr:uid="{B0C2452D-6EE3-4436-87DD-7C5A9B1545B3}"/>
    <cellStyle name="Calculation 2 3 2 3 8" xfId="2648" xr:uid="{8192DCA3-EFC0-4239-B63D-D86271B7EDA1}"/>
    <cellStyle name="Calculation 2 3 2 3 9" xfId="2649" xr:uid="{3D185531-B75F-4CCE-B174-A5E5AE729634}"/>
    <cellStyle name="Calculation 2 3 2 4" xfId="2650" xr:uid="{F98FF842-29D3-4E61-A019-B9969AD24327}"/>
    <cellStyle name="Calculation 2 3 2 4 10" xfId="2651" xr:uid="{98F73D21-221B-471F-BF8F-302AE20B8895}"/>
    <cellStyle name="Calculation 2 3 2 4 2" xfId="2652" xr:uid="{137E716A-F592-426D-84D9-7BAF98DE5B40}"/>
    <cellStyle name="Calculation 2 3 2 4 2 2" xfId="2653" xr:uid="{03D83258-6890-4FC1-A864-24AFBC199E9C}"/>
    <cellStyle name="Calculation 2 3 2 4 2 3" xfId="2654" xr:uid="{8DA254AA-9517-4E6D-856D-75CB36D39F03}"/>
    <cellStyle name="Calculation 2 3 2 4 2 4" xfId="2655" xr:uid="{3D45E3E8-5585-43D4-9DCA-756C0B780BB0}"/>
    <cellStyle name="Calculation 2 3 2 4 3" xfId="2656" xr:uid="{3252DEEE-029C-46F7-B7A9-02D25EBE9F59}"/>
    <cellStyle name="Calculation 2 3 2 4 3 2" xfId="2657" xr:uid="{A7BEF954-DC05-465F-8980-3A80FA4FE088}"/>
    <cellStyle name="Calculation 2 3 2 4 3 3" xfId="2658" xr:uid="{00FDBF99-9F42-43DD-920D-0306F89C6B22}"/>
    <cellStyle name="Calculation 2 3 2 4 3 4" xfId="2659" xr:uid="{37220C26-F6C6-4E9A-A3D5-EA8E85957198}"/>
    <cellStyle name="Calculation 2 3 2 4 4" xfId="2660" xr:uid="{7A657DB4-EC8E-4415-B214-60A266E60939}"/>
    <cellStyle name="Calculation 2 3 2 4 4 2" xfId="2661" xr:uid="{D1EF81DA-DB1B-4889-B37F-8D3CB3F91225}"/>
    <cellStyle name="Calculation 2 3 2 4 4 3" xfId="2662" xr:uid="{A19ECA62-1E16-4401-84B3-E6C6448782F2}"/>
    <cellStyle name="Calculation 2 3 2 4 4 4" xfId="2663" xr:uid="{2D131FD5-6F5D-4C7D-ACC5-F500D0E87BEB}"/>
    <cellStyle name="Calculation 2 3 2 4 5" xfId="2664" xr:uid="{36C1BCCE-7D00-4C49-A668-B9087E69B1A2}"/>
    <cellStyle name="Calculation 2 3 2 4 5 2" xfId="2665" xr:uid="{4C637335-6C87-40BD-8546-E0A4E77F0BC2}"/>
    <cellStyle name="Calculation 2 3 2 4 5 3" xfId="2666" xr:uid="{BFBDE410-18C4-49DE-891B-9A92409A78CC}"/>
    <cellStyle name="Calculation 2 3 2 4 5 4" xfId="2667" xr:uid="{64B89831-A73A-4B92-924B-5210EF5C0F72}"/>
    <cellStyle name="Calculation 2 3 2 4 6" xfId="2668" xr:uid="{40D548FA-094B-4070-9925-A9075EA0CB24}"/>
    <cellStyle name="Calculation 2 3 2 4 6 2" xfId="2669" xr:uid="{63830686-B1DB-45C2-8884-C98E3DBABB9D}"/>
    <cellStyle name="Calculation 2 3 2 4 6 3" xfId="2670" xr:uid="{0E20306B-4D75-49C4-ADA4-3E98B976BA6D}"/>
    <cellStyle name="Calculation 2 3 2 4 6 4" xfId="2671" xr:uid="{14838764-4E8B-4E07-A691-DC20C68B0546}"/>
    <cellStyle name="Calculation 2 3 2 4 7" xfId="2672" xr:uid="{E19A20AD-14E2-492F-99A9-6132F82D5145}"/>
    <cellStyle name="Calculation 2 3 2 4 8" xfId="2673" xr:uid="{9262BD86-E454-4FA3-A017-5FF9CF0CA92F}"/>
    <cellStyle name="Calculation 2 3 2 4 9" xfId="2674" xr:uid="{5597660F-F5A6-4E68-953B-57ED513313B6}"/>
    <cellStyle name="Calculation 2 3 2 5" xfId="2675" xr:uid="{C24AE157-D11D-497F-B2C3-792329258D6E}"/>
    <cellStyle name="Calculation 2 3 2 5 2" xfId="2676" xr:uid="{3746AF31-A5D5-4ED1-8807-1AB8F200E3DE}"/>
    <cellStyle name="Calculation 2 3 2 5 2 2" xfId="2677" xr:uid="{358BF1AB-6E45-4D7F-89A5-FF02EFAF77C3}"/>
    <cellStyle name="Calculation 2 3 2 5 2 3" xfId="2678" xr:uid="{8CFD150D-A559-4A38-A85D-E09022A0E041}"/>
    <cellStyle name="Calculation 2 3 2 5 3" xfId="2679" xr:uid="{4BB4124D-555B-48C3-8848-64976C386DB8}"/>
    <cellStyle name="Calculation 2 3 2 5 3 2" xfId="2680" xr:uid="{BF029A15-991B-4CFA-B084-42EB6EB3A9A2}"/>
    <cellStyle name="Calculation 2 3 2 5 3 3" xfId="2681" xr:uid="{F56FC766-AF2A-4565-A291-8A148B50135D}"/>
    <cellStyle name="Calculation 2 3 2 5 4" xfId="2682" xr:uid="{F7ECFCC1-5CAF-4CC1-BE9F-71BA8DA1253A}"/>
    <cellStyle name="Calculation 2 3 2 5 4 2" xfId="2683" xr:uid="{6BF6776D-1722-407C-A430-26A236FCD6B5}"/>
    <cellStyle name="Calculation 2 3 2 5 4 3" xfId="2684" xr:uid="{1B0EAEF2-BBF6-423C-95D4-C0D26A0BD130}"/>
    <cellStyle name="Calculation 2 3 2 5 5" xfId="2685" xr:uid="{CB958642-829A-4D38-ADC0-1CCBA315F870}"/>
    <cellStyle name="Calculation 2 3 2 5 5 2" xfId="2686" xr:uid="{5EB9BC9B-AA68-4DD7-8F73-E86FD9CEA53E}"/>
    <cellStyle name="Calculation 2 3 2 5 5 3" xfId="2687" xr:uid="{C07E84E3-FA90-42D6-B1A5-802A9676EA79}"/>
    <cellStyle name="Calculation 2 3 2 5 6" xfId="2688" xr:uid="{048532C4-9BCE-49F1-8D18-B58A20CE17F7}"/>
    <cellStyle name="Calculation 2 3 2 5 6 2" xfId="2689" xr:uid="{8E3703BB-9A19-412F-9E2F-3749A2214263}"/>
    <cellStyle name="Calculation 2 3 2 5 6 3" xfId="2690" xr:uid="{73E55306-A69C-461A-8CA4-90EA7E80AB5A}"/>
    <cellStyle name="Calculation 2 3 2 5 7" xfId="2691" xr:uid="{32AB4E66-576A-4DE5-AE6F-E69A42052228}"/>
    <cellStyle name="Calculation 2 3 2 5 8" xfId="2692" xr:uid="{237DF094-DB85-4A22-A841-04FA14488F49}"/>
    <cellStyle name="Calculation 2 3 2 5 9" xfId="2693" xr:uid="{3B12B339-0532-40FC-B8BA-C88E7B0BE2B0}"/>
    <cellStyle name="Calculation 2 3 2 6" xfId="2694" xr:uid="{91E991FA-B157-473F-A1EB-24DACD2A1F99}"/>
    <cellStyle name="Calculation 2 3 2 6 2" xfId="2695" xr:uid="{A6A24F50-6BE6-4B64-8A61-FB55C82A5B5B}"/>
    <cellStyle name="Calculation 2 3 2 6 2 2" xfId="2696" xr:uid="{FE883D60-4FE5-408D-9327-D755130DEEDE}"/>
    <cellStyle name="Calculation 2 3 2 6 2 3" xfId="2697" xr:uid="{8635F521-57A9-4717-9133-FD586C54593A}"/>
    <cellStyle name="Calculation 2 3 2 6 3" xfId="2698" xr:uid="{D60A7F5B-C547-4205-92FC-1163FEAE7794}"/>
    <cellStyle name="Calculation 2 3 2 6 3 2" xfId="2699" xr:uid="{36CD06F2-481C-4194-9A0F-D7C0169B2268}"/>
    <cellStyle name="Calculation 2 3 2 6 3 3" xfId="2700" xr:uid="{FF1E5ED1-E331-400D-BFDC-FA684EC26A15}"/>
    <cellStyle name="Calculation 2 3 2 6 4" xfId="2701" xr:uid="{FD584577-4427-4F91-BEA6-0B81E96F9966}"/>
    <cellStyle name="Calculation 2 3 2 6 4 2" xfId="2702" xr:uid="{92AA4DF3-EBF6-451C-8315-78156CC55BBF}"/>
    <cellStyle name="Calculation 2 3 2 6 4 3" xfId="2703" xr:uid="{EE1EC53D-F690-44C0-A7E8-2921B4B36CD3}"/>
    <cellStyle name="Calculation 2 3 2 6 5" xfId="2704" xr:uid="{822245FA-A3BA-460E-870F-DBC4F43FBE84}"/>
    <cellStyle name="Calculation 2 3 2 6 5 2" xfId="2705" xr:uid="{F94EACF5-A2CA-4931-B2FA-3398551C12F6}"/>
    <cellStyle name="Calculation 2 3 2 6 5 3" xfId="2706" xr:uid="{3D739BE4-B5CF-496C-99A6-FDA5A70C029C}"/>
    <cellStyle name="Calculation 2 3 2 6 6" xfId="2707" xr:uid="{EAAA2A60-4CF6-45BC-A634-949959A8A1E6}"/>
    <cellStyle name="Calculation 2 3 2 6 6 2" xfId="2708" xr:uid="{7519B458-533A-42AD-9FB1-CE18016E4775}"/>
    <cellStyle name="Calculation 2 3 2 6 6 3" xfId="2709" xr:uid="{42AB08FC-CC3B-49F9-B103-91261EFF8072}"/>
    <cellStyle name="Calculation 2 3 2 6 7" xfId="2710" xr:uid="{822199B3-2F51-4BA6-8915-05F1D4428BCA}"/>
    <cellStyle name="Calculation 2 3 2 6 8" xfId="2711" xr:uid="{D5B5F224-326A-4F2A-BFFC-4B463D1C4822}"/>
    <cellStyle name="Calculation 2 3 2 6 9" xfId="2712" xr:uid="{C88DB0C8-557C-400D-B239-816C8F8303AB}"/>
    <cellStyle name="Calculation 2 3 2 7" xfId="2713" xr:uid="{61CC5793-69FA-4A1B-82D4-50229A7E2F44}"/>
    <cellStyle name="Calculation 2 3 2 7 2" xfId="2714" xr:uid="{691E3CE8-6A44-40BF-A82B-AC35FF485A01}"/>
    <cellStyle name="Calculation 2 3 2 7 2 2" xfId="2715" xr:uid="{2716899E-7DC1-4592-8320-D46D9EE5F5E0}"/>
    <cellStyle name="Calculation 2 3 2 7 2 3" xfId="2716" xr:uid="{711DF96D-C4A0-400D-B521-02983DBC977E}"/>
    <cellStyle name="Calculation 2 3 2 7 3" xfId="2717" xr:uid="{873E0867-9715-4F80-8DA7-8D4D4B482F80}"/>
    <cellStyle name="Calculation 2 3 2 7 3 2" xfId="2718" xr:uid="{D9496A7D-5376-4D62-98A1-255B941DD6D1}"/>
    <cellStyle name="Calculation 2 3 2 7 3 3" xfId="2719" xr:uid="{372AF0F1-D757-434C-B7CC-D28E00CE31E5}"/>
    <cellStyle name="Calculation 2 3 2 7 4" xfId="2720" xr:uid="{A36E46FC-4C08-41C4-98D5-5FCC87D9233F}"/>
    <cellStyle name="Calculation 2 3 2 7 4 2" xfId="2721" xr:uid="{F764C714-31B0-41B1-AB98-77571BE600F5}"/>
    <cellStyle name="Calculation 2 3 2 7 4 3" xfId="2722" xr:uid="{5C9FBD9C-BBB8-48C9-B725-0B05525723D4}"/>
    <cellStyle name="Calculation 2 3 2 7 5" xfId="2723" xr:uid="{E570C3E9-AA62-4D3B-AAD1-3D9E9B1ED3F8}"/>
    <cellStyle name="Calculation 2 3 2 7 5 2" xfId="2724" xr:uid="{71B162D7-4C7A-4424-899E-BDB1ADD89051}"/>
    <cellStyle name="Calculation 2 3 2 7 5 3" xfId="2725" xr:uid="{3893FEBA-E41D-49EC-8898-6FF3A1678015}"/>
    <cellStyle name="Calculation 2 3 2 7 6" xfId="2726" xr:uid="{68740889-C28E-417D-A935-F6F222812940}"/>
    <cellStyle name="Calculation 2 3 2 7 6 2" xfId="2727" xr:uid="{B42B590A-4565-4FC5-BD1C-717230AEADCE}"/>
    <cellStyle name="Calculation 2 3 2 7 6 3" xfId="2728" xr:uid="{7BE7D9A6-FC12-4AC3-AA4D-B28AFCBAFE61}"/>
    <cellStyle name="Calculation 2 3 2 7 7" xfId="2729" xr:uid="{DFE0969C-63CD-47DD-A2CA-53096D69AD4D}"/>
    <cellStyle name="Calculation 2 3 2 7 8" xfId="2730" xr:uid="{2CC1CFEA-FD52-4D80-80E3-26D6BE4B085F}"/>
    <cellStyle name="Calculation 2 3 2 7 9" xfId="2731" xr:uid="{D06CF9EB-44B2-4658-9DE6-4F663BA0633C}"/>
    <cellStyle name="Calculation 2 3 2 8" xfId="2732" xr:uid="{E3F533FF-0374-4895-A67B-CA827DC5D0F0}"/>
    <cellStyle name="Calculation 2 3 2 8 2" xfId="2733" xr:uid="{447A7D5B-1B03-4B41-B491-B5568E5D34CB}"/>
    <cellStyle name="Calculation 2 3 2 8 2 2" xfId="2734" xr:uid="{A4B8503A-9634-4896-8D85-177FAF1E5C67}"/>
    <cellStyle name="Calculation 2 3 2 8 2 3" xfId="2735" xr:uid="{36A557E0-399F-4C81-A6A2-70FABD866414}"/>
    <cellStyle name="Calculation 2 3 2 8 3" xfId="2736" xr:uid="{824D90E2-77B7-42C4-959D-F9C0448F8364}"/>
    <cellStyle name="Calculation 2 3 2 8 3 2" xfId="2737" xr:uid="{FBB1F94B-EAAF-49DF-9D67-D3CDCE2CD568}"/>
    <cellStyle name="Calculation 2 3 2 8 3 3" xfId="2738" xr:uid="{C56EBF07-6D03-470C-B552-F74198067205}"/>
    <cellStyle name="Calculation 2 3 2 8 4" xfId="2739" xr:uid="{4B48875C-3880-479C-A92D-50CC0759D02B}"/>
    <cellStyle name="Calculation 2 3 2 8 4 2" xfId="2740" xr:uid="{A6347063-4323-4E94-A6E3-A278EE5E7FE6}"/>
    <cellStyle name="Calculation 2 3 2 8 4 3" xfId="2741" xr:uid="{C2618E47-9A9F-45D0-A3C3-023D692C474E}"/>
    <cellStyle name="Calculation 2 3 2 8 5" xfId="2742" xr:uid="{530852A2-FE66-4192-84DE-74963B83BF11}"/>
    <cellStyle name="Calculation 2 3 2 8 5 2" xfId="2743" xr:uid="{E5D988B8-B142-4C37-8273-FAA0476969B8}"/>
    <cellStyle name="Calculation 2 3 2 8 5 3" xfId="2744" xr:uid="{134E9AC6-C248-4174-9CD2-4428B9598122}"/>
    <cellStyle name="Calculation 2 3 2 8 6" xfId="2745" xr:uid="{394444FA-87C1-4657-BB1C-2982C0B3D737}"/>
    <cellStyle name="Calculation 2 3 2 8 6 2" xfId="2746" xr:uid="{1A813839-EDD7-4C7D-B70C-3D8D08C26120}"/>
    <cellStyle name="Calculation 2 3 2 8 6 3" xfId="2747" xr:uid="{DC621D69-C003-4572-A953-E547910A4167}"/>
    <cellStyle name="Calculation 2 3 2 8 7" xfId="2748" xr:uid="{B26E3EDF-9D12-44C6-B49F-1D59C743A42F}"/>
    <cellStyle name="Calculation 2 3 2 8 8" xfId="2749" xr:uid="{0DB996F0-EC9B-4C2B-A2F8-4C690A5B0658}"/>
    <cellStyle name="Calculation 2 3 2 8 9" xfId="2750" xr:uid="{65D114A3-B78F-4EC6-9DAE-A8E825D0510F}"/>
    <cellStyle name="Calculation 2 3 2 9" xfId="2751" xr:uid="{FAB30F9F-BFCD-4007-AC50-219A81BE29C0}"/>
    <cellStyle name="Calculation 2 3 2 9 2" xfId="2752" xr:uid="{4D1DCE33-01B9-422A-999D-9B0587A58BA5}"/>
    <cellStyle name="Calculation 2 3 2 9 2 2" xfId="2753" xr:uid="{D5A77BD3-1048-4C59-8053-E41B58ACEE91}"/>
    <cellStyle name="Calculation 2 3 2 9 2 3" xfId="2754" xr:uid="{FF5A6B91-76E7-4DE4-B651-7B001CDE0132}"/>
    <cellStyle name="Calculation 2 3 2 9 3" xfId="2755" xr:uid="{3D64AC9B-DDCC-45FA-B1D0-CE96B7A2BABD}"/>
    <cellStyle name="Calculation 2 3 2 9 3 2" xfId="2756" xr:uid="{F3E8BC32-7241-471D-8AB6-74CCB10C78DF}"/>
    <cellStyle name="Calculation 2 3 2 9 3 3" xfId="2757" xr:uid="{7DE73FBC-6B58-4EC9-AC06-C253F5DA93D3}"/>
    <cellStyle name="Calculation 2 3 2 9 4" xfId="2758" xr:uid="{75FB9D80-3D9F-4B47-80C2-2FAC2B57ADF2}"/>
    <cellStyle name="Calculation 2 3 2 9 4 2" xfId="2759" xr:uid="{137FA96B-B108-46F0-B6B8-158CB2484366}"/>
    <cellStyle name="Calculation 2 3 2 9 4 3" xfId="2760" xr:uid="{159BCE81-0093-4F5B-931B-E976E85FB5A0}"/>
    <cellStyle name="Calculation 2 3 2 9 5" xfId="2761" xr:uid="{9D5116F9-5C77-487B-8112-DF7F83990A3D}"/>
    <cellStyle name="Calculation 2 3 2 9 5 2" xfId="2762" xr:uid="{E0479FE3-D52F-4ABE-9562-AB3B39006CC9}"/>
    <cellStyle name="Calculation 2 3 2 9 5 3" xfId="2763" xr:uid="{1E02664E-66CB-4EF4-8E28-730030D951B9}"/>
    <cellStyle name="Calculation 2 3 2 9 6" xfId="2764" xr:uid="{C68589F1-DFFE-4D9B-A05A-AB0425187034}"/>
    <cellStyle name="Calculation 2 3 2 9 6 2" xfId="2765" xr:uid="{416571C7-332E-4355-A9E4-DFE285D103AA}"/>
    <cellStyle name="Calculation 2 3 2 9 6 3" xfId="2766" xr:uid="{AA23239F-B986-4EB3-8C73-454B16B59E04}"/>
    <cellStyle name="Calculation 2 3 2 9 7" xfId="2767" xr:uid="{0865D608-CB21-49DD-81D0-F9CD0F0F22F5}"/>
    <cellStyle name="Calculation 2 3 2 9 8" xfId="2768" xr:uid="{D74C5EC1-DD07-460E-8AB8-F00DD9D64000}"/>
    <cellStyle name="Calculation 2 3 2 9 9" xfId="2769" xr:uid="{81BBB3E4-BE02-49E1-A189-CD6BD8D10DF3}"/>
    <cellStyle name="Calculation 2 3 20" xfId="2770" xr:uid="{C38886BC-EC8E-427E-B871-3123206A756E}"/>
    <cellStyle name="Calculation 2 3 21" xfId="2771" xr:uid="{E32B9C68-D1B8-4FD3-A7BF-C75683C742AF}"/>
    <cellStyle name="Calculation 2 3 3" xfId="2772" xr:uid="{D65B5961-1F1A-49C3-849C-620823DE0F7B}"/>
    <cellStyle name="Calculation 2 3 3 10" xfId="2773" xr:uid="{529FC6EB-E5BB-4790-BBB8-B493CF61F4A5}"/>
    <cellStyle name="Calculation 2 3 3 10 2" xfId="2774" xr:uid="{E04B838D-1804-4B46-807F-2DB01A1CBFD6}"/>
    <cellStyle name="Calculation 2 3 3 10 2 2" xfId="2775" xr:uid="{B29A9C24-BD0B-4D87-8F14-B8F344D4D4FD}"/>
    <cellStyle name="Calculation 2 3 3 10 2 3" xfId="2776" xr:uid="{C799404F-B3F3-4847-9687-29B3E939EE1C}"/>
    <cellStyle name="Calculation 2 3 3 10 3" xfId="2777" xr:uid="{F86FA727-6B22-402F-8C3B-DA412F03A942}"/>
    <cellStyle name="Calculation 2 3 3 10 3 2" xfId="2778" xr:uid="{4C0B9A54-9657-432C-B777-8B5EB6476BC7}"/>
    <cellStyle name="Calculation 2 3 3 10 3 3" xfId="2779" xr:uid="{25C776F0-B8A8-4BF6-A3CD-BC52C741714C}"/>
    <cellStyle name="Calculation 2 3 3 10 4" xfId="2780" xr:uid="{24D7BF47-7692-401C-B8EF-EEB0B70A674B}"/>
    <cellStyle name="Calculation 2 3 3 10 4 2" xfId="2781" xr:uid="{923E4582-AA4C-4C91-B1DF-295114DDFA5B}"/>
    <cellStyle name="Calculation 2 3 3 10 4 3" xfId="2782" xr:uid="{8A973203-CD45-42DB-96BE-B273DEF62D7F}"/>
    <cellStyle name="Calculation 2 3 3 10 5" xfId="2783" xr:uid="{8CF08944-3339-403A-B7AB-6C595F70E1B7}"/>
    <cellStyle name="Calculation 2 3 3 10 5 2" xfId="2784" xr:uid="{30275BDF-DB0A-4726-8980-898245432DC8}"/>
    <cellStyle name="Calculation 2 3 3 10 5 3" xfId="2785" xr:uid="{B9A6027B-7D5B-43D7-B65C-A59B4590678F}"/>
    <cellStyle name="Calculation 2 3 3 10 6" xfId="2786" xr:uid="{A67A4CD0-EFAE-4982-9440-01BD6E1E2B92}"/>
    <cellStyle name="Calculation 2 3 3 10 6 2" xfId="2787" xr:uid="{A1A6D457-FC75-4D83-A4C2-4C3F7D6CA87B}"/>
    <cellStyle name="Calculation 2 3 3 10 6 3" xfId="2788" xr:uid="{543A2C88-0E42-44D5-B895-E8E6B8D5999F}"/>
    <cellStyle name="Calculation 2 3 3 10 7" xfId="2789" xr:uid="{9986782C-DA1F-4306-B727-EA6F1CF92D20}"/>
    <cellStyle name="Calculation 2 3 3 10 8" xfId="2790" xr:uid="{BDFA5D18-9F95-4112-942D-18F5A6D1F2C3}"/>
    <cellStyle name="Calculation 2 3 3 10 9" xfId="2791" xr:uid="{AB7918E1-F817-42C7-B185-119026D8CEBD}"/>
    <cellStyle name="Calculation 2 3 3 11" xfId="2792" xr:uid="{BF1B1001-5C4C-4DEA-A0D2-AADFD608EF88}"/>
    <cellStyle name="Calculation 2 3 3 11 2" xfId="2793" xr:uid="{FA7B3A1C-42A1-4F88-9272-103C67AFD3E6}"/>
    <cellStyle name="Calculation 2 3 3 11 2 2" xfId="2794" xr:uid="{2063C230-60E6-490D-B7CF-5D96A4AFC761}"/>
    <cellStyle name="Calculation 2 3 3 11 2 3" xfId="2795" xr:uid="{46E5F4E3-B2D7-4802-9FC3-551340F916F8}"/>
    <cellStyle name="Calculation 2 3 3 11 3" xfId="2796" xr:uid="{763A99F9-63A2-4DF0-ADBB-2F7E58A674E2}"/>
    <cellStyle name="Calculation 2 3 3 11 3 2" xfId="2797" xr:uid="{145DF8A7-7CA0-4286-92DE-446F3127BE37}"/>
    <cellStyle name="Calculation 2 3 3 11 3 3" xfId="2798" xr:uid="{2EA10A86-45BA-4A59-B591-E0792F63EB35}"/>
    <cellStyle name="Calculation 2 3 3 11 4" xfId="2799" xr:uid="{B24E743A-388A-4CC2-8708-798612754772}"/>
    <cellStyle name="Calculation 2 3 3 11 4 2" xfId="2800" xr:uid="{AD23F7AF-CB76-453A-8D39-3E7DA8CE5DD3}"/>
    <cellStyle name="Calculation 2 3 3 11 4 3" xfId="2801" xr:uid="{146338B4-0526-4E08-9FD4-7DE951CB7879}"/>
    <cellStyle name="Calculation 2 3 3 11 5" xfId="2802" xr:uid="{B02562FC-05D6-4C5D-B0F6-E090DFBE8A0F}"/>
    <cellStyle name="Calculation 2 3 3 11 5 2" xfId="2803" xr:uid="{7F78D925-793E-49F6-AD5C-93C779A8A16B}"/>
    <cellStyle name="Calculation 2 3 3 11 5 3" xfId="2804" xr:uid="{A0708C0A-3300-4A62-BD39-1B389471CE5C}"/>
    <cellStyle name="Calculation 2 3 3 11 6" xfId="2805" xr:uid="{94F084A6-A0E7-4005-AC01-B7F72BD112D2}"/>
    <cellStyle name="Calculation 2 3 3 11 6 2" xfId="2806" xr:uid="{2D229805-3886-4201-B19B-14DC69C0D9C4}"/>
    <cellStyle name="Calculation 2 3 3 11 6 3" xfId="2807" xr:uid="{F86C883E-CDBE-41B2-B157-4CF058D331DC}"/>
    <cellStyle name="Calculation 2 3 3 11 7" xfId="2808" xr:uid="{378E103A-2AE9-413C-85CA-39C1DB41EE8B}"/>
    <cellStyle name="Calculation 2 3 3 11 8" xfId="2809" xr:uid="{D4300E38-E5A6-44B8-94ED-121A97E4A7EB}"/>
    <cellStyle name="Calculation 2 3 3 11 9" xfId="2810" xr:uid="{CC141BD8-2041-420F-8B8E-3F254931BAB3}"/>
    <cellStyle name="Calculation 2 3 3 12" xfId="2811" xr:uid="{61CAD51A-6204-42AB-9691-78759B1B9E18}"/>
    <cellStyle name="Calculation 2 3 3 12 2" xfId="2812" xr:uid="{0A708F9E-54D0-4224-B53C-ABD3E6FB7675}"/>
    <cellStyle name="Calculation 2 3 3 12 2 2" xfId="2813" xr:uid="{B162EB64-346A-432A-847E-43336978D8BB}"/>
    <cellStyle name="Calculation 2 3 3 12 2 3" xfId="2814" xr:uid="{C94F61C2-3DA0-4DA0-A403-82EFCA960302}"/>
    <cellStyle name="Calculation 2 3 3 12 3" xfId="2815" xr:uid="{834DAF7C-2D68-4BCE-8D8A-23092986E3AF}"/>
    <cellStyle name="Calculation 2 3 3 12 3 2" xfId="2816" xr:uid="{963F8F5A-7881-4422-A230-B1CAB4141734}"/>
    <cellStyle name="Calculation 2 3 3 12 3 3" xfId="2817" xr:uid="{CFAB8A8C-8730-4C6A-BF1B-AF4FC583B72B}"/>
    <cellStyle name="Calculation 2 3 3 12 4" xfId="2818" xr:uid="{DB554A5F-2FB9-42D0-9DB5-7D65AF779748}"/>
    <cellStyle name="Calculation 2 3 3 12 4 2" xfId="2819" xr:uid="{2469D855-E7FB-4602-9899-B2C6671D872A}"/>
    <cellStyle name="Calculation 2 3 3 12 4 3" xfId="2820" xr:uid="{E003BB9A-048A-4ACA-B3D9-4EA00F4A5270}"/>
    <cellStyle name="Calculation 2 3 3 12 5" xfId="2821" xr:uid="{E49BDB4A-4295-4C2E-A7C3-C7C92F4ABA76}"/>
    <cellStyle name="Calculation 2 3 3 12 5 2" xfId="2822" xr:uid="{2BCFC779-6510-41E5-A85A-C2F2B328C0E8}"/>
    <cellStyle name="Calculation 2 3 3 12 5 3" xfId="2823" xr:uid="{AE7EBBA0-280E-4C1A-8B38-188BAD15AA8A}"/>
    <cellStyle name="Calculation 2 3 3 12 6" xfId="2824" xr:uid="{43B7DE87-B495-4DA8-80AC-9F0E1E14F4D4}"/>
    <cellStyle name="Calculation 2 3 3 12 6 2" xfId="2825" xr:uid="{0FD5C203-EB86-439A-85CD-933E791338EA}"/>
    <cellStyle name="Calculation 2 3 3 12 6 3" xfId="2826" xr:uid="{E8951AC7-4FA0-4306-A640-767A6355E200}"/>
    <cellStyle name="Calculation 2 3 3 12 7" xfId="2827" xr:uid="{6B192665-CE3C-4AA0-8515-34F905C013F9}"/>
    <cellStyle name="Calculation 2 3 3 12 8" xfId="2828" xr:uid="{5EC777ED-EBF1-424F-9577-048623E03F67}"/>
    <cellStyle name="Calculation 2 3 3 12 9" xfId="2829" xr:uid="{59FE7C53-1224-4DED-BC81-822522A39E05}"/>
    <cellStyle name="Calculation 2 3 3 13" xfId="2830" xr:uid="{3E8B5B1A-5424-4550-B550-8E5CB1E21643}"/>
    <cellStyle name="Calculation 2 3 3 13 2" xfId="2831" xr:uid="{F87F651F-8CBA-4439-AB2C-6DE05251158B}"/>
    <cellStyle name="Calculation 2 3 3 13 2 2" xfId="2832" xr:uid="{08294D7A-F540-464C-8418-CE8AFDC88A33}"/>
    <cellStyle name="Calculation 2 3 3 13 2 3" xfId="2833" xr:uid="{0805E053-A64C-44AD-BFC0-67FAF31DC89F}"/>
    <cellStyle name="Calculation 2 3 3 13 3" xfId="2834" xr:uid="{0D1C7ABB-E734-42FF-8704-F8268063DF3A}"/>
    <cellStyle name="Calculation 2 3 3 13 3 2" xfId="2835" xr:uid="{65A31308-C24A-40EF-B2FD-926C75819884}"/>
    <cellStyle name="Calculation 2 3 3 13 3 3" xfId="2836" xr:uid="{B576B364-F034-4842-B311-74857C49F4DD}"/>
    <cellStyle name="Calculation 2 3 3 13 4" xfId="2837" xr:uid="{552BC757-ADB4-439F-9C87-AEBC9F516EAB}"/>
    <cellStyle name="Calculation 2 3 3 13 4 2" xfId="2838" xr:uid="{CF71CC52-9EBC-47EB-AF50-E126EC21D78B}"/>
    <cellStyle name="Calculation 2 3 3 13 4 3" xfId="2839" xr:uid="{1BC4EDA4-F69E-4C19-809C-236C83639A97}"/>
    <cellStyle name="Calculation 2 3 3 13 5" xfId="2840" xr:uid="{E5FC254E-485D-4BE3-881B-0A110E6EBA26}"/>
    <cellStyle name="Calculation 2 3 3 13 5 2" xfId="2841" xr:uid="{A5BAE46C-13E0-49CF-B6C8-C639EA180512}"/>
    <cellStyle name="Calculation 2 3 3 13 5 3" xfId="2842" xr:uid="{3872C1A0-11CB-40A9-BD3B-4B61253A957A}"/>
    <cellStyle name="Calculation 2 3 3 13 6" xfId="2843" xr:uid="{201EB95E-0E38-4ABD-9011-101FA9467E7F}"/>
    <cellStyle name="Calculation 2 3 3 13 6 2" xfId="2844" xr:uid="{9B8E887A-892B-4E9D-BFED-A34C8AFC7157}"/>
    <cellStyle name="Calculation 2 3 3 13 6 3" xfId="2845" xr:uid="{84A477E1-21BA-4722-B09B-902F596DEF1B}"/>
    <cellStyle name="Calculation 2 3 3 13 7" xfId="2846" xr:uid="{835E56ED-2C54-4E4A-8323-782325EA7378}"/>
    <cellStyle name="Calculation 2 3 3 13 8" xfId="2847" xr:uid="{27DF08F7-9FC5-4148-8E10-518DADAC5A46}"/>
    <cellStyle name="Calculation 2 3 3 13 9" xfId="2848" xr:uid="{C2407745-CFC1-4656-931E-0965953ADE39}"/>
    <cellStyle name="Calculation 2 3 3 14" xfId="2849" xr:uid="{B9EA8DF7-C1CE-4672-B151-6876D1267137}"/>
    <cellStyle name="Calculation 2 3 3 15" xfId="2850" xr:uid="{65BC5C2B-F6A2-4079-9F00-7ED7E5E9F511}"/>
    <cellStyle name="Calculation 2 3 3 16" xfId="2851" xr:uid="{F6CB3A34-5AA7-45A2-9E99-FA009A65AC13}"/>
    <cellStyle name="Calculation 2 3 3 17" xfId="2852" xr:uid="{5B760302-51CF-4F24-A735-A3156DB7E9A7}"/>
    <cellStyle name="Calculation 2 3 3 18" xfId="2853" xr:uid="{F6C5C8F4-25DF-497F-B76A-C23E41DC39C8}"/>
    <cellStyle name="Calculation 2 3 3 19" xfId="2854" xr:uid="{D14C4C28-E575-42B2-9922-9279B5683E53}"/>
    <cellStyle name="Calculation 2 3 3 2" xfId="2855" xr:uid="{1C08DC7A-61D8-4F1A-AB89-7E19A926D240}"/>
    <cellStyle name="Calculation 2 3 3 2 10" xfId="2856" xr:uid="{2297449E-1841-4623-AEF4-E7A7B79E9881}"/>
    <cellStyle name="Calculation 2 3 3 2 10 2" xfId="2857" xr:uid="{DEA8DD14-1490-4E67-B46F-5D1091A6075A}"/>
    <cellStyle name="Calculation 2 3 3 2 10 2 2" xfId="2858" xr:uid="{D7A517B6-786B-402A-AF7F-F72BC9186274}"/>
    <cellStyle name="Calculation 2 3 3 2 10 2 3" xfId="2859" xr:uid="{3356B090-A05F-4A88-9C0F-BD94C6D050FC}"/>
    <cellStyle name="Calculation 2 3 3 2 10 3" xfId="2860" xr:uid="{BD7D48B5-BB5E-45C6-8F5B-C6E51278486C}"/>
    <cellStyle name="Calculation 2 3 3 2 10 3 2" xfId="2861" xr:uid="{D8DB44F1-C8AB-44AB-9110-3E3CC2681DB3}"/>
    <cellStyle name="Calculation 2 3 3 2 10 3 3" xfId="2862" xr:uid="{605D8C97-C1F3-4451-A90E-CA09F88FFCCA}"/>
    <cellStyle name="Calculation 2 3 3 2 10 4" xfId="2863" xr:uid="{F201F462-5628-4510-9931-9526DE1D7915}"/>
    <cellStyle name="Calculation 2 3 3 2 10 4 2" xfId="2864" xr:uid="{7E9980B2-CD09-4F59-B276-182FC382B2B7}"/>
    <cellStyle name="Calculation 2 3 3 2 10 4 3" xfId="2865" xr:uid="{636E00F0-F1D8-48BF-8DDC-ACF765A4BE9E}"/>
    <cellStyle name="Calculation 2 3 3 2 10 5" xfId="2866" xr:uid="{040C16C7-3BA9-4F23-9AF1-5FA3A90C2574}"/>
    <cellStyle name="Calculation 2 3 3 2 10 5 2" xfId="2867" xr:uid="{1D7ED0E8-642C-4695-814E-DD577A01F6F3}"/>
    <cellStyle name="Calculation 2 3 3 2 10 5 3" xfId="2868" xr:uid="{08C8252B-AE67-4A28-BD69-12F3D1997D94}"/>
    <cellStyle name="Calculation 2 3 3 2 10 6" xfId="2869" xr:uid="{86600B45-791C-44ED-950D-71AC3E09BEFC}"/>
    <cellStyle name="Calculation 2 3 3 2 10 6 2" xfId="2870" xr:uid="{8D9DA506-9A41-49C6-A9A0-C45DBEE7FB3C}"/>
    <cellStyle name="Calculation 2 3 3 2 10 6 3" xfId="2871" xr:uid="{369C1EBC-C3FA-4A70-BD70-04AE7FA232A3}"/>
    <cellStyle name="Calculation 2 3 3 2 10 7" xfId="2872" xr:uid="{5909C29C-7336-483D-AEB5-AC5F7442BC14}"/>
    <cellStyle name="Calculation 2 3 3 2 10 8" xfId="2873" xr:uid="{D9C532A7-1AAF-49E7-9A7D-644BA6F3CD68}"/>
    <cellStyle name="Calculation 2 3 3 2 11" xfId="2874" xr:uid="{9D0E2325-8F0D-4689-A2DD-038675C18D80}"/>
    <cellStyle name="Calculation 2 3 3 2 11 2" xfId="2875" xr:uid="{F9A0BFB2-C87C-4EB1-AFD2-377A528444CC}"/>
    <cellStyle name="Calculation 2 3 3 2 11 2 2" xfId="2876" xr:uid="{DE00D0F7-8800-41AF-8016-CE1841747C20}"/>
    <cellStyle name="Calculation 2 3 3 2 11 2 3" xfId="2877" xr:uid="{127B8402-B307-4604-8655-8856BC12DAC7}"/>
    <cellStyle name="Calculation 2 3 3 2 11 3" xfId="2878" xr:uid="{777C225F-F474-400A-B88D-CBBB4DFD7485}"/>
    <cellStyle name="Calculation 2 3 3 2 11 3 2" xfId="2879" xr:uid="{4D177913-3403-419B-9A57-A1FF749EDD8F}"/>
    <cellStyle name="Calculation 2 3 3 2 11 3 3" xfId="2880" xr:uid="{70AB8577-57DF-4AB6-8DD2-F445EA3304C1}"/>
    <cellStyle name="Calculation 2 3 3 2 11 4" xfId="2881" xr:uid="{C4519308-4E12-4E48-AC06-057E515E24E3}"/>
    <cellStyle name="Calculation 2 3 3 2 11 4 2" xfId="2882" xr:uid="{7BCBB73E-97BA-4A8A-9AD8-F449F6A71707}"/>
    <cellStyle name="Calculation 2 3 3 2 11 4 3" xfId="2883" xr:uid="{757BFE49-0B06-4087-9B9A-2F69C873C090}"/>
    <cellStyle name="Calculation 2 3 3 2 11 5" xfId="2884" xr:uid="{D766E3FF-17D9-40E3-B7BF-D04FA218BF82}"/>
    <cellStyle name="Calculation 2 3 3 2 11 5 2" xfId="2885" xr:uid="{EFF7BDE2-A808-4C81-8DB7-9A4A17B202F8}"/>
    <cellStyle name="Calculation 2 3 3 2 11 5 3" xfId="2886" xr:uid="{889DC49D-82F7-42DA-9037-A0665F57CE9D}"/>
    <cellStyle name="Calculation 2 3 3 2 11 6" xfId="2887" xr:uid="{B37596C9-8F62-4DC1-9DC6-02707C121D0B}"/>
    <cellStyle name="Calculation 2 3 3 2 11 6 2" xfId="2888" xr:uid="{EBAF3B5F-4047-48C6-B13F-7E277DA81D1F}"/>
    <cellStyle name="Calculation 2 3 3 2 11 6 3" xfId="2889" xr:uid="{D676E7EC-EF52-4925-8697-AC9BB479747C}"/>
    <cellStyle name="Calculation 2 3 3 2 11 7" xfId="2890" xr:uid="{400491B9-7860-4C62-A0AB-E5F5ADD9D142}"/>
    <cellStyle name="Calculation 2 3 3 2 11 8" xfId="2891" xr:uid="{2DBDABEA-DE7D-450B-95A6-716A993834A6}"/>
    <cellStyle name="Calculation 2 3 3 2 12" xfId="2892" xr:uid="{D88D8DA7-5577-46B9-956A-586B47E68224}"/>
    <cellStyle name="Calculation 2 3 3 2 12 2" xfId="2893" xr:uid="{E9548825-9767-4C54-8553-9EDCAF370729}"/>
    <cellStyle name="Calculation 2 3 3 2 12 2 2" xfId="2894" xr:uid="{383145F5-FEA2-4C32-8021-6059A96D4068}"/>
    <cellStyle name="Calculation 2 3 3 2 12 2 3" xfId="2895" xr:uid="{56C0B957-85C0-4FA6-A443-AD5CD34BE520}"/>
    <cellStyle name="Calculation 2 3 3 2 12 3" xfId="2896" xr:uid="{84A39291-9849-4D54-A3B1-1139A89B2E0C}"/>
    <cellStyle name="Calculation 2 3 3 2 12 3 2" xfId="2897" xr:uid="{BF89C7B3-8FD3-4587-A28F-805E3ACAA2ED}"/>
    <cellStyle name="Calculation 2 3 3 2 12 3 3" xfId="2898" xr:uid="{DBFE6F62-8396-4A5C-B53A-9A9060AF26D9}"/>
    <cellStyle name="Calculation 2 3 3 2 12 4" xfId="2899" xr:uid="{042F3B94-FA58-4FF1-8A40-199DE1A9524B}"/>
    <cellStyle name="Calculation 2 3 3 2 12 4 2" xfId="2900" xr:uid="{CBF95E24-5FEE-43C1-9A70-827BC4F764F5}"/>
    <cellStyle name="Calculation 2 3 3 2 12 4 3" xfId="2901" xr:uid="{FE4442D0-93A4-4416-A9A1-B9B5D035971A}"/>
    <cellStyle name="Calculation 2 3 3 2 12 5" xfId="2902" xr:uid="{213A2D41-DC43-4D3A-BFAE-6145A6B76F12}"/>
    <cellStyle name="Calculation 2 3 3 2 12 5 2" xfId="2903" xr:uid="{A1F71275-8EE4-41DC-A56C-3EC63CFD2B9F}"/>
    <cellStyle name="Calculation 2 3 3 2 12 5 3" xfId="2904" xr:uid="{491C9850-D499-498C-BC0C-5F7F89F0DF06}"/>
    <cellStyle name="Calculation 2 3 3 2 12 6" xfId="2905" xr:uid="{09F1A6BD-D9AE-4371-9C85-BDCB3B9E141B}"/>
    <cellStyle name="Calculation 2 3 3 2 12 6 2" xfId="2906" xr:uid="{6717B7AD-C651-4FD6-8075-56475D37B200}"/>
    <cellStyle name="Calculation 2 3 3 2 12 6 3" xfId="2907" xr:uid="{413260DD-CE07-4E84-8DAE-AD5E943DC565}"/>
    <cellStyle name="Calculation 2 3 3 2 12 7" xfId="2908" xr:uid="{21EDFDBF-2317-4284-9348-855B9020B2FE}"/>
    <cellStyle name="Calculation 2 3 3 2 12 8" xfId="2909" xr:uid="{43DDF797-93CA-47F7-9EBA-A0F07B8DAF9B}"/>
    <cellStyle name="Calculation 2 3 3 2 13" xfId="2910" xr:uid="{3ACE0170-4F5A-46D0-87E9-F12589CC23AC}"/>
    <cellStyle name="Calculation 2 3 3 2 13 2" xfId="2911" xr:uid="{40B78C8B-023D-45C9-9F85-5F36FEBED2FD}"/>
    <cellStyle name="Calculation 2 3 3 2 13 2 2" xfId="2912" xr:uid="{6140199D-BE4E-4D4F-90AC-6A8EAE7197D2}"/>
    <cellStyle name="Calculation 2 3 3 2 13 2 3" xfId="2913" xr:uid="{629C4DEF-13EC-42B0-A418-0E87493621A3}"/>
    <cellStyle name="Calculation 2 3 3 2 13 3" xfId="2914" xr:uid="{59721B79-8E91-4FAF-96A2-24A670C3A4C2}"/>
    <cellStyle name="Calculation 2 3 3 2 13 3 2" xfId="2915" xr:uid="{6DCD1D20-C44D-42CB-989C-688B4DFF7EE6}"/>
    <cellStyle name="Calculation 2 3 3 2 13 3 3" xfId="2916" xr:uid="{9168019B-B3CD-4F43-9F59-C9268F02AA43}"/>
    <cellStyle name="Calculation 2 3 3 2 13 4" xfId="2917" xr:uid="{5684CA27-CE75-4ABE-9D03-01EF0FDFCE1F}"/>
    <cellStyle name="Calculation 2 3 3 2 13 4 2" xfId="2918" xr:uid="{6DD95FF2-0A67-45EE-94F0-8B2EF3774F96}"/>
    <cellStyle name="Calculation 2 3 3 2 13 4 3" xfId="2919" xr:uid="{4E2D1FFB-24B3-4789-9F07-C29F6D033D7D}"/>
    <cellStyle name="Calculation 2 3 3 2 13 5" xfId="2920" xr:uid="{81BB50FC-874E-4799-ABDB-46D089EC3A36}"/>
    <cellStyle name="Calculation 2 3 3 2 13 5 2" xfId="2921" xr:uid="{FF543EAD-3A50-43A8-ABDF-89D109927DB4}"/>
    <cellStyle name="Calculation 2 3 3 2 13 5 3" xfId="2922" xr:uid="{BC9F7534-35A8-446A-8822-E57C0F1D1ED4}"/>
    <cellStyle name="Calculation 2 3 3 2 13 6" xfId="2923" xr:uid="{4183793C-4C4C-4DD8-982B-6DA14E5C6803}"/>
    <cellStyle name="Calculation 2 3 3 2 13 6 2" xfId="2924" xr:uid="{AF149C6D-2096-441D-A58A-60070DA93B50}"/>
    <cellStyle name="Calculation 2 3 3 2 13 6 3" xfId="2925" xr:uid="{FCA6AAAF-FE89-45A5-B8A6-3553979A8CA0}"/>
    <cellStyle name="Calculation 2 3 3 2 13 7" xfId="2926" xr:uid="{6D992278-C688-433B-B7A8-46C1CB960C6B}"/>
    <cellStyle name="Calculation 2 3 3 2 13 8" xfId="2927" xr:uid="{5A026C8F-45D1-4AFE-BEF6-6FE1A2750AB9}"/>
    <cellStyle name="Calculation 2 3 3 2 14" xfId="2928" xr:uid="{DEB9E3A5-DC6E-499E-BA7C-163628580CC5}"/>
    <cellStyle name="Calculation 2 3 3 2 14 2" xfId="2929" xr:uid="{44E48836-B245-400F-8787-A9A20673165C}"/>
    <cellStyle name="Calculation 2 3 3 2 14 2 2" xfId="2930" xr:uid="{639949CF-81A4-46F0-8C53-D3FE388D9DBD}"/>
    <cellStyle name="Calculation 2 3 3 2 14 2 3" xfId="2931" xr:uid="{83CF67CB-7FEB-46DF-BD86-D1773DC096C3}"/>
    <cellStyle name="Calculation 2 3 3 2 14 3" xfId="2932" xr:uid="{73ACD7C2-E2E4-4E23-87B4-9C04FE3D5C4A}"/>
    <cellStyle name="Calculation 2 3 3 2 14 3 2" xfId="2933" xr:uid="{51393C4D-025D-4493-BB1B-1D7652189B3D}"/>
    <cellStyle name="Calculation 2 3 3 2 14 3 3" xfId="2934" xr:uid="{1476C174-EB0E-48FA-9B5A-5F704BBD7705}"/>
    <cellStyle name="Calculation 2 3 3 2 14 4" xfId="2935" xr:uid="{9BC38BFD-A75B-488A-9D52-A58CDF5EBE6E}"/>
    <cellStyle name="Calculation 2 3 3 2 14 4 2" xfId="2936" xr:uid="{560E6170-C5DD-444B-AAC4-EECCE1698A67}"/>
    <cellStyle name="Calculation 2 3 3 2 14 4 3" xfId="2937" xr:uid="{E81FE168-BB30-4941-B82D-77F3D5CFF0DC}"/>
    <cellStyle name="Calculation 2 3 3 2 14 5" xfId="2938" xr:uid="{A09475A7-0DEE-4489-B41B-AE7B17899F26}"/>
    <cellStyle name="Calculation 2 3 3 2 14 5 2" xfId="2939" xr:uid="{5BAC67B8-9CCF-4FD7-91E8-691016340278}"/>
    <cellStyle name="Calculation 2 3 3 2 14 5 3" xfId="2940" xr:uid="{6CD5E657-0EA2-4205-ABB4-28D70FC893BF}"/>
    <cellStyle name="Calculation 2 3 3 2 14 6" xfId="2941" xr:uid="{A99E1160-4DC1-4034-9195-A37448DB03F6}"/>
    <cellStyle name="Calculation 2 3 3 2 14 6 2" xfId="2942" xr:uid="{70C30009-512D-43C5-9BCB-D27CDC495872}"/>
    <cellStyle name="Calculation 2 3 3 2 14 6 3" xfId="2943" xr:uid="{A9280D6C-7202-499C-9101-136F6E96E5D1}"/>
    <cellStyle name="Calculation 2 3 3 2 14 7" xfId="2944" xr:uid="{EEE10AC2-0D34-4A94-A3F6-732301F71425}"/>
    <cellStyle name="Calculation 2 3 3 2 14 8" xfId="2945" xr:uid="{30F79434-B5FE-412D-935D-4A5ECAD561AA}"/>
    <cellStyle name="Calculation 2 3 3 2 15" xfId="2946" xr:uid="{6AD5D868-E933-425A-BABC-E351BA3C3114}"/>
    <cellStyle name="Calculation 2 3 3 2 15 2" xfId="2947" xr:uid="{13B7A63C-DC1F-4F0D-A73F-5B8D1EA4F07D}"/>
    <cellStyle name="Calculation 2 3 3 2 15 3" xfId="2948" xr:uid="{6F8A10D1-AA05-4160-8258-EAF99580236C}"/>
    <cellStyle name="Calculation 2 3 3 2 16" xfId="2949" xr:uid="{FA37C370-9DDE-4B24-8901-08A3B968F002}"/>
    <cellStyle name="Calculation 2 3 3 2 2" xfId="2950" xr:uid="{AD99F21E-E745-494A-90A5-3C12DCF9BAB9}"/>
    <cellStyle name="Calculation 2 3 3 2 2 2" xfId="2951" xr:uid="{8A718C96-D025-4C46-8100-06D5F717F44B}"/>
    <cellStyle name="Calculation 2 3 3 2 2 2 2" xfId="2952" xr:uid="{92E06007-214B-4E71-B35D-C8A6882CEBF1}"/>
    <cellStyle name="Calculation 2 3 3 2 2 2 3" xfId="2953" xr:uid="{C0FFF4E5-078E-4533-8BDE-86E96D93A724}"/>
    <cellStyle name="Calculation 2 3 3 2 2 3" xfId="2954" xr:uid="{822A2FC0-2D16-40BF-BD4D-3288738BBD2A}"/>
    <cellStyle name="Calculation 2 3 3 2 2 3 2" xfId="2955" xr:uid="{B59C1BE8-76C1-48F5-B6BA-5F020325B16B}"/>
    <cellStyle name="Calculation 2 3 3 2 2 3 3" xfId="2956" xr:uid="{F300B7AD-BA86-4D11-993B-9987B22C05F7}"/>
    <cellStyle name="Calculation 2 3 3 2 2 4" xfId="2957" xr:uid="{B0948A22-F92C-41E2-88B0-1FB5C24DB65C}"/>
    <cellStyle name="Calculation 2 3 3 2 2 4 2" xfId="2958" xr:uid="{1C39C30A-C3AA-477C-ABA7-91D46432E104}"/>
    <cellStyle name="Calculation 2 3 3 2 2 4 3" xfId="2959" xr:uid="{1DDA51D0-043D-4D38-93C5-A9CB9661650D}"/>
    <cellStyle name="Calculation 2 3 3 2 2 5" xfId="2960" xr:uid="{A0D32B7B-424B-45C2-8D0C-27EE6A73459A}"/>
    <cellStyle name="Calculation 2 3 3 2 2 5 2" xfId="2961" xr:uid="{250D1C6C-6959-42D8-89BF-FC92B14AC6BD}"/>
    <cellStyle name="Calculation 2 3 3 2 2 5 3" xfId="2962" xr:uid="{571681E4-E1F0-418B-9DA3-7937157C4BC6}"/>
    <cellStyle name="Calculation 2 3 3 2 2 6" xfId="2963" xr:uid="{9C5E3C0B-F98A-4665-9570-00C5C9F533FD}"/>
    <cellStyle name="Calculation 2 3 3 2 2 6 2" xfId="2964" xr:uid="{F72F4DB0-55F1-4F55-AC0B-435E97EA8125}"/>
    <cellStyle name="Calculation 2 3 3 2 2 6 3" xfId="2965" xr:uid="{65F95C0D-B3B9-492A-A4FE-5540E3B7ECA3}"/>
    <cellStyle name="Calculation 2 3 3 2 2 7" xfId="2966" xr:uid="{4A091357-14D2-4AD8-B6ED-8326317A1A51}"/>
    <cellStyle name="Calculation 2 3 3 2 2 8" xfId="2967" xr:uid="{CBFFC47E-CDA3-419D-B108-6E16897BABA4}"/>
    <cellStyle name="Calculation 2 3 3 2 2 9" xfId="2968" xr:uid="{C400CE47-B744-41B7-AFA2-D3C781A12F92}"/>
    <cellStyle name="Calculation 2 3 3 2 3" xfId="2969" xr:uid="{EFFE8863-B97C-497D-9F38-EAA59234B9FE}"/>
    <cellStyle name="Calculation 2 3 3 2 3 2" xfId="2970" xr:uid="{8704B616-CB59-4A91-BF43-C0E19F0741B6}"/>
    <cellStyle name="Calculation 2 3 3 2 3 2 2" xfId="2971" xr:uid="{44C38410-EB30-4D3F-B518-84888AE6A07A}"/>
    <cellStyle name="Calculation 2 3 3 2 3 2 3" xfId="2972" xr:uid="{846B2CA2-64BA-44F8-A354-45C295C0AD15}"/>
    <cellStyle name="Calculation 2 3 3 2 3 3" xfId="2973" xr:uid="{A553752B-BA53-44B9-B31A-02E40F50EED6}"/>
    <cellStyle name="Calculation 2 3 3 2 3 3 2" xfId="2974" xr:uid="{B1905A37-6D1D-4AEA-8B96-D5DC43A95190}"/>
    <cellStyle name="Calculation 2 3 3 2 3 3 3" xfId="2975" xr:uid="{A19F7F27-0231-4DF5-BC67-FA7E6E1A2202}"/>
    <cellStyle name="Calculation 2 3 3 2 3 4" xfId="2976" xr:uid="{E18E508D-37E0-4DAE-9999-3584FE845682}"/>
    <cellStyle name="Calculation 2 3 3 2 3 4 2" xfId="2977" xr:uid="{AA8F1D44-E7B6-4E71-B937-731FDC46B3D6}"/>
    <cellStyle name="Calculation 2 3 3 2 3 4 3" xfId="2978" xr:uid="{C91F3F10-149E-4C46-9ED5-961FC0186B5F}"/>
    <cellStyle name="Calculation 2 3 3 2 3 5" xfId="2979" xr:uid="{8C039DB2-3D91-46C0-949A-1B21A971B1DE}"/>
    <cellStyle name="Calculation 2 3 3 2 3 5 2" xfId="2980" xr:uid="{780307DF-00F8-42A8-BFEC-FA9802904B22}"/>
    <cellStyle name="Calculation 2 3 3 2 3 5 3" xfId="2981" xr:uid="{8DA3A8F8-7721-44CC-8390-6FCA9E09FCF9}"/>
    <cellStyle name="Calculation 2 3 3 2 3 6" xfId="2982" xr:uid="{C577B756-EBEA-4BE8-AB99-16837101B5E6}"/>
    <cellStyle name="Calculation 2 3 3 2 3 6 2" xfId="2983" xr:uid="{C30D05A7-AFD7-419A-82B9-F3C91905C42F}"/>
    <cellStyle name="Calculation 2 3 3 2 3 6 3" xfId="2984" xr:uid="{D4839B4B-F183-4291-98AB-E89FAF59D3FD}"/>
    <cellStyle name="Calculation 2 3 3 2 3 7" xfId="2985" xr:uid="{B7CA5FCA-45AB-4AF1-98C6-164B4370AB3B}"/>
    <cellStyle name="Calculation 2 3 3 2 3 8" xfId="2986" xr:uid="{0E5F0972-F77F-4D66-8ADC-E7E5E5CAC538}"/>
    <cellStyle name="Calculation 2 3 3 2 3 9" xfId="2987" xr:uid="{3C802FED-72C9-4979-9F80-DADE893D13A0}"/>
    <cellStyle name="Calculation 2 3 3 2 4" xfId="2988" xr:uid="{7FAED51C-30E0-44F6-B74A-40A26A11B1C6}"/>
    <cellStyle name="Calculation 2 3 3 2 4 2" xfId="2989" xr:uid="{ABF2373F-6018-4637-A47F-D60ACB5527EE}"/>
    <cellStyle name="Calculation 2 3 3 2 4 2 2" xfId="2990" xr:uid="{611EFDED-8A04-4C99-89A7-011AC2F6316A}"/>
    <cellStyle name="Calculation 2 3 3 2 4 2 3" xfId="2991" xr:uid="{F7289F2D-BD98-425D-9E7C-6081FDD0444C}"/>
    <cellStyle name="Calculation 2 3 3 2 4 3" xfId="2992" xr:uid="{C0BD715D-30E6-4201-B08F-7146F19FB131}"/>
    <cellStyle name="Calculation 2 3 3 2 4 3 2" xfId="2993" xr:uid="{0851BEDB-95F0-473E-A325-06404A10DCB3}"/>
    <cellStyle name="Calculation 2 3 3 2 4 3 3" xfId="2994" xr:uid="{AFADCED6-93EE-4BA5-BA5A-8A9768BE7723}"/>
    <cellStyle name="Calculation 2 3 3 2 4 4" xfId="2995" xr:uid="{0AD6526B-14AA-49AA-AF46-3E46E1A66B26}"/>
    <cellStyle name="Calculation 2 3 3 2 4 4 2" xfId="2996" xr:uid="{6F5CC811-25A0-4F95-8146-074C9DE85449}"/>
    <cellStyle name="Calculation 2 3 3 2 4 4 3" xfId="2997" xr:uid="{58D48158-420C-46D9-BD50-18F0915A4058}"/>
    <cellStyle name="Calculation 2 3 3 2 4 5" xfId="2998" xr:uid="{FF03244E-1778-4D79-90AD-0EC82F10F3CC}"/>
    <cellStyle name="Calculation 2 3 3 2 4 5 2" xfId="2999" xr:uid="{C2B9DEDF-B66C-4EEC-AC65-42067E049B1E}"/>
    <cellStyle name="Calculation 2 3 3 2 4 5 3" xfId="3000" xr:uid="{0CDCAC6C-DABF-435E-BEE1-C71B4B6D9633}"/>
    <cellStyle name="Calculation 2 3 3 2 4 6" xfId="3001" xr:uid="{486E6AD6-2E0E-43EC-A047-D9EEE7324676}"/>
    <cellStyle name="Calculation 2 3 3 2 4 6 2" xfId="3002" xr:uid="{EC5F7BCA-714B-4687-A790-C7CC0C2C258F}"/>
    <cellStyle name="Calculation 2 3 3 2 4 6 3" xfId="3003" xr:uid="{70F7145D-4F12-4CD0-8B11-DDD4F35AFB4B}"/>
    <cellStyle name="Calculation 2 3 3 2 4 7" xfId="3004" xr:uid="{04D5AF9D-A2C5-4EFF-963E-C8AC7F6BC464}"/>
    <cellStyle name="Calculation 2 3 3 2 4 8" xfId="3005" xr:uid="{791639AD-78E6-441D-A3C2-FD25D79436FE}"/>
    <cellStyle name="Calculation 2 3 3 2 4 9" xfId="3006" xr:uid="{40C1D364-CEDC-4FE5-AE33-F3583E89009C}"/>
    <cellStyle name="Calculation 2 3 3 2 5" xfId="3007" xr:uid="{74B31B87-518B-4EAE-A95D-226F4FE8F563}"/>
    <cellStyle name="Calculation 2 3 3 2 5 2" xfId="3008" xr:uid="{5F47BD55-561A-4B6E-A2ED-B8444AB67F65}"/>
    <cellStyle name="Calculation 2 3 3 2 5 2 2" xfId="3009" xr:uid="{65940F31-3839-45FA-8E86-3E511626DB60}"/>
    <cellStyle name="Calculation 2 3 3 2 5 2 3" xfId="3010" xr:uid="{C30D0236-A973-4EC7-BE90-C3B74DCB9538}"/>
    <cellStyle name="Calculation 2 3 3 2 5 3" xfId="3011" xr:uid="{80C11760-0238-4FE2-B2CE-E0E308DDA9D8}"/>
    <cellStyle name="Calculation 2 3 3 2 5 3 2" xfId="3012" xr:uid="{CC2FE34E-2876-4C90-9EEA-FF8036D3DF3F}"/>
    <cellStyle name="Calculation 2 3 3 2 5 3 3" xfId="3013" xr:uid="{08BDAD0F-16C6-43A4-B886-BC37262574F2}"/>
    <cellStyle name="Calculation 2 3 3 2 5 4" xfId="3014" xr:uid="{B0A9B70E-9C9A-4B91-B9FE-8FBA0D832A13}"/>
    <cellStyle name="Calculation 2 3 3 2 5 4 2" xfId="3015" xr:uid="{36699DE5-AE01-4119-B321-C6FCF80A8F28}"/>
    <cellStyle name="Calculation 2 3 3 2 5 4 3" xfId="3016" xr:uid="{F7D3085B-A972-45CB-A9B3-6F441E3B2225}"/>
    <cellStyle name="Calculation 2 3 3 2 5 5" xfId="3017" xr:uid="{7980CCA6-234B-458D-B7B3-7D24415B90A3}"/>
    <cellStyle name="Calculation 2 3 3 2 5 5 2" xfId="3018" xr:uid="{EC5733AE-1DFC-48D0-991F-72A55B76AA46}"/>
    <cellStyle name="Calculation 2 3 3 2 5 5 3" xfId="3019" xr:uid="{58A79AE7-D6AF-4462-8439-50D4E4CBE937}"/>
    <cellStyle name="Calculation 2 3 3 2 5 6" xfId="3020" xr:uid="{1EB4FB13-94F0-42F4-AFE3-420EC88AE7CE}"/>
    <cellStyle name="Calculation 2 3 3 2 5 6 2" xfId="3021" xr:uid="{A7206D80-D596-4224-AD97-99D6A25FBCEC}"/>
    <cellStyle name="Calculation 2 3 3 2 5 6 3" xfId="3022" xr:uid="{A4C31D19-D7EA-4343-A289-8F096044D277}"/>
    <cellStyle name="Calculation 2 3 3 2 5 7" xfId="3023" xr:uid="{A1CC4411-4FA4-4575-BC80-9C6815823BFC}"/>
    <cellStyle name="Calculation 2 3 3 2 5 8" xfId="3024" xr:uid="{021A7D4D-C426-4670-A90C-5928274784B6}"/>
    <cellStyle name="Calculation 2 3 3 2 5 9" xfId="3025" xr:uid="{43D377E4-0B6F-4A25-AA86-7FFAF81FDA79}"/>
    <cellStyle name="Calculation 2 3 3 2 6" xfId="3026" xr:uid="{8A5A67B3-074F-4A1C-970D-A49246340273}"/>
    <cellStyle name="Calculation 2 3 3 2 6 2" xfId="3027" xr:uid="{BA3EDA0A-4CD7-4D6B-9839-D1E949DB2405}"/>
    <cellStyle name="Calculation 2 3 3 2 6 2 2" xfId="3028" xr:uid="{2452C908-AD10-4BDB-AD85-E538F04BF43E}"/>
    <cellStyle name="Calculation 2 3 3 2 6 2 3" xfId="3029" xr:uid="{3012D5B5-0111-4E85-B2B4-AC1A4BD8B5C0}"/>
    <cellStyle name="Calculation 2 3 3 2 6 3" xfId="3030" xr:uid="{47F220DC-2035-48C5-9C20-49A434D1F4A4}"/>
    <cellStyle name="Calculation 2 3 3 2 6 3 2" xfId="3031" xr:uid="{B00D135D-13D7-4B62-9145-50692F17DB2E}"/>
    <cellStyle name="Calculation 2 3 3 2 6 3 3" xfId="3032" xr:uid="{CCEE9C0B-201C-4861-BBB3-70816261E574}"/>
    <cellStyle name="Calculation 2 3 3 2 6 4" xfId="3033" xr:uid="{EDCE1FD7-5A71-4265-9EAE-D3A1DB63617C}"/>
    <cellStyle name="Calculation 2 3 3 2 6 4 2" xfId="3034" xr:uid="{A31B2111-2C21-4F9E-98F4-B448BCC0A9DC}"/>
    <cellStyle name="Calculation 2 3 3 2 6 4 3" xfId="3035" xr:uid="{AEAB636B-F3DE-4152-A435-27B21C271F53}"/>
    <cellStyle name="Calculation 2 3 3 2 6 5" xfId="3036" xr:uid="{44977B83-7EF8-495D-BAAC-DFCB8CC013EC}"/>
    <cellStyle name="Calculation 2 3 3 2 6 5 2" xfId="3037" xr:uid="{BE870C3F-F66E-49E0-BDC5-DDB81CA725F8}"/>
    <cellStyle name="Calculation 2 3 3 2 6 5 3" xfId="3038" xr:uid="{5D162C40-744E-4208-B408-CF9AEBE53D01}"/>
    <cellStyle name="Calculation 2 3 3 2 6 6" xfId="3039" xr:uid="{F1337746-6176-45D8-ABC4-570C67C7C075}"/>
    <cellStyle name="Calculation 2 3 3 2 6 6 2" xfId="3040" xr:uid="{3E08B6A7-9340-4D3F-8A8F-5CE05D44F7EB}"/>
    <cellStyle name="Calculation 2 3 3 2 6 6 3" xfId="3041" xr:uid="{6CA38965-73D9-4A2B-97DF-545B36AD845A}"/>
    <cellStyle name="Calculation 2 3 3 2 6 7" xfId="3042" xr:uid="{A73064D6-164B-420A-BA43-D9A74401046A}"/>
    <cellStyle name="Calculation 2 3 3 2 6 8" xfId="3043" xr:uid="{DEB37254-D8E8-4283-BEDD-542280E6B032}"/>
    <cellStyle name="Calculation 2 3 3 2 6 9" xfId="3044" xr:uid="{3734A1D4-0787-4C77-9F12-75BC025B9839}"/>
    <cellStyle name="Calculation 2 3 3 2 7" xfId="3045" xr:uid="{5EF63C32-4F77-4C1B-B794-20DA6D895BA8}"/>
    <cellStyle name="Calculation 2 3 3 2 7 2" xfId="3046" xr:uid="{35A5E62D-AD9C-42AE-8B1E-1A7E2C84A307}"/>
    <cellStyle name="Calculation 2 3 3 2 7 2 2" xfId="3047" xr:uid="{E628247B-675D-452D-B5D7-0CFCFB0B84DC}"/>
    <cellStyle name="Calculation 2 3 3 2 7 2 3" xfId="3048" xr:uid="{E72A01D8-1F73-46F1-91B1-CCD32316F59A}"/>
    <cellStyle name="Calculation 2 3 3 2 7 3" xfId="3049" xr:uid="{AAC0C687-BEDD-4441-9BDF-BEA69FA31907}"/>
    <cellStyle name="Calculation 2 3 3 2 7 3 2" xfId="3050" xr:uid="{8ACFBBC1-88C1-4F51-A7F2-4F64A45173F5}"/>
    <cellStyle name="Calculation 2 3 3 2 7 3 3" xfId="3051" xr:uid="{E1341A65-2103-43BC-9826-31009D76D446}"/>
    <cellStyle name="Calculation 2 3 3 2 7 4" xfId="3052" xr:uid="{1CF9E8CE-B220-43A4-8839-EF1B81A169EE}"/>
    <cellStyle name="Calculation 2 3 3 2 7 4 2" xfId="3053" xr:uid="{C2A9BCEA-44C1-42B3-8005-A67F5D30D72D}"/>
    <cellStyle name="Calculation 2 3 3 2 7 4 3" xfId="3054" xr:uid="{D7EBC692-6310-43FD-BBB1-228742249C2A}"/>
    <cellStyle name="Calculation 2 3 3 2 7 5" xfId="3055" xr:uid="{793F8A34-E554-4B21-AB4E-19E838CD7BD1}"/>
    <cellStyle name="Calculation 2 3 3 2 7 5 2" xfId="3056" xr:uid="{0A1362C6-4BEA-4DC7-AE2B-073733DE4B4C}"/>
    <cellStyle name="Calculation 2 3 3 2 7 5 3" xfId="3057" xr:uid="{A9DEF8CE-9DF4-400F-9C84-F64FAC3ABD2F}"/>
    <cellStyle name="Calculation 2 3 3 2 7 6" xfId="3058" xr:uid="{77640344-9BA5-4D6D-B0AF-2028B6E5D404}"/>
    <cellStyle name="Calculation 2 3 3 2 7 6 2" xfId="3059" xr:uid="{BE31F6C8-7713-43FD-B5B5-ADD38BF57F8D}"/>
    <cellStyle name="Calculation 2 3 3 2 7 6 3" xfId="3060" xr:uid="{D5DEB7D4-0177-4263-8C3B-12E66B7F747B}"/>
    <cellStyle name="Calculation 2 3 3 2 7 7" xfId="3061" xr:uid="{1F1274B4-54FB-4C37-81C6-8A5E23557AA3}"/>
    <cellStyle name="Calculation 2 3 3 2 7 8" xfId="3062" xr:uid="{B5AA2CF0-DCA6-4ED4-86F9-D69D9D35DC7C}"/>
    <cellStyle name="Calculation 2 3 3 2 7 9" xfId="3063" xr:uid="{34325FF0-FFED-48BF-880C-F15C8133005A}"/>
    <cellStyle name="Calculation 2 3 3 2 8" xfId="3064" xr:uid="{87D85C0E-CF98-48F3-B44B-8DBF09E8DA77}"/>
    <cellStyle name="Calculation 2 3 3 2 8 2" xfId="3065" xr:uid="{D0FF49DF-1850-4B8F-BC76-3100372E74AC}"/>
    <cellStyle name="Calculation 2 3 3 2 8 2 2" xfId="3066" xr:uid="{DB4879D8-D288-473B-BE03-5FFA7758B538}"/>
    <cellStyle name="Calculation 2 3 3 2 8 2 3" xfId="3067" xr:uid="{C0670BC6-6D30-489E-A879-400B92D133EF}"/>
    <cellStyle name="Calculation 2 3 3 2 8 3" xfId="3068" xr:uid="{4E117499-ACED-434B-9C42-AEA63A2CEF65}"/>
    <cellStyle name="Calculation 2 3 3 2 8 3 2" xfId="3069" xr:uid="{3CB530A0-2192-4407-95A5-73196FC149B9}"/>
    <cellStyle name="Calculation 2 3 3 2 8 3 3" xfId="3070" xr:uid="{8D8FB7D3-3915-458E-82AC-93D1074A74F7}"/>
    <cellStyle name="Calculation 2 3 3 2 8 4" xfId="3071" xr:uid="{470D0FAB-3C55-41CB-9929-B9AA3FD4B61F}"/>
    <cellStyle name="Calculation 2 3 3 2 8 4 2" xfId="3072" xr:uid="{C94AC2E5-E1CB-4FB7-8DAE-47D68BDF6C0E}"/>
    <cellStyle name="Calculation 2 3 3 2 8 4 3" xfId="3073" xr:uid="{D0D9C779-6A4E-443E-B1D3-3AEDC07F0B4E}"/>
    <cellStyle name="Calculation 2 3 3 2 8 5" xfId="3074" xr:uid="{32D49C3A-D3A5-459D-B9EA-74A9E4FF2CE0}"/>
    <cellStyle name="Calculation 2 3 3 2 8 5 2" xfId="3075" xr:uid="{A25A2ACE-58C9-4984-B7AD-A6A05AECB0C0}"/>
    <cellStyle name="Calculation 2 3 3 2 8 5 3" xfId="3076" xr:uid="{549AD90B-C27C-4D93-9CFE-D579341434A2}"/>
    <cellStyle name="Calculation 2 3 3 2 8 6" xfId="3077" xr:uid="{5ED47869-3964-4926-8C84-B6CAA4CE6167}"/>
    <cellStyle name="Calculation 2 3 3 2 8 6 2" xfId="3078" xr:uid="{E919960B-411D-4653-8063-BBE166F690FD}"/>
    <cellStyle name="Calculation 2 3 3 2 8 6 3" xfId="3079" xr:uid="{8CBF77D5-697F-444F-B1E6-AC70EFF2C3E2}"/>
    <cellStyle name="Calculation 2 3 3 2 8 7" xfId="3080" xr:uid="{B91A2E00-75D6-41DA-BD42-BCFC1B424E14}"/>
    <cellStyle name="Calculation 2 3 3 2 8 8" xfId="3081" xr:uid="{6A3A1805-D8BF-46DF-92AA-0DBA2F0A5CAC}"/>
    <cellStyle name="Calculation 2 3 3 2 8 9" xfId="3082" xr:uid="{073B6860-F863-42D9-BFEA-769E0D7F8D91}"/>
    <cellStyle name="Calculation 2 3 3 2 9" xfId="3083" xr:uid="{EBCB5E89-7BEB-42F7-B719-CCCA796AFC37}"/>
    <cellStyle name="Calculation 2 3 3 2 9 2" xfId="3084" xr:uid="{526619E2-C05A-4BDA-B6DE-028FED2602C7}"/>
    <cellStyle name="Calculation 2 3 3 2 9 2 2" xfId="3085" xr:uid="{671589B2-52C6-47EA-99B0-6483FC588312}"/>
    <cellStyle name="Calculation 2 3 3 2 9 2 3" xfId="3086" xr:uid="{2B9052D0-3B2B-439A-8D34-88C1C673D829}"/>
    <cellStyle name="Calculation 2 3 3 2 9 3" xfId="3087" xr:uid="{DEDDEC93-966D-4904-9B9F-4FC2FB8C68CB}"/>
    <cellStyle name="Calculation 2 3 3 2 9 3 2" xfId="3088" xr:uid="{017DC4F6-9DBB-405B-AF06-7770ACAA03E5}"/>
    <cellStyle name="Calculation 2 3 3 2 9 3 3" xfId="3089" xr:uid="{F4276AC1-BBA3-4C6F-A50E-0EED86CE3F85}"/>
    <cellStyle name="Calculation 2 3 3 2 9 4" xfId="3090" xr:uid="{88DDABA4-3DB7-4C25-9D9D-3D83F6E58BB8}"/>
    <cellStyle name="Calculation 2 3 3 2 9 4 2" xfId="3091" xr:uid="{2421087C-8090-4288-BF88-0692DC8AB3C8}"/>
    <cellStyle name="Calculation 2 3 3 2 9 4 3" xfId="3092" xr:uid="{BBAC6D76-A5C2-43AA-9C0C-411F1AE5A35D}"/>
    <cellStyle name="Calculation 2 3 3 2 9 5" xfId="3093" xr:uid="{4BA7D4FE-1022-436F-A826-9F8EE668082B}"/>
    <cellStyle name="Calculation 2 3 3 2 9 5 2" xfId="3094" xr:uid="{95BEAF38-45EB-433F-AD2B-23470B17FF90}"/>
    <cellStyle name="Calculation 2 3 3 2 9 5 3" xfId="3095" xr:uid="{4D613D95-B2DF-4095-B948-4C8DC0A5AC52}"/>
    <cellStyle name="Calculation 2 3 3 2 9 6" xfId="3096" xr:uid="{A22A294C-5C5F-464E-B59F-7A33359FAC6A}"/>
    <cellStyle name="Calculation 2 3 3 2 9 6 2" xfId="3097" xr:uid="{2C335C03-848B-4120-96B2-2B259720D0EF}"/>
    <cellStyle name="Calculation 2 3 3 2 9 6 3" xfId="3098" xr:uid="{CCB35790-107F-40DC-8D1A-E3AA0C781DF1}"/>
    <cellStyle name="Calculation 2 3 3 2 9 7" xfId="3099" xr:uid="{E395B1E5-E38D-42E8-9D31-A837DAF43707}"/>
    <cellStyle name="Calculation 2 3 3 2 9 8" xfId="3100" xr:uid="{36BDCA10-CDC7-4CA8-8055-133B59F03658}"/>
    <cellStyle name="Calculation 2 3 3 3" xfId="3101" xr:uid="{6F24DDA3-B0BB-4285-AA35-33839BB0C905}"/>
    <cellStyle name="Calculation 2 3 3 3 10" xfId="3102" xr:uid="{262D7F4A-1122-4FD3-9FF7-3DCD8FB75C9F}"/>
    <cellStyle name="Calculation 2 3 3 3 11" xfId="3103" xr:uid="{E1E38D90-DBB1-4807-9D4C-02C8B7CA1C2F}"/>
    <cellStyle name="Calculation 2 3 3 3 2" xfId="3104" xr:uid="{69C919AC-0BB4-4FE2-BE2B-AA452B256519}"/>
    <cellStyle name="Calculation 2 3 3 3 2 2" xfId="3105" xr:uid="{28257D87-00C4-4378-A36B-FEB5688A90B1}"/>
    <cellStyle name="Calculation 2 3 3 3 2 3" xfId="3106" xr:uid="{6B7AB5E0-527E-4B43-A5DA-99F19F29EDE3}"/>
    <cellStyle name="Calculation 2 3 3 3 2 4" xfId="3107" xr:uid="{F70EC4AF-ACF7-41A7-97A7-30B98341B65F}"/>
    <cellStyle name="Calculation 2 3 3 3 3" xfId="3108" xr:uid="{ADDFD88E-32EE-4AFA-AAD1-E6768F7FBA74}"/>
    <cellStyle name="Calculation 2 3 3 3 3 2" xfId="3109" xr:uid="{A470AEF1-1FF8-4FF4-A9AB-65FCB9566A77}"/>
    <cellStyle name="Calculation 2 3 3 3 3 3" xfId="3110" xr:uid="{0D7FF8CE-1176-4B91-8E4B-6AC21D21D734}"/>
    <cellStyle name="Calculation 2 3 3 3 3 4" xfId="3111" xr:uid="{5A4F8C31-C785-4E39-9597-1AF973B6F38C}"/>
    <cellStyle name="Calculation 2 3 3 3 4" xfId="3112" xr:uid="{4B5505BD-AB4E-4131-ABAA-242B8CA4830D}"/>
    <cellStyle name="Calculation 2 3 3 3 4 2" xfId="3113" xr:uid="{3DD42119-C9CA-45EB-9467-A1B85D1D133B}"/>
    <cellStyle name="Calculation 2 3 3 3 4 3" xfId="3114" xr:uid="{D9559B15-A0BE-4EDC-BC3E-FED1ED232036}"/>
    <cellStyle name="Calculation 2 3 3 3 4 4" xfId="3115" xr:uid="{DAAD565D-3053-4000-987B-53BC6FC37AC7}"/>
    <cellStyle name="Calculation 2 3 3 3 5" xfId="3116" xr:uid="{35144A92-B424-4F21-AFC9-3375CFED5742}"/>
    <cellStyle name="Calculation 2 3 3 3 5 2" xfId="3117" xr:uid="{CFE725CE-88D7-49DE-ABE2-1063A7DE12D0}"/>
    <cellStyle name="Calculation 2 3 3 3 5 3" xfId="3118" xr:uid="{4E6D72D7-64FD-44D5-A8A5-75701A2A8BE7}"/>
    <cellStyle name="Calculation 2 3 3 3 5 4" xfId="3119" xr:uid="{0FE60109-687A-44F9-BDBC-89E65626C55B}"/>
    <cellStyle name="Calculation 2 3 3 3 6" xfId="3120" xr:uid="{58EBC666-078B-4061-96F8-7459A0780EBF}"/>
    <cellStyle name="Calculation 2 3 3 3 6 2" xfId="3121" xr:uid="{F2355436-7828-4A1E-AA6B-41E062568D63}"/>
    <cellStyle name="Calculation 2 3 3 3 6 3" xfId="3122" xr:uid="{EE401305-9537-4507-A2A5-1596EE62C56B}"/>
    <cellStyle name="Calculation 2 3 3 3 6 4" xfId="3123" xr:uid="{F2820B80-5556-44DF-A9A5-AA1C4CA1D125}"/>
    <cellStyle name="Calculation 2 3 3 3 7" xfId="3124" xr:uid="{4309BB7F-4738-46AB-8C9C-8AEEA405C5A2}"/>
    <cellStyle name="Calculation 2 3 3 3 8" xfId="3125" xr:uid="{1BAFBB4E-C83F-4257-B05D-F9D23DCADFEA}"/>
    <cellStyle name="Calculation 2 3 3 3 9" xfId="3126" xr:uid="{A2F6F0B7-9BD9-43A2-BF1C-44D372E9BA97}"/>
    <cellStyle name="Calculation 2 3 3 4" xfId="3127" xr:uid="{ECCFFEFD-0FEF-4B52-95DE-46E4A683A231}"/>
    <cellStyle name="Calculation 2 3 3 4 10" xfId="3128" xr:uid="{2E55E39C-9260-40A2-9F99-7C323AEB4813}"/>
    <cellStyle name="Calculation 2 3 3 4 2" xfId="3129" xr:uid="{EDF58DEA-DA79-4365-8C32-9C398BB971EA}"/>
    <cellStyle name="Calculation 2 3 3 4 2 2" xfId="3130" xr:uid="{012DC498-84D2-4F00-916F-EAA211259535}"/>
    <cellStyle name="Calculation 2 3 3 4 2 3" xfId="3131" xr:uid="{05B0ACA5-1160-4BC4-B189-5F234CB24B1B}"/>
    <cellStyle name="Calculation 2 3 3 4 2 4" xfId="3132" xr:uid="{7536DFD0-7EA0-41DA-B205-768919A3EEF3}"/>
    <cellStyle name="Calculation 2 3 3 4 3" xfId="3133" xr:uid="{C4B9BED0-4297-4F3E-9FAD-C136AB3C8BFC}"/>
    <cellStyle name="Calculation 2 3 3 4 3 2" xfId="3134" xr:uid="{CB501638-34D1-4BDE-98F4-3C38297A627B}"/>
    <cellStyle name="Calculation 2 3 3 4 3 3" xfId="3135" xr:uid="{0411FF62-DC58-459A-AC51-A2500E6B5E8A}"/>
    <cellStyle name="Calculation 2 3 3 4 3 4" xfId="3136" xr:uid="{8A23A690-6F8D-49DD-B307-CEA7AEA744B6}"/>
    <cellStyle name="Calculation 2 3 3 4 4" xfId="3137" xr:uid="{466FD9D3-ABA9-4D50-BF43-AD651D9106DC}"/>
    <cellStyle name="Calculation 2 3 3 4 4 2" xfId="3138" xr:uid="{33F751EA-8A80-45DC-B61E-B83ED4FEF091}"/>
    <cellStyle name="Calculation 2 3 3 4 4 3" xfId="3139" xr:uid="{09387414-D031-4C1E-A4CB-F95D27F1F0BC}"/>
    <cellStyle name="Calculation 2 3 3 4 4 4" xfId="3140" xr:uid="{A49FA683-29B5-47D4-93FE-D9664588A83B}"/>
    <cellStyle name="Calculation 2 3 3 4 5" xfId="3141" xr:uid="{6D5AEC5A-213B-4A92-9259-6A11F9694B07}"/>
    <cellStyle name="Calculation 2 3 3 4 5 2" xfId="3142" xr:uid="{891CA783-65B3-4657-9AB4-6189439BC506}"/>
    <cellStyle name="Calculation 2 3 3 4 5 3" xfId="3143" xr:uid="{578605FC-B52C-4663-8FF7-3EB8B72B7710}"/>
    <cellStyle name="Calculation 2 3 3 4 5 4" xfId="3144" xr:uid="{936C0425-F6D8-4D82-A4B9-D4E752C5E617}"/>
    <cellStyle name="Calculation 2 3 3 4 6" xfId="3145" xr:uid="{F4D5413F-3D59-4FD6-BD0B-2F2D913B3F17}"/>
    <cellStyle name="Calculation 2 3 3 4 6 2" xfId="3146" xr:uid="{FA7B32FA-03A0-4F94-9137-9FA8A5420FAE}"/>
    <cellStyle name="Calculation 2 3 3 4 6 3" xfId="3147" xr:uid="{70B63B55-452B-4CAB-B164-21F9EC8EF875}"/>
    <cellStyle name="Calculation 2 3 3 4 6 4" xfId="3148" xr:uid="{8B8D185F-6ECD-49AD-973E-D839226BE1FF}"/>
    <cellStyle name="Calculation 2 3 3 4 7" xfId="3149" xr:uid="{61F5A442-A3CA-4072-A7EC-1AF72BAAB48F}"/>
    <cellStyle name="Calculation 2 3 3 4 8" xfId="3150" xr:uid="{68EB8785-9B13-45BE-959A-8F3A1259A838}"/>
    <cellStyle name="Calculation 2 3 3 4 9" xfId="3151" xr:uid="{D6B8E5C5-BABD-4A81-AA7B-C22B67F5E3D2}"/>
    <cellStyle name="Calculation 2 3 3 5" xfId="3152" xr:uid="{0E390BDE-8AB4-4C94-8CD0-CE50F26AAD48}"/>
    <cellStyle name="Calculation 2 3 3 5 2" xfId="3153" xr:uid="{6610CA8B-C363-4A43-81AB-8FEE9A43937B}"/>
    <cellStyle name="Calculation 2 3 3 5 2 2" xfId="3154" xr:uid="{3CC46A90-F8C4-4C3C-8C92-3828A30668A7}"/>
    <cellStyle name="Calculation 2 3 3 5 2 3" xfId="3155" xr:uid="{E1AA4862-AD67-4467-863E-B2A73D4F6572}"/>
    <cellStyle name="Calculation 2 3 3 5 3" xfId="3156" xr:uid="{6A58DB0C-12EF-46A2-B5C2-2F2BC7AF6B56}"/>
    <cellStyle name="Calculation 2 3 3 5 3 2" xfId="3157" xr:uid="{A301652B-0D5E-4237-AC20-9C6EC8DA76BE}"/>
    <cellStyle name="Calculation 2 3 3 5 3 3" xfId="3158" xr:uid="{14C140BD-21D4-414D-A1ED-0C02E5570D51}"/>
    <cellStyle name="Calculation 2 3 3 5 4" xfId="3159" xr:uid="{9BCF7221-C499-4A50-BAD4-B77B672A1299}"/>
    <cellStyle name="Calculation 2 3 3 5 4 2" xfId="3160" xr:uid="{0A6ED611-E00E-4C27-BF71-6B236B17B5A0}"/>
    <cellStyle name="Calculation 2 3 3 5 4 3" xfId="3161" xr:uid="{E7717D6C-69CF-4AD4-8068-040A415C9E6E}"/>
    <cellStyle name="Calculation 2 3 3 5 5" xfId="3162" xr:uid="{E1116A19-EABD-4912-9A3B-2499DA2838B5}"/>
    <cellStyle name="Calculation 2 3 3 5 5 2" xfId="3163" xr:uid="{C6F530DF-730B-40E2-8AE5-E729A79899D1}"/>
    <cellStyle name="Calculation 2 3 3 5 5 3" xfId="3164" xr:uid="{C8B8487E-CAC7-4FF6-8C72-6C36D945B762}"/>
    <cellStyle name="Calculation 2 3 3 5 6" xfId="3165" xr:uid="{3B10FAFB-B9C2-4D89-A505-8F9FEEB40E3C}"/>
    <cellStyle name="Calculation 2 3 3 5 6 2" xfId="3166" xr:uid="{7AAEE0ED-153E-4DAC-B1BE-1DC1704AEBBD}"/>
    <cellStyle name="Calculation 2 3 3 5 6 3" xfId="3167" xr:uid="{2BD086F0-5B84-4516-BBBE-A89399EE4CF8}"/>
    <cellStyle name="Calculation 2 3 3 5 7" xfId="3168" xr:uid="{0ECF028C-0679-4121-8D02-4324C49E40C5}"/>
    <cellStyle name="Calculation 2 3 3 5 8" xfId="3169" xr:uid="{57950F61-F8A6-4EF0-9C95-3D21AF864679}"/>
    <cellStyle name="Calculation 2 3 3 5 9" xfId="3170" xr:uid="{4535DF8D-D400-4CA6-99A4-9E5BAF558BF6}"/>
    <cellStyle name="Calculation 2 3 3 6" xfId="3171" xr:uid="{457F6518-1915-4D40-869D-09C360B32C84}"/>
    <cellStyle name="Calculation 2 3 3 6 2" xfId="3172" xr:uid="{9CBC1D15-ED3A-4E04-AE92-68236B1B3697}"/>
    <cellStyle name="Calculation 2 3 3 6 2 2" xfId="3173" xr:uid="{09446A66-B58A-4A97-BA26-D936C4D49C1D}"/>
    <cellStyle name="Calculation 2 3 3 6 2 3" xfId="3174" xr:uid="{CD9EB44B-5915-4504-9279-F0719CAC16B8}"/>
    <cellStyle name="Calculation 2 3 3 6 3" xfId="3175" xr:uid="{EC697435-4E81-4A87-979C-371084F992F8}"/>
    <cellStyle name="Calculation 2 3 3 6 3 2" xfId="3176" xr:uid="{BECC9B73-950E-4260-985F-0C5C82523CDC}"/>
    <cellStyle name="Calculation 2 3 3 6 3 3" xfId="3177" xr:uid="{49144278-DF2D-47D1-9163-DE0514696EF8}"/>
    <cellStyle name="Calculation 2 3 3 6 4" xfId="3178" xr:uid="{B961055B-599F-4C1A-901D-64C6618E5442}"/>
    <cellStyle name="Calculation 2 3 3 6 4 2" xfId="3179" xr:uid="{B96F641B-83EF-4648-AB16-2820BA7877CF}"/>
    <cellStyle name="Calculation 2 3 3 6 4 3" xfId="3180" xr:uid="{AB9164C2-C712-4488-884F-CD39AFCDE450}"/>
    <cellStyle name="Calculation 2 3 3 6 5" xfId="3181" xr:uid="{C9B35758-7597-445A-A1DC-1A095DBCA691}"/>
    <cellStyle name="Calculation 2 3 3 6 5 2" xfId="3182" xr:uid="{BC15A327-31CF-4E52-816E-D4B4E0B8A08F}"/>
    <cellStyle name="Calculation 2 3 3 6 5 3" xfId="3183" xr:uid="{9FEA343D-4CFD-48B1-936C-01A599A12A1E}"/>
    <cellStyle name="Calculation 2 3 3 6 6" xfId="3184" xr:uid="{5CF15A2A-5C08-489D-A63D-5ADE6A8AD2C2}"/>
    <cellStyle name="Calculation 2 3 3 6 6 2" xfId="3185" xr:uid="{2C50EFD5-5BA4-4220-B4D8-311B542F47D9}"/>
    <cellStyle name="Calculation 2 3 3 6 6 3" xfId="3186" xr:uid="{2B8EE907-FEA4-4F36-9067-B94B99D7BE95}"/>
    <cellStyle name="Calculation 2 3 3 6 7" xfId="3187" xr:uid="{707BE495-AF34-4BFE-B567-81FE7045D000}"/>
    <cellStyle name="Calculation 2 3 3 6 8" xfId="3188" xr:uid="{589C320B-58E0-407F-BAAB-61737528A322}"/>
    <cellStyle name="Calculation 2 3 3 6 9" xfId="3189" xr:uid="{24A42D0E-8AF9-4764-8D7C-3EAAC3975F44}"/>
    <cellStyle name="Calculation 2 3 3 7" xfId="3190" xr:uid="{DA68CD1D-1FD9-49DA-A3D3-BDEBF9D98B9D}"/>
    <cellStyle name="Calculation 2 3 3 7 2" xfId="3191" xr:uid="{B3AFE98C-A92F-4DE5-B271-ADEBBA4AC80A}"/>
    <cellStyle name="Calculation 2 3 3 7 2 2" xfId="3192" xr:uid="{88E4EDD8-C658-4E1F-8ED0-6EC2AB68CB51}"/>
    <cellStyle name="Calculation 2 3 3 7 2 3" xfId="3193" xr:uid="{2087CE03-1188-4B8E-868D-2E7E5C83A4EA}"/>
    <cellStyle name="Calculation 2 3 3 7 3" xfId="3194" xr:uid="{F750AE3F-FF62-4899-964A-2A4DC9DB5BC8}"/>
    <cellStyle name="Calculation 2 3 3 7 3 2" xfId="3195" xr:uid="{C7369A52-2361-4ED9-A30C-5606C527D0EC}"/>
    <cellStyle name="Calculation 2 3 3 7 3 3" xfId="3196" xr:uid="{15A3A9EA-DA56-44C1-ADD5-B69517B38417}"/>
    <cellStyle name="Calculation 2 3 3 7 4" xfId="3197" xr:uid="{2BFB2A78-2514-4E76-AB35-1F8FB561EA73}"/>
    <cellStyle name="Calculation 2 3 3 7 4 2" xfId="3198" xr:uid="{D0401848-3EDC-4C58-941F-BCBE023B3614}"/>
    <cellStyle name="Calculation 2 3 3 7 4 3" xfId="3199" xr:uid="{F05BF91A-E175-4751-BE35-D57A550926B2}"/>
    <cellStyle name="Calculation 2 3 3 7 5" xfId="3200" xr:uid="{2D0F0362-6EE6-4D09-80D1-E6CAC4FAB46B}"/>
    <cellStyle name="Calculation 2 3 3 7 5 2" xfId="3201" xr:uid="{435725E7-3A73-448C-9B92-43E52EE9E1B7}"/>
    <cellStyle name="Calculation 2 3 3 7 5 3" xfId="3202" xr:uid="{08443A43-6C9E-4DA8-BB4C-40EFFB2E7F35}"/>
    <cellStyle name="Calculation 2 3 3 7 6" xfId="3203" xr:uid="{E8CDA44A-0F03-4E8E-92DC-F8A144EDAF84}"/>
    <cellStyle name="Calculation 2 3 3 7 6 2" xfId="3204" xr:uid="{BDFDF939-7B34-4D7F-973C-56EB8FD9BEF5}"/>
    <cellStyle name="Calculation 2 3 3 7 6 3" xfId="3205" xr:uid="{872075EC-1B5C-4A25-B9EB-E0B7F815EB13}"/>
    <cellStyle name="Calculation 2 3 3 7 7" xfId="3206" xr:uid="{74D9D83A-C0FF-416F-8699-2AC62B11FC65}"/>
    <cellStyle name="Calculation 2 3 3 7 8" xfId="3207" xr:uid="{AD94089A-53E3-46C8-A25D-00E1FF8E068F}"/>
    <cellStyle name="Calculation 2 3 3 7 9" xfId="3208" xr:uid="{C511950A-A1EE-4CEF-97BE-48D3C8133E40}"/>
    <cellStyle name="Calculation 2 3 3 8" xfId="3209" xr:uid="{24130672-D372-478C-9DE4-874216775EBA}"/>
    <cellStyle name="Calculation 2 3 3 8 2" xfId="3210" xr:uid="{4BCA5FC3-FCE0-423D-826D-DAF427A21485}"/>
    <cellStyle name="Calculation 2 3 3 8 2 2" xfId="3211" xr:uid="{6BA6D77B-AA3A-4ED0-AF64-D164ED06459A}"/>
    <cellStyle name="Calculation 2 3 3 8 2 3" xfId="3212" xr:uid="{0954B19A-E7A3-49ED-9018-87EA4E452E68}"/>
    <cellStyle name="Calculation 2 3 3 8 3" xfId="3213" xr:uid="{979C03BF-1E4C-4C42-8431-9A868D4E7829}"/>
    <cellStyle name="Calculation 2 3 3 8 3 2" xfId="3214" xr:uid="{1CF90A76-66BD-4E35-A03A-DED60C62754A}"/>
    <cellStyle name="Calculation 2 3 3 8 3 3" xfId="3215" xr:uid="{73751FF3-25FE-4112-9EA1-074CC3B3587A}"/>
    <cellStyle name="Calculation 2 3 3 8 4" xfId="3216" xr:uid="{7DC6BE35-0B8F-4875-B1DA-1042F5E5001C}"/>
    <cellStyle name="Calculation 2 3 3 8 4 2" xfId="3217" xr:uid="{1391AA77-92DE-413E-8AB9-33061A50E53C}"/>
    <cellStyle name="Calculation 2 3 3 8 4 3" xfId="3218" xr:uid="{C692693F-243E-48D5-8DEE-0276D79C5CE3}"/>
    <cellStyle name="Calculation 2 3 3 8 5" xfId="3219" xr:uid="{B75B5F77-F684-4B2E-8B4B-81277F38C2EE}"/>
    <cellStyle name="Calculation 2 3 3 8 5 2" xfId="3220" xr:uid="{E1192EC5-8DBB-4184-AC59-7FEB41C6FA99}"/>
    <cellStyle name="Calculation 2 3 3 8 5 3" xfId="3221" xr:uid="{BC4F80D7-1BBF-430D-94D2-69540FADC04E}"/>
    <cellStyle name="Calculation 2 3 3 8 6" xfId="3222" xr:uid="{2630A098-40D4-46A6-AB15-D75DB260A422}"/>
    <cellStyle name="Calculation 2 3 3 8 6 2" xfId="3223" xr:uid="{7D234D69-6DD6-4003-A66B-758A6D346096}"/>
    <cellStyle name="Calculation 2 3 3 8 6 3" xfId="3224" xr:uid="{9AD183AF-DD2D-48FD-98E8-F6FF9A7D0366}"/>
    <cellStyle name="Calculation 2 3 3 8 7" xfId="3225" xr:uid="{458C4597-E216-4E44-9B18-314058681BD6}"/>
    <cellStyle name="Calculation 2 3 3 8 8" xfId="3226" xr:uid="{D2F92912-2A59-4D86-A06D-49598DF0366B}"/>
    <cellStyle name="Calculation 2 3 3 8 9" xfId="3227" xr:uid="{F6A1EBAF-0659-42DF-A81A-E30E2B8E2717}"/>
    <cellStyle name="Calculation 2 3 3 9" xfId="3228" xr:uid="{8BD1BB32-21E4-4AD4-9775-F9258BE6A842}"/>
    <cellStyle name="Calculation 2 3 3 9 2" xfId="3229" xr:uid="{8DBA1FB2-8E92-47BC-821E-36A610460B00}"/>
    <cellStyle name="Calculation 2 3 3 9 2 2" xfId="3230" xr:uid="{DC67B557-0ED2-4AC6-8F58-81A8C34EDFE0}"/>
    <cellStyle name="Calculation 2 3 3 9 2 3" xfId="3231" xr:uid="{3BB32B30-D283-4DEF-9C32-DDF2872EB097}"/>
    <cellStyle name="Calculation 2 3 3 9 3" xfId="3232" xr:uid="{7B581B62-6D16-4EB3-ADDB-0BCA6B3BF241}"/>
    <cellStyle name="Calculation 2 3 3 9 3 2" xfId="3233" xr:uid="{C16B56DE-48BD-461C-A047-B07B2C29466E}"/>
    <cellStyle name="Calculation 2 3 3 9 3 3" xfId="3234" xr:uid="{4DC0642B-986F-4DAE-B55A-155D08EFF2F1}"/>
    <cellStyle name="Calculation 2 3 3 9 4" xfId="3235" xr:uid="{BA3F5EF2-7855-4860-BE29-F709CD342778}"/>
    <cellStyle name="Calculation 2 3 3 9 4 2" xfId="3236" xr:uid="{D77CC656-749B-42E0-A322-AE1B86551E45}"/>
    <cellStyle name="Calculation 2 3 3 9 4 3" xfId="3237" xr:uid="{2B215593-64D0-4D19-9F58-55BB05897C92}"/>
    <cellStyle name="Calculation 2 3 3 9 5" xfId="3238" xr:uid="{EDECF007-84A4-4A30-9E80-3C8255B855E9}"/>
    <cellStyle name="Calculation 2 3 3 9 5 2" xfId="3239" xr:uid="{64B189B3-4755-4CC2-A0F9-6EB128E0AC01}"/>
    <cellStyle name="Calculation 2 3 3 9 5 3" xfId="3240" xr:uid="{C844D587-5687-4311-9CB1-3F7415BE2D26}"/>
    <cellStyle name="Calculation 2 3 3 9 6" xfId="3241" xr:uid="{03EBD0A5-1EFE-4BCB-9091-5C9105CF16CB}"/>
    <cellStyle name="Calculation 2 3 3 9 6 2" xfId="3242" xr:uid="{D1DF4314-3E58-4B49-ACB3-E19649CF2937}"/>
    <cellStyle name="Calculation 2 3 3 9 6 3" xfId="3243" xr:uid="{979291BA-CFBF-43D2-9058-270135F59BA7}"/>
    <cellStyle name="Calculation 2 3 3 9 7" xfId="3244" xr:uid="{074F10C0-8098-48EC-B4D3-656D1F5E1B75}"/>
    <cellStyle name="Calculation 2 3 3 9 8" xfId="3245" xr:uid="{EF37FD9F-9C4C-4739-ADCC-5B5B9FF8D792}"/>
    <cellStyle name="Calculation 2 3 3 9 9" xfId="3246" xr:uid="{3E44CECF-9E8B-4AAC-B065-65FF7C8D681D}"/>
    <cellStyle name="Calculation 2 3 4" xfId="3247" xr:uid="{75E8EC7C-ECA6-4D13-AFD4-25A50361F740}"/>
    <cellStyle name="Calculation 2 3 4 10" xfId="3248" xr:uid="{5830F172-616C-4014-8A0E-8376F8F0CFE8}"/>
    <cellStyle name="Calculation 2 3 4 10 2" xfId="3249" xr:uid="{83382B0E-E0D9-44A2-AD6B-B408B339766F}"/>
    <cellStyle name="Calculation 2 3 4 10 2 2" xfId="3250" xr:uid="{7DD29A04-F9F4-45FE-95B2-B3A75A490B80}"/>
    <cellStyle name="Calculation 2 3 4 10 2 3" xfId="3251" xr:uid="{BAB07057-D49B-40D6-B856-1EDA9CFAADE3}"/>
    <cellStyle name="Calculation 2 3 4 10 3" xfId="3252" xr:uid="{E765529E-505E-4A11-AE68-FA5720DC9FBB}"/>
    <cellStyle name="Calculation 2 3 4 10 3 2" xfId="3253" xr:uid="{9CF3672D-97F9-47D3-8D41-4FA29BAC9463}"/>
    <cellStyle name="Calculation 2 3 4 10 3 3" xfId="3254" xr:uid="{703A76CD-1096-4837-A296-F910315F0C64}"/>
    <cellStyle name="Calculation 2 3 4 10 4" xfId="3255" xr:uid="{0E9BF411-99D5-4724-AC9B-00EFA1447920}"/>
    <cellStyle name="Calculation 2 3 4 10 4 2" xfId="3256" xr:uid="{2C05750B-1DAE-4214-AEDA-BB32863F67EE}"/>
    <cellStyle name="Calculation 2 3 4 10 4 3" xfId="3257" xr:uid="{88FB0376-6032-47AC-98C6-967C18562346}"/>
    <cellStyle name="Calculation 2 3 4 10 5" xfId="3258" xr:uid="{69C45C53-9294-42EA-A881-FABE042F3584}"/>
    <cellStyle name="Calculation 2 3 4 10 5 2" xfId="3259" xr:uid="{EC052AAF-0E62-416D-B28D-4EFA20097C44}"/>
    <cellStyle name="Calculation 2 3 4 10 5 3" xfId="3260" xr:uid="{5600CE4C-EBE4-4FC9-B9BC-C75C87F56E9B}"/>
    <cellStyle name="Calculation 2 3 4 10 6" xfId="3261" xr:uid="{688C0074-4C8B-4F0C-BCF2-29CD7DD042BB}"/>
    <cellStyle name="Calculation 2 3 4 10 6 2" xfId="3262" xr:uid="{97C37879-CE38-4BAC-83DC-DF8B1BCF817B}"/>
    <cellStyle name="Calculation 2 3 4 10 6 3" xfId="3263" xr:uid="{B8B946B8-013F-413B-B9E8-E5A7C7683DDC}"/>
    <cellStyle name="Calculation 2 3 4 10 7" xfId="3264" xr:uid="{4A6F9A82-5C61-400C-AF3A-F0BF17169D3D}"/>
    <cellStyle name="Calculation 2 3 4 10 8" xfId="3265" xr:uid="{DF0FEDB7-87AC-4F44-AE39-ED0ADE61D7A3}"/>
    <cellStyle name="Calculation 2 3 4 11" xfId="3266" xr:uid="{5D4CF8CD-96AB-42FE-8A0C-D8472815904D}"/>
    <cellStyle name="Calculation 2 3 4 11 2" xfId="3267" xr:uid="{656A0620-2CF5-4DA8-8324-BC374142149F}"/>
    <cellStyle name="Calculation 2 3 4 11 2 2" xfId="3268" xr:uid="{99B34CBB-5417-44B6-B7AE-8CA7417D05C3}"/>
    <cellStyle name="Calculation 2 3 4 11 2 3" xfId="3269" xr:uid="{3B6D10BE-1F4C-4C78-8A38-6585C1E7450B}"/>
    <cellStyle name="Calculation 2 3 4 11 3" xfId="3270" xr:uid="{DBAAD9E5-60F1-4CAD-986F-7E5E40EEC295}"/>
    <cellStyle name="Calculation 2 3 4 11 3 2" xfId="3271" xr:uid="{56AD6433-5860-4688-964E-C4F865D8B2E6}"/>
    <cellStyle name="Calculation 2 3 4 11 3 3" xfId="3272" xr:uid="{BAEB7A52-75CE-4C9F-AB44-19C2E4B00E98}"/>
    <cellStyle name="Calculation 2 3 4 11 4" xfId="3273" xr:uid="{863DE3EB-AD0F-482A-A275-8B151E894EA0}"/>
    <cellStyle name="Calculation 2 3 4 11 4 2" xfId="3274" xr:uid="{2DB4A058-2EB0-4673-8960-903657F75C87}"/>
    <cellStyle name="Calculation 2 3 4 11 4 3" xfId="3275" xr:uid="{D2E39DC7-71B2-4170-B5B6-5707319044B9}"/>
    <cellStyle name="Calculation 2 3 4 11 5" xfId="3276" xr:uid="{45C31D88-1698-4C3B-81FD-B9F1CFD81957}"/>
    <cellStyle name="Calculation 2 3 4 11 5 2" xfId="3277" xr:uid="{B3969BC4-968C-4A9E-B089-2C8AFE28097C}"/>
    <cellStyle name="Calculation 2 3 4 11 5 3" xfId="3278" xr:uid="{0C533A53-5F29-4E21-BFDF-D12D194438D2}"/>
    <cellStyle name="Calculation 2 3 4 11 6" xfId="3279" xr:uid="{D1D0AFA6-D1CA-405A-86CE-CEBC831A262B}"/>
    <cellStyle name="Calculation 2 3 4 11 6 2" xfId="3280" xr:uid="{B62F8916-F2A4-41E1-9A2E-C3BE8A81005E}"/>
    <cellStyle name="Calculation 2 3 4 11 6 3" xfId="3281" xr:uid="{244FA23F-2DFD-49F3-A4C9-773441B5A539}"/>
    <cellStyle name="Calculation 2 3 4 11 7" xfId="3282" xr:uid="{6CCD11C7-C86D-4C03-B2E7-44F58B5C7A7B}"/>
    <cellStyle name="Calculation 2 3 4 11 8" xfId="3283" xr:uid="{9D047875-92E8-4C44-B8C0-126442788490}"/>
    <cellStyle name="Calculation 2 3 4 12" xfId="3284" xr:uid="{0FBC0AB5-0BA8-468B-8F79-8FB919056D7E}"/>
    <cellStyle name="Calculation 2 3 4 12 2" xfId="3285" xr:uid="{E5F4A7FC-1931-4A46-8BAC-D7299A532056}"/>
    <cellStyle name="Calculation 2 3 4 12 2 2" xfId="3286" xr:uid="{C9151AA2-E384-4F74-8672-C959E85B5131}"/>
    <cellStyle name="Calculation 2 3 4 12 2 3" xfId="3287" xr:uid="{E57BF3DD-169F-4E03-9069-7AB34D8F7707}"/>
    <cellStyle name="Calculation 2 3 4 12 3" xfId="3288" xr:uid="{B5ABCA71-B0A5-4515-8424-9D984FEE0124}"/>
    <cellStyle name="Calculation 2 3 4 12 3 2" xfId="3289" xr:uid="{5B1005A5-0AAF-43B7-9F1F-1A851E9666E3}"/>
    <cellStyle name="Calculation 2 3 4 12 3 3" xfId="3290" xr:uid="{50EFB510-A4BF-45C2-B42F-566254F6F209}"/>
    <cellStyle name="Calculation 2 3 4 12 4" xfId="3291" xr:uid="{C7F2DF16-D99E-44F0-84E5-0A9D18111C0C}"/>
    <cellStyle name="Calculation 2 3 4 12 4 2" xfId="3292" xr:uid="{3A8B7569-5C29-4BD3-9453-CF1C4AC37483}"/>
    <cellStyle name="Calculation 2 3 4 12 4 3" xfId="3293" xr:uid="{EAF0AF12-955F-46B3-8AB3-1AFC167F2ECD}"/>
    <cellStyle name="Calculation 2 3 4 12 5" xfId="3294" xr:uid="{3607C311-5CD1-4A91-8A73-8AC5114D4526}"/>
    <cellStyle name="Calculation 2 3 4 12 5 2" xfId="3295" xr:uid="{5B6A1C26-5904-4E45-8D90-9A9928EACDFB}"/>
    <cellStyle name="Calculation 2 3 4 12 5 3" xfId="3296" xr:uid="{73CB8C17-7A04-49BE-8A32-E7D5A292F859}"/>
    <cellStyle name="Calculation 2 3 4 12 6" xfId="3297" xr:uid="{AA042B78-BF37-4FFD-B61D-F9272E7A7591}"/>
    <cellStyle name="Calculation 2 3 4 12 6 2" xfId="3298" xr:uid="{AA08EB25-0F29-4401-98F0-BADB96A0DD10}"/>
    <cellStyle name="Calculation 2 3 4 12 6 3" xfId="3299" xr:uid="{4DC7FD60-50D2-4D50-ACE6-9B7B8B2532FB}"/>
    <cellStyle name="Calculation 2 3 4 12 7" xfId="3300" xr:uid="{0808BAE0-26BE-4D10-97C2-6EB7E43652C2}"/>
    <cellStyle name="Calculation 2 3 4 12 8" xfId="3301" xr:uid="{0F46D26F-2544-40BE-8771-6D27E0D5B5BF}"/>
    <cellStyle name="Calculation 2 3 4 13" xfId="3302" xr:uid="{570A30BB-C789-45A5-A46A-9178FED2FF00}"/>
    <cellStyle name="Calculation 2 3 4 13 2" xfId="3303" xr:uid="{937DD298-455B-4EFD-87F2-C49E571EA9F3}"/>
    <cellStyle name="Calculation 2 3 4 13 2 2" xfId="3304" xr:uid="{614D4BF6-8591-4D6F-9FA6-7F770FBBD9A4}"/>
    <cellStyle name="Calculation 2 3 4 13 2 3" xfId="3305" xr:uid="{3DAA77E3-95B9-4F21-8F47-467BA926BA7E}"/>
    <cellStyle name="Calculation 2 3 4 13 3" xfId="3306" xr:uid="{C85649CD-8030-4A5E-90A3-A3A968D93B34}"/>
    <cellStyle name="Calculation 2 3 4 13 3 2" xfId="3307" xr:uid="{B45D226B-F741-469F-B1F4-971590839CEF}"/>
    <cellStyle name="Calculation 2 3 4 13 3 3" xfId="3308" xr:uid="{DC5EC670-7032-4664-8AE6-1EE6920A1850}"/>
    <cellStyle name="Calculation 2 3 4 13 4" xfId="3309" xr:uid="{027A93CC-C844-4FC0-96F3-1B08F9C59F1C}"/>
    <cellStyle name="Calculation 2 3 4 13 4 2" xfId="3310" xr:uid="{1014EB6F-7002-4B66-B06C-EA0885398378}"/>
    <cellStyle name="Calculation 2 3 4 13 4 3" xfId="3311" xr:uid="{CFC15072-8A41-4228-9565-C9611DCFBEBC}"/>
    <cellStyle name="Calculation 2 3 4 13 5" xfId="3312" xr:uid="{9F2B675E-41F4-4DD0-90D1-B074C1B882F9}"/>
    <cellStyle name="Calculation 2 3 4 13 5 2" xfId="3313" xr:uid="{92143493-B268-4FFF-88B8-DBB765150761}"/>
    <cellStyle name="Calculation 2 3 4 13 5 3" xfId="3314" xr:uid="{14F6FAA7-D999-4E2E-B913-5EEF43B8B957}"/>
    <cellStyle name="Calculation 2 3 4 13 6" xfId="3315" xr:uid="{CDDEE7CA-F28D-4520-8065-B9EE3B1B8263}"/>
    <cellStyle name="Calculation 2 3 4 13 6 2" xfId="3316" xr:uid="{91DB1611-B9B2-40D1-A322-8D83ECBDFC9D}"/>
    <cellStyle name="Calculation 2 3 4 13 6 3" xfId="3317" xr:uid="{6132604D-5590-4C1B-BEC1-A5C239CACE3E}"/>
    <cellStyle name="Calculation 2 3 4 13 7" xfId="3318" xr:uid="{2BE89AB2-926D-4039-82DB-BBD5DCE91C27}"/>
    <cellStyle name="Calculation 2 3 4 13 8" xfId="3319" xr:uid="{21E3B7D7-929C-497C-8A66-7F86BC71A84C}"/>
    <cellStyle name="Calculation 2 3 4 14" xfId="3320" xr:uid="{81D8D351-87A3-4918-B3CC-670E47D93488}"/>
    <cellStyle name="Calculation 2 3 4 14 2" xfId="3321" xr:uid="{A60C2AE6-6439-442B-912F-D4A8A32638DD}"/>
    <cellStyle name="Calculation 2 3 4 14 2 2" xfId="3322" xr:uid="{D88C6C1B-3BAC-4A85-AF7B-B5AEA3DE0EB7}"/>
    <cellStyle name="Calculation 2 3 4 14 2 3" xfId="3323" xr:uid="{4FB4785E-4067-42EE-852A-1254CC1B8949}"/>
    <cellStyle name="Calculation 2 3 4 14 3" xfId="3324" xr:uid="{9D3D9829-BA9B-4777-B27E-548E892CBCA6}"/>
    <cellStyle name="Calculation 2 3 4 14 3 2" xfId="3325" xr:uid="{FD46A407-45B8-4E45-93FB-AC7E8FEC3FF2}"/>
    <cellStyle name="Calculation 2 3 4 14 3 3" xfId="3326" xr:uid="{7601086A-8FB4-4BF9-8700-4D05E631A9E1}"/>
    <cellStyle name="Calculation 2 3 4 14 4" xfId="3327" xr:uid="{6DD13C3B-F0F2-4ECE-893E-C9B3DFADF6A7}"/>
    <cellStyle name="Calculation 2 3 4 14 4 2" xfId="3328" xr:uid="{AD0055C6-3B89-4109-8BCB-2F46E1968011}"/>
    <cellStyle name="Calculation 2 3 4 14 4 3" xfId="3329" xr:uid="{A99F8899-ED68-4389-9A39-40359FE93F4C}"/>
    <cellStyle name="Calculation 2 3 4 14 5" xfId="3330" xr:uid="{BC9B875B-5BA2-4CC0-846F-B47F67AA4723}"/>
    <cellStyle name="Calculation 2 3 4 14 5 2" xfId="3331" xr:uid="{F8728374-AB17-49CE-8F0E-788DB050F22E}"/>
    <cellStyle name="Calculation 2 3 4 14 5 3" xfId="3332" xr:uid="{48D0C487-AA8A-43D5-9D6C-BBA5BFD6C681}"/>
    <cellStyle name="Calculation 2 3 4 14 6" xfId="3333" xr:uid="{F967816A-A245-4564-B315-124CC46444B6}"/>
    <cellStyle name="Calculation 2 3 4 14 6 2" xfId="3334" xr:uid="{2F1C78DC-B1EA-4494-ABF6-D6438B340E51}"/>
    <cellStyle name="Calculation 2 3 4 14 6 3" xfId="3335" xr:uid="{F49F63BA-6B55-461A-8322-B27394692F4E}"/>
    <cellStyle name="Calculation 2 3 4 14 7" xfId="3336" xr:uid="{A177EA66-EC7D-49CB-9618-039DD5282A67}"/>
    <cellStyle name="Calculation 2 3 4 14 8" xfId="3337" xr:uid="{8E507672-674A-47B4-8EC5-05614BAF1BD7}"/>
    <cellStyle name="Calculation 2 3 4 15" xfId="3338" xr:uid="{37022BE2-3098-4D7E-90C4-98FB8DA600DF}"/>
    <cellStyle name="Calculation 2 3 4 15 2" xfId="3339" xr:uid="{5DEAFE4F-0EC4-472D-B7C2-8C36A51569A5}"/>
    <cellStyle name="Calculation 2 3 4 15 3" xfId="3340" xr:uid="{704A89D7-E26E-42E6-AAB1-F75835434EE3}"/>
    <cellStyle name="Calculation 2 3 4 16" xfId="3341" xr:uid="{17C92B5B-30D2-43DE-B563-E86DC84E76EC}"/>
    <cellStyle name="Calculation 2 3 4 2" xfId="3342" xr:uid="{EDA739B1-22E5-45A4-8078-CB85E9FA95F0}"/>
    <cellStyle name="Calculation 2 3 4 2 2" xfId="3343" xr:uid="{FE2276A3-A489-469B-8C34-1FA8BBC54E3C}"/>
    <cellStyle name="Calculation 2 3 4 2 2 2" xfId="3344" xr:uid="{AF59A871-84F5-4F14-B523-0A415CDA60F6}"/>
    <cellStyle name="Calculation 2 3 4 2 2 3" xfId="3345" xr:uid="{59F158DD-9191-41D0-9CF1-9ED968F8FABC}"/>
    <cellStyle name="Calculation 2 3 4 2 3" xfId="3346" xr:uid="{722601C6-43D5-4B1F-9105-8652F6EB9266}"/>
    <cellStyle name="Calculation 2 3 4 2 3 2" xfId="3347" xr:uid="{C4753674-BCC9-4DE2-9057-35B91BA4056D}"/>
    <cellStyle name="Calculation 2 3 4 2 3 3" xfId="3348" xr:uid="{8644994E-FAEA-4F77-8FAA-F104F3CC9091}"/>
    <cellStyle name="Calculation 2 3 4 2 4" xfId="3349" xr:uid="{16AC511C-BD10-48BF-9DF5-032DF6C0B7A0}"/>
    <cellStyle name="Calculation 2 3 4 2 4 2" xfId="3350" xr:uid="{20F5C778-AC82-4910-98E3-B0F75E61750B}"/>
    <cellStyle name="Calculation 2 3 4 2 4 3" xfId="3351" xr:uid="{B14DF085-112B-4AA5-B3C2-CE0C8BCD4C82}"/>
    <cellStyle name="Calculation 2 3 4 2 5" xfId="3352" xr:uid="{70BC19ED-7D73-4B4B-B857-B130D83DB219}"/>
    <cellStyle name="Calculation 2 3 4 2 5 2" xfId="3353" xr:uid="{2F73C9CB-018F-4E5B-9194-9A4E087E70F8}"/>
    <cellStyle name="Calculation 2 3 4 2 5 3" xfId="3354" xr:uid="{6C549C48-A26B-463A-918C-DA3C87AD9B2C}"/>
    <cellStyle name="Calculation 2 3 4 2 6" xfId="3355" xr:uid="{9EE10B20-1AA8-4EA6-9787-05AADDA2F1DB}"/>
    <cellStyle name="Calculation 2 3 4 2 6 2" xfId="3356" xr:uid="{FC03559F-A940-435E-A6C7-4A17AB112CF2}"/>
    <cellStyle name="Calculation 2 3 4 2 6 3" xfId="3357" xr:uid="{35BFC533-E4C2-41A8-B225-0CCBB622841B}"/>
    <cellStyle name="Calculation 2 3 4 2 7" xfId="3358" xr:uid="{87840523-4F9D-4DF1-9C85-FB1B2D8C2122}"/>
    <cellStyle name="Calculation 2 3 4 2 8" xfId="3359" xr:uid="{2E6E00E6-C1AA-4874-8AA7-B59C9E036DA4}"/>
    <cellStyle name="Calculation 2 3 4 2 9" xfId="3360" xr:uid="{E183ACE6-9011-4328-B684-BC8F303A0496}"/>
    <cellStyle name="Calculation 2 3 4 3" xfId="3361" xr:uid="{856E3579-AAC0-44F2-AB15-BF8E01490910}"/>
    <cellStyle name="Calculation 2 3 4 3 2" xfId="3362" xr:uid="{5D700A51-E101-4C61-B069-9B9E666121BC}"/>
    <cellStyle name="Calculation 2 3 4 3 2 2" xfId="3363" xr:uid="{679E03D7-13FE-4913-9124-435FBC312AB2}"/>
    <cellStyle name="Calculation 2 3 4 3 2 3" xfId="3364" xr:uid="{37DA92A7-2646-43E0-8F4D-61610EBAEEAA}"/>
    <cellStyle name="Calculation 2 3 4 3 3" xfId="3365" xr:uid="{08247DC7-1D88-4A7F-9A4B-DB37E2C9AFF0}"/>
    <cellStyle name="Calculation 2 3 4 3 3 2" xfId="3366" xr:uid="{9041F648-0DB8-4C2D-9ECE-854143AABA4E}"/>
    <cellStyle name="Calculation 2 3 4 3 3 3" xfId="3367" xr:uid="{838BC84F-7DBA-41B5-82AF-F41678BB55CC}"/>
    <cellStyle name="Calculation 2 3 4 3 4" xfId="3368" xr:uid="{6D0A12CF-F7BA-4619-A5BE-BA3EB177F804}"/>
    <cellStyle name="Calculation 2 3 4 3 4 2" xfId="3369" xr:uid="{FC14B658-C5E4-464A-86A2-4A0C6D2904F0}"/>
    <cellStyle name="Calculation 2 3 4 3 4 3" xfId="3370" xr:uid="{31148A67-AB2B-4D7A-A887-ACD63072D447}"/>
    <cellStyle name="Calculation 2 3 4 3 5" xfId="3371" xr:uid="{508615A8-28CD-42C3-BEF3-B21A77370013}"/>
    <cellStyle name="Calculation 2 3 4 3 5 2" xfId="3372" xr:uid="{549350C2-FB02-4390-9845-284B97035B99}"/>
    <cellStyle name="Calculation 2 3 4 3 5 3" xfId="3373" xr:uid="{98E96546-F981-48B4-AE87-52423C769447}"/>
    <cellStyle name="Calculation 2 3 4 3 6" xfId="3374" xr:uid="{A627F8D1-C2FE-4245-A141-08BE99884F67}"/>
    <cellStyle name="Calculation 2 3 4 3 6 2" xfId="3375" xr:uid="{E2A62D5B-7918-46AB-BD0E-38D242B2C4CA}"/>
    <cellStyle name="Calculation 2 3 4 3 6 3" xfId="3376" xr:uid="{A557236E-81A1-49C8-89A3-86C9FB350E20}"/>
    <cellStyle name="Calculation 2 3 4 3 7" xfId="3377" xr:uid="{6EBC5767-1455-4863-8F18-D44BFD6CCF84}"/>
    <cellStyle name="Calculation 2 3 4 3 8" xfId="3378" xr:uid="{74A076FD-EFF5-4BDB-A799-BF751656350B}"/>
    <cellStyle name="Calculation 2 3 4 3 9" xfId="3379" xr:uid="{B7B4F9E5-EAEA-477C-9ABB-D0DFEA48794D}"/>
    <cellStyle name="Calculation 2 3 4 4" xfId="3380" xr:uid="{E28FAD49-3F33-4325-84D9-A86C615CE69F}"/>
    <cellStyle name="Calculation 2 3 4 4 2" xfId="3381" xr:uid="{8E1B9D5F-AB27-4E14-B8BD-C0FA13536AC4}"/>
    <cellStyle name="Calculation 2 3 4 4 2 2" xfId="3382" xr:uid="{2B111408-D2B5-4F48-A07D-EA03DE197B24}"/>
    <cellStyle name="Calculation 2 3 4 4 2 3" xfId="3383" xr:uid="{4C2769FB-B6A0-48B8-A9C6-DEB4B7F12665}"/>
    <cellStyle name="Calculation 2 3 4 4 3" xfId="3384" xr:uid="{4271F9CE-48ED-4FE4-8C25-B08C178D079C}"/>
    <cellStyle name="Calculation 2 3 4 4 3 2" xfId="3385" xr:uid="{90C7F110-26B6-4502-AA23-72C1D34C1C14}"/>
    <cellStyle name="Calculation 2 3 4 4 3 3" xfId="3386" xr:uid="{F07034FA-7CBA-41BA-9D93-3D832E24E606}"/>
    <cellStyle name="Calculation 2 3 4 4 4" xfId="3387" xr:uid="{85DEFE58-B195-4F2A-8CE7-59060CDB69BE}"/>
    <cellStyle name="Calculation 2 3 4 4 4 2" xfId="3388" xr:uid="{1618B7FE-B445-4FE2-A470-810991E99341}"/>
    <cellStyle name="Calculation 2 3 4 4 4 3" xfId="3389" xr:uid="{DA302F0A-07EE-4225-A444-CC68091F9C20}"/>
    <cellStyle name="Calculation 2 3 4 4 5" xfId="3390" xr:uid="{2D4D8345-96E8-4ACB-A55D-1BA9B1B83B81}"/>
    <cellStyle name="Calculation 2 3 4 4 5 2" xfId="3391" xr:uid="{62A231B9-D368-4A94-BAAA-BDD420EA97D2}"/>
    <cellStyle name="Calculation 2 3 4 4 5 3" xfId="3392" xr:uid="{A1883EE1-7559-4AA6-BE55-354C09614CC2}"/>
    <cellStyle name="Calculation 2 3 4 4 6" xfId="3393" xr:uid="{D33ACEDF-9BD8-42A1-88FB-3C690381C151}"/>
    <cellStyle name="Calculation 2 3 4 4 6 2" xfId="3394" xr:uid="{2506FD70-12C6-4173-9988-179B34D99DB0}"/>
    <cellStyle name="Calculation 2 3 4 4 6 3" xfId="3395" xr:uid="{FFDB78DD-71E9-4E2A-8C87-A66566CF0A91}"/>
    <cellStyle name="Calculation 2 3 4 4 7" xfId="3396" xr:uid="{FAC4C465-0629-46B2-85F0-11BEBE51AE21}"/>
    <cellStyle name="Calculation 2 3 4 4 8" xfId="3397" xr:uid="{5FDFAB91-B3D4-498D-BA99-E030AC051371}"/>
    <cellStyle name="Calculation 2 3 4 4 9" xfId="3398" xr:uid="{36F0A6C7-3945-4C2D-9BD8-BCFC11B8FDB5}"/>
    <cellStyle name="Calculation 2 3 4 5" xfId="3399" xr:uid="{35B5FA30-B477-49CB-8F45-A97F3764CC7D}"/>
    <cellStyle name="Calculation 2 3 4 5 2" xfId="3400" xr:uid="{4269E009-F46E-449B-822E-AF3B93306C3F}"/>
    <cellStyle name="Calculation 2 3 4 5 2 2" xfId="3401" xr:uid="{237D5C08-BC1D-488D-A58C-401F5E8D1013}"/>
    <cellStyle name="Calculation 2 3 4 5 2 3" xfId="3402" xr:uid="{20245E97-105B-4913-98A2-E9FFFD5F54AE}"/>
    <cellStyle name="Calculation 2 3 4 5 3" xfId="3403" xr:uid="{88CB2188-3DBC-471A-B042-9E6032A68C98}"/>
    <cellStyle name="Calculation 2 3 4 5 3 2" xfId="3404" xr:uid="{E4B5AA80-82EF-4AE7-9AF9-E43BFC5B9FDB}"/>
    <cellStyle name="Calculation 2 3 4 5 3 3" xfId="3405" xr:uid="{0AA08AEF-8B94-4CE1-AE7D-08189A4848F9}"/>
    <cellStyle name="Calculation 2 3 4 5 4" xfId="3406" xr:uid="{B645EE48-4696-491E-9E94-2C5080EC3FBF}"/>
    <cellStyle name="Calculation 2 3 4 5 4 2" xfId="3407" xr:uid="{DF8B46C9-7528-46CD-BDC0-9244D7BB569F}"/>
    <cellStyle name="Calculation 2 3 4 5 4 3" xfId="3408" xr:uid="{5F8EF5C4-4E80-4825-8EBF-6B3C9A29C674}"/>
    <cellStyle name="Calculation 2 3 4 5 5" xfId="3409" xr:uid="{A9ABF360-FD02-466E-A2E4-BB840F978356}"/>
    <cellStyle name="Calculation 2 3 4 5 5 2" xfId="3410" xr:uid="{34B04C4A-F006-4F6F-BF2B-B7C2B6302DC7}"/>
    <cellStyle name="Calculation 2 3 4 5 5 3" xfId="3411" xr:uid="{EC0C43DE-308F-4206-AE0A-8C8BA24C79C1}"/>
    <cellStyle name="Calculation 2 3 4 5 6" xfId="3412" xr:uid="{D2C0545F-DB6E-4A3A-9E1D-88E36358B63B}"/>
    <cellStyle name="Calculation 2 3 4 5 6 2" xfId="3413" xr:uid="{A1D1611A-C520-4B5B-9C61-F8727D9795DD}"/>
    <cellStyle name="Calculation 2 3 4 5 6 3" xfId="3414" xr:uid="{AE9F98D2-335F-467D-905B-E6F25DC03200}"/>
    <cellStyle name="Calculation 2 3 4 5 7" xfId="3415" xr:uid="{9BBD1A76-448A-4E57-99AA-E1195704709C}"/>
    <cellStyle name="Calculation 2 3 4 5 8" xfId="3416" xr:uid="{FDB33775-BDB7-45AF-9F71-B2E20D050E87}"/>
    <cellStyle name="Calculation 2 3 4 5 9" xfId="3417" xr:uid="{377EAC06-C66F-4685-B465-430622BD3041}"/>
    <cellStyle name="Calculation 2 3 4 6" xfId="3418" xr:uid="{EDFF170A-E2ED-4FCD-866C-8DBAD5953115}"/>
    <cellStyle name="Calculation 2 3 4 6 2" xfId="3419" xr:uid="{E09E1E72-D973-4E84-8DB9-CDDCB18C6060}"/>
    <cellStyle name="Calculation 2 3 4 6 2 2" xfId="3420" xr:uid="{A1E246B1-E34D-4C4A-84CB-2CA7F424E8E5}"/>
    <cellStyle name="Calculation 2 3 4 6 2 3" xfId="3421" xr:uid="{852D77AA-59B3-462E-8D3C-90153317C8CA}"/>
    <cellStyle name="Calculation 2 3 4 6 3" xfId="3422" xr:uid="{3D0C93C3-191F-474B-A1D6-CF38283B264C}"/>
    <cellStyle name="Calculation 2 3 4 6 3 2" xfId="3423" xr:uid="{52107037-5657-4699-8C78-DCEBA27004D0}"/>
    <cellStyle name="Calculation 2 3 4 6 3 3" xfId="3424" xr:uid="{82A54CF1-89E0-4055-9CCD-3E74329208AA}"/>
    <cellStyle name="Calculation 2 3 4 6 4" xfId="3425" xr:uid="{2ECAF377-09E9-46A5-BA90-032A774463D9}"/>
    <cellStyle name="Calculation 2 3 4 6 4 2" xfId="3426" xr:uid="{9D4EE593-1CFC-404F-B6A8-0C24336B4296}"/>
    <cellStyle name="Calculation 2 3 4 6 4 3" xfId="3427" xr:uid="{722DFEF6-65DF-4BA3-AA8D-7F648D9FA4C5}"/>
    <cellStyle name="Calculation 2 3 4 6 5" xfId="3428" xr:uid="{0BAB0F8D-5B18-439A-A541-83F981C1E538}"/>
    <cellStyle name="Calculation 2 3 4 6 5 2" xfId="3429" xr:uid="{5D4DED2C-0484-496E-96ED-67723DF78B56}"/>
    <cellStyle name="Calculation 2 3 4 6 5 3" xfId="3430" xr:uid="{3EDE1112-DDD0-4AF7-AD56-9255529B6FE4}"/>
    <cellStyle name="Calculation 2 3 4 6 6" xfId="3431" xr:uid="{5EE3FE33-5167-4F08-8E2C-9EE7887CF4E0}"/>
    <cellStyle name="Calculation 2 3 4 6 6 2" xfId="3432" xr:uid="{97FEDC2C-7E2B-4E06-ABD4-F34853458694}"/>
    <cellStyle name="Calculation 2 3 4 6 6 3" xfId="3433" xr:uid="{921D362F-6847-4918-B56A-19B8C6736B5F}"/>
    <cellStyle name="Calculation 2 3 4 6 7" xfId="3434" xr:uid="{81F5F13A-5C72-486A-9546-7F2835DE66E8}"/>
    <cellStyle name="Calculation 2 3 4 6 8" xfId="3435" xr:uid="{6A30F1D7-C39A-4A16-A890-1CCB7142CA13}"/>
    <cellStyle name="Calculation 2 3 4 6 9" xfId="3436" xr:uid="{8EBD344D-D486-4569-A513-2F1DB9D72CB2}"/>
    <cellStyle name="Calculation 2 3 4 7" xfId="3437" xr:uid="{697A15F6-D944-47AB-8949-2AA41EE5C289}"/>
    <cellStyle name="Calculation 2 3 4 7 2" xfId="3438" xr:uid="{6FC20783-EEC3-4FC0-8416-AFD156023D04}"/>
    <cellStyle name="Calculation 2 3 4 7 2 2" xfId="3439" xr:uid="{1E0C36E8-31B4-48E8-9B82-07D412110A9E}"/>
    <cellStyle name="Calculation 2 3 4 7 2 3" xfId="3440" xr:uid="{B2A1C07A-1573-458A-9FB3-1C5F557C8B97}"/>
    <cellStyle name="Calculation 2 3 4 7 3" xfId="3441" xr:uid="{6AB71692-3BAA-4FA7-81AD-428419F2EC6C}"/>
    <cellStyle name="Calculation 2 3 4 7 3 2" xfId="3442" xr:uid="{65613AA4-3FA0-4FF4-BB2A-6953813A1283}"/>
    <cellStyle name="Calculation 2 3 4 7 3 3" xfId="3443" xr:uid="{DE131E2D-C9D8-4B78-B2BA-06A97B8A7853}"/>
    <cellStyle name="Calculation 2 3 4 7 4" xfId="3444" xr:uid="{B2BF5E96-532A-419F-B538-78D5D4356141}"/>
    <cellStyle name="Calculation 2 3 4 7 4 2" xfId="3445" xr:uid="{9DA7A904-316D-4829-865F-28165DAFEF5A}"/>
    <cellStyle name="Calculation 2 3 4 7 4 3" xfId="3446" xr:uid="{0DB7F2F2-0DF5-43E2-A37B-AC0AF3429838}"/>
    <cellStyle name="Calculation 2 3 4 7 5" xfId="3447" xr:uid="{B06933B7-322A-4E8E-A58F-4B8410169B61}"/>
    <cellStyle name="Calculation 2 3 4 7 5 2" xfId="3448" xr:uid="{BF1F6B19-D17A-42FA-8964-390F86BD4CDA}"/>
    <cellStyle name="Calculation 2 3 4 7 5 3" xfId="3449" xr:uid="{17B19E39-7F1F-46DC-A172-B498B8259788}"/>
    <cellStyle name="Calculation 2 3 4 7 6" xfId="3450" xr:uid="{8EF9C766-2A5E-4BC6-9702-3208740E993B}"/>
    <cellStyle name="Calculation 2 3 4 7 6 2" xfId="3451" xr:uid="{823695C1-17C0-43F6-B872-C30829FB3CD7}"/>
    <cellStyle name="Calculation 2 3 4 7 6 3" xfId="3452" xr:uid="{C6B8435F-17FB-4F83-931D-625F7EBA5DCD}"/>
    <cellStyle name="Calculation 2 3 4 7 7" xfId="3453" xr:uid="{ABE79EFB-339E-4F92-882A-11805139E998}"/>
    <cellStyle name="Calculation 2 3 4 7 8" xfId="3454" xr:uid="{E8E6EEE1-8D2D-43D9-B08F-80404720FEAD}"/>
    <cellStyle name="Calculation 2 3 4 7 9" xfId="3455" xr:uid="{FEE82DAD-8923-4214-87B6-8402CDD7B87C}"/>
    <cellStyle name="Calculation 2 3 4 8" xfId="3456" xr:uid="{8F1BC7D1-1E1F-4415-A4B1-147B7558E627}"/>
    <cellStyle name="Calculation 2 3 4 8 2" xfId="3457" xr:uid="{9764A16F-9F95-4742-A626-43805E431AD2}"/>
    <cellStyle name="Calculation 2 3 4 8 2 2" xfId="3458" xr:uid="{C4DFEBA6-869A-49DD-ACDE-67FFE524D385}"/>
    <cellStyle name="Calculation 2 3 4 8 2 3" xfId="3459" xr:uid="{F08DA1F0-1E8E-46CA-B791-CDB081DE4F68}"/>
    <cellStyle name="Calculation 2 3 4 8 3" xfId="3460" xr:uid="{ABC35AB0-CAEB-4B10-8D88-2E90EDEF4CAA}"/>
    <cellStyle name="Calculation 2 3 4 8 3 2" xfId="3461" xr:uid="{F9B813E1-26FB-4612-B44B-1868F4E9C6F8}"/>
    <cellStyle name="Calculation 2 3 4 8 3 3" xfId="3462" xr:uid="{DBEF25D8-6087-4A42-BD80-6439BB6C16AF}"/>
    <cellStyle name="Calculation 2 3 4 8 4" xfId="3463" xr:uid="{B75092A7-672F-479D-944B-3E333D2661BE}"/>
    <cellStyle name="Calculation 2 3 4 8 4 2" xfId="3464" xr:uid="{3FC6DC02-D087-42BE-B8E7-E2C0C2E33487}"/>
    <cellStyle name="Calculation 2 3 4 8 4 3" xfId="3465" xr:uid="{289863C3-08F7-43A2-A73B-D89F37B9C4C1}"/>
    <cellStyle name="Calculation 2 3 4 8 5" xfId="3466" xr:uid="{290BBD08-3D2F-45D9-B371-CC40E122B356}"/>
    <cellStyle name="Calculation 2 3 4 8 5 2" xfId="3467" xr:uid="{7E553355-3829-427E-BCFC-F3719918F0B0}"/>
    <cellStyle name="Calculation 2 3 4 8 5 3" xfId="3468" xr:uid="{E97BC514-807F-4C26-B539-B4164214388F}"/>
    <cellStyle name="Calculation 2 3 4 8 6" xfId="3469" xr:uid="{239E53B8-CCE2-45C6-8966-A3F18FE734A4}"/>
    <cellStyle name="Calculation 2 3 4 8 6 2" xfId="3470" xr:uid="{A4DB9243-4AEA-48FC-88CA-156FF325F715}"/>
    <cellStyle name="Calculation 2 3 4 8 6 3" xfId="3471" xr:uid="{74EACC9D-9E00-4072-A616-0636D8BF1AAD}"/>
    <cellStyle name="Calculation 2 3 4 8 7" xfId="3472" xr:uid="{D4FD1EAD-10F6-4ABC-BA3F-256914DB1965}"/>
    <cellStyle name="Calculation 2 3 4 8 8" xfId="3473" xr:uid="{BA3D1B2A-5A38-4E7E-AC63-55B2A1187EA8}"/>
    <cellStyle name="Calculation 2 3 4 8 9" xfId="3474" xr:uid="{BE3AB7BB-5D63-45D1-887D-FB6BC4CD5FE7}"/>
    <cellStyle name="Calculation 2 3 4 9" xfId="3475" xr:uid="{5922EAC4-8289-4C68-B690-46147F6ADABC}"/>
    <cellStyle name="Calculation 2 3 4 9 2" xfId="3476" xr:uid="{D839F30C-CCC5-4A4B-B2F9-A26266107818}"/>
    <cellStyle name="Calculation 2 3 4 9 2 2" xfId="3477" xr:uid="{542D0D67-2DA5-4B20-8758-590E21DC4E5A}"/>
    <cellStyle name="Calculation 2 3 4 9 2 3" xfId="3478" xr:uid="{53154E9A-AE5F-451E-BBA9-C2EF5B397DAD}"/>
    <cellStyle name="Calculation 2 3 4 9 3" xfId="3479" xr:uid="{6BDD5209-5991-41A3-9607-AE9B811A5FC8}"/>
    <cellStyle name="Calculation 2 3 4 9 3 2" xfId="3480" xr:uid="{46FF4418-D8B7-4DE9-8441-F6D1ECD201AA}"/>
    <cellStyle name="Calculation 2 3 4 9 3 3" xfId="3481" xr:uid="{2978C1BA-E045-4A36-AB6C-486F667C07EA}"/>
    <cellStyle name="Calculation 2 3 4 9 4" xfId="3482" xr:uid="{8B7653B4-D191-4D00-B91A-350E2EA32B86}"/>
    <cellStyle name="Calculation 2 3 4 9 4 2" xfId="3483" xr:uid="{86FC5566-98DE-4993-9212-80051255E91B}"/>
    <cellStyle name="Calculation 2 3 4 9 4 3" xfId="3484" xr:uid="{1D2DF1C0-26F2-4FC8-AC92-BACEA40A7139}"/>
    <cellStyle name="Calculation 2 3 4 9 5" xfId="3485" xr:uid="{C3371812-062C-4EFC-B8B3-080292E259FB}"/>
    <cellStyle name="Calculation 2 3 4 9 5 2" xfId="3486" xr:uid="{0BBF862E-82EF-4C7F-88ED-911EF34154E9}"/>
    <cellStyle name="Calculation 2 3 4 9 5 3" xfId="3487" xr:uid="{FA6CB0E0-83A3-4C5E-B966-998420F27B01}"/>
    <cellStyle name="Calculation 2 3 4 9 6" xfId="3488" xr:uid="{C3B8370C-FD1E-4428-BC05-642E80A60DF3}"/>
    <cellStyle name="Calculation 2 3 4 9 6 2" xfId="3489" xr:uid="{1EACCEE0-E067-41D1-A284-47FF2157A667}"/>
    <cellStyle name="Calculation 2 3 4 9 6 3" xfId="3490" xr:uid="{05EC1F6B-3750-4443-8CA2-2455926E21DC}"/>
    <cellStyle name="Calculation 2 3 4 9 7" xfId="3491" xr:uid="{E34C2B31-4890-40A9-9782-4B906FB7B012}"/>
    <cellStyle name="Calculation 2 3 4 9 8" xfId="3492" xr:uid="{BAD8E48E-3696-46C8-82C9-DADD4F1818CF}"/>
    <cellStyle name="Calculation 2 3 5" xfId="3493" xr:uid="{8E322F23-542C-4A85-9E82-E609D228287B}"/>
    <cellStyle name="Calculation 2 3 5 10" xfId="3494" xr:uid="{F90384D6-ED95-4FC3-822F-7ABD8384CEFB}"/>
    <cellStyle name="Calculation 2 3 5 11" xfId="3495" xr:uid="{387E7FA9-39B7-4987-92BE-5241EDFF629F}"/>
    <cellStyle name="Calculation 2 3 5 2" xfId="3496" xr:uid="{576F2320-208C-4CF5-B3B9-0BB8263290C2}"/>
    <cellStyle name="Calculation 2 3 5 2 2" xfId="3497" xr:uid="{136052D5-8302-4FEE-B51F-491EEA05F9EA}"/>
    <cellStyle name="Calculation 2 3 5 2 3" xfId="3498" xr:uid="{70A17C08-7654-4CAE-9538-41DC3475B9FA}"/>
    <cellStyle name="Calculation 2 3 5 2 4" xfId="3499" xr:uid="{5EFB6076-805B-4F6F-90FE-87F425300207}"/>
    <cellStyle name="Calculation 2 3 5 3" xfId="3500" xr:uid="{D5FDA14D-F332-464F-972A-D84EB20B1178}"/>
    <cellStyle name="Calculation 2 3 5 3 2" xfId="3501" xr:uid="{1DB2C57B-BE1A-45AD-A2F9-5F6C61BE3713}"/>
    <cellStyle name="Calculation 2 3 5 3 3" xfId="3502" xr:uid="{E5122BB1-79D6-4BFA-A018-340058819E28}"/>
    <cellStyle name="Calculation 2 3 5 3 4" xfId="3503" xr:uid="{C7B9F179-C139-4A1D-8AE2-8701BF1829C4}"/>
    <cellStyle name="Calculation 2 3 5 4" xfId="3504" xr:uid="{6CB996FB-80AF-468D-99D5-74EE28D98CCD}"/>
    <cellStyle name="Calculation 2 3 5 4 2" xfId="3505" xr:uid="{B98E6CD1-4424-46F3-9318-D3F9D4E27A5B}"/>
    <cellStyle name="Calculation 2 3 5 4 3" xfId="3506" xr:uid="{8A90F0A3-6CBA-402D-9EC9-41DD40FC3305}"/>
    <cellStyle name="Calculation 2 3 5 4 4" xfId="3507" xr:uid="{5A21FFA0-0FDE-446D-86CF-05136A295386}"/>
    <cellStyle name="Calculation 2 3 5 5" xfId="3508" xr:uid="{47326861-1944-45B9-AF52-4782190F4220}"/>
    <cellStyle name="Calculation 2 3 5 5 2" xfId="3509" xr:uid="{603AD93E-9C82-47AC-B911-CB41D62A9E9B}"/>
    <cellStyle name="Calculation 2 3 5 5 3" xfId="3510" xr:uid="{5808EFF8-ABFC-4D85-8424-AC7A55B7432E}"/>
    <cellStyle name="Calculation 2 3 5 5 4" xfId="3511" xr:uid="{3CDB3AF8-2596-4B3B-9754-D0782BAC2E58}"/>
    <cellStyle name="Calculation 2 3 5 6" xfId="3512" xr:uid="{401D46A0-780C-45DE-853B-C5A27D1B5DAE}"/>
    <cellStyle name="Calculation 2 3 5 6 2" xfId="3513" xr:uid="{24B514B0-EFCD-41B8-91DB-3D691C49EE3C}"/>
    <cellStyle name="Calculation 2 3 5 6 3" xfId="3514" xr:uid="{14F9FAD5-079F-4EFB-8E3F-0FE6A0B3272C}"/>
    <cellStyle name="Calculation 2 3 5 6 4" xfId="3515" xr:uid="{E9D5031C-25B5-46FF-AD2B-983AC476CE4A}"/>
    <cellStyle name="Calculation 2 3 5 7" xfId="3516" xr:uid="{B7F7A822-F9E7-4BBF-9F4A-A7976CA8C81B}"/>
    <cellStyle name="Calculation 2 3 5 8" xfId="3517" xr:uid="{103CBE2F-453D-4BF8-A4C0-C8C9BA4CF8E6}"/>
    <cellStyle name="Calculation 2 3 5 9" xfId="3518" xr:uid="{38504A71-718D-42E2-9E94-87B02A16A798}"/>
    <cellStyle name="Calculation 2 3 6" xfId="3519" xr:uid="{17A5ACFE-C919-4F40-A0B9-D03885C5B034}"/>
    <cellStyle name="Calculation 2 3 6 10" xfId="3520" xr:uid="{A4AE474F-4E08-4E10-A049-468722497DE4}"/>
    <cellStyle name="Calculation 2 3 6 2" xfId="3521" xr:uid="{509EF4DB-26F9-4563-93AB-43FB0E2C5CC3}"/>
    <cellStyle name="Calculation 2 3 6 2 2" xfId="3522" xr:uid="{8B394621-0C41-49D2-9CF6-7FDE11738501}"/>
    <cellStyle name="Calculation 2 3 6 2 3" xfId="3523" xr:uid="{AFC60481-54B7-484B-94F7-B35423511E78}"/>
    <cellStyle name="Calculation 2 3 6 2 4" xfId="3524" xr:uid="{79206A82-9F31-4603-A7A7-6138B07C0763}"/>
    <cellStyle name="Calculation 2 3 6 3" xfId="3525" xr:uid="{3631C143-6D5B-45CF-958F-58351875F22D}"/>
    <cellStyle name="Calculation 2 3 6 3 2" xfId="3526" xr:uid="{4D0B78DC-4808-4DE6-A8CF-47C26D93B0E6}"/>
    <cellStyle name="Calculation 2 3 6 3 3" xfId="3527" xr:uid="{F0AD4657-3CEA-4C92-BAAA-A90BE4A97FB7}"/>
    <cellStyle name="Calculation 2 3 6 3 4" xfId="3528" xr:uid="{0CE6369F-21DB-4C0D-98D6-5D4034F38685}"/>
    <cellStyle name="Calculation 2 3 6 4" xfId="3529" xr:uid="{EFD8209D-6BDA-407B-9120-00985178B8EA}"/>
    <cellStyle name="Calculation 2 3 6 4 2" xfId="3530" xr:uid="{38450A19-1A07-4E0E-A8D4-0597E15C42D8}"/>
    <cellStyle name="Calculation 2 3 6 4 3" xfId="3531" xr:uid="{A9F98A05-9F78-4522-908F-0F4164AB1303}"/>
    <cellStyle name="Calculation 2 3 6 4 4" xfId="3532" xr:uid="{26B4D463-3369-4A45-A1E4-090ECBA06155}"/>
    <cellStyle name="Calculation 2 3 6 5" xfId="3533" xr:uid="{5BAAADB5-85E6-41A9-9CE9-BA416B5A59E4}"/>
    <cellStyle name="Calculation 2 3 6 5 2" xfId="3534" xr:uid="{216D1502-629B-43D4-AE82-331A7C4598FA}"/>
    <cellStyle name="Calculation 2 3 6 5 3" xfId="3535" xr:uid="{43BC5D2B-6254-4E8B-A647-F69777FAB84D}"/>
    <cellStyle name="Calculation 2 3 6 5 4" xfId="3536" xr:uid="{994D1A60-FAD1-4DDA-8059-DE1A4350E8D1}"/>
    <cellStyle name="Calculation 2 3 6 6" xfId="3537" xr:uid="{552BC4AC-9C43-4AF2-9688-2910C95EEC5B}"/>
    <cellStyle name="Calculation 2 3 6 6 2" xfId="3538" xr:uid="{69FEAC02-EEA6-44FA-B1F3-6DB252CDC182}"/>
    <cellStyle name="Calculation 2 3 6 6 3" xfId="3539" xr:uid="{541CD1CA-D37F-4305-A2EB-0DE6055D17AE}"/>
    <cellStyle name="Calculation 2 3 6 6 4" xfId="3540" xr:uid="{8854AB30-FC3D-49C1-BD11-1D4E7C063710}"/>
    <cellStyle name="Calculation 2 3 6 7" xfId="3541" xr:uid="{820C9CCC-85E3-44F5-93EF-998AABAEC51C}"/>
    <cellStyle name="Calculation 2 3 6 8" xfId="3542" xr:uid="{A4CEDE04-9E93-4E63-8531-4CCEA46C91E3}"/>
    <cellStyle name="Calculation 2 3 6 9" xfId="3543" xr:uid="{8B39E243-F837-4232-BB52-6FA8B7AA2A07}"/>
    <cellStyle name="Calculation 2 3 7" xfId="3544" xr:uid="{8B78C4EB-56C3-4C47-9C42-30C595AC4BBD}"/>
    <cellStyle name="Calculation 2 3 7 2" xfId="3545" xr:uid="{05EAD60A-55CF-4278-ADF1-DA53DED00DEF}"/>
    <cellStyle name="Calculation 2 3 7 2 2" xfId="3546" xr:uid="{1607C04E-0DB5-4C46-9AF8-3FE8F651348D}"/>
    <cellStyle name="Calculation 2 3 7 2 3" xfId="3547" xr:uid="{D7B72679-AD52-41B1-9F4C-314EFE3E412D}"/>
    <cellStyle name="Calculation 2 3 7 3" xfId="3548" xr:uid="{389A503C-3E21-4D9A-9D26-86C102B15E21}"/>
    <cellStyle name="Calculation 2 3 7 3 2" xfId="3549" xr:uid="{7363AF75-B42F-4D2B-BDF0-18A92EA90DF6}"/>
    <cellStyle name="Calculation 2 3 7 3 3" xfId="3550" xr:uid="{CB7B1AFA-A2C5-4F34-A44F-E0035EF4484D}"/>
    <cellStyle name="Calculation 2 3 7 4" xfId="3551" xr:uid="{A31D208C-EABC-4D4A-A571-455B63CDD4BF}"/>
    <cellStyle name="Calculation 2 3 7 4 2" xfId="3552" xr:uid="{7B0B2F96-AE23-4FD1-8629-EF6102503B38}"/>
    <cellStyle name="Calculation 2 3 7 4 3" xfId="3553" xr:uid="{37F2EDBD-8F94-4649-A2A0-37A864C03CE6}"/>
    <cellStyle name="Calculation 2 3 7 5" xfId="3554" xr:uid="{B1D1DE6D-AFFE-439F-8C29-0B3C410F9715}"/>
    <cellStyle name="Calculation 2 3 7 5 2" xfId="3555" xr:uid="{3A752C99-E381-4127-9A05-0702E4B1C585}"/>
    <cellStyle name="Calculation 2 3 7 5 3" xfId="3556" xr:uid="{9431CA5E-0A9C-4EFB-8834-E277BD196562}"/>
    <cellStyle name="Calculation 2 3 7 6" xfId="3557" xr:uid="{55054417-B5BA-4549-8AA6-6769C2AC65F5}"/>
    <cellStyle name="Calculation 2 3 7 6 2" xfId="3558" xr:uid="{F0B79892-C985-4422-BDA9-173733918BF6}"/>
    <cellStyle name="Calculation 2 3 7 6 3" xfId="3559" xr:uid="{53ACEB37-EEFC-4AB2-AE4F-5CFCE9E10667}"/>
    <cellStyle name="Calculation 2 3 7 7" xfId="3560" xr:uid="{172E2B11-BF77-4D53-8D6B-82633EFDA431}"/>
    <cellStyle name="Calculation 2 3 7 8" xfId="3561" xr:uid="{F5320AAE-8749-48F5-952C-D6338BBD82B1}"/>
    <cellStyle name="Calculation 2 3 7 9" xfId="3562" xr:uid="{052747B2-469A-4155-8618-713CBA493DBD}"/>
    <cellStyle name="Calculation 2 3 8" xfId="3563" xr:uid="{CBC52B15-C1A2-41A5-8F50-0C44D373D726}"/>
    <cellStyle name="Calculation 2 3 8 2" xfId="3564" xr:uid="{4687C6DA-0330-4414-9E7F-E6DFDCE4E215}"/>
    <cellStyle name="Calculation 2 3 8 2 2" xfId="3565" xr:uid="{DE290BCE-4DBB-4B59-9F0A-EA1F74B8C2AF}"/>
    <cellStyle name="Calculation 2 3 8 2 3" xfId="3566" xr:uid="{B912B7FA-C0B0-4B0B-A0B8-00C3F47ADBF9}"/>
    <cellStyle name="Calculation 2 3 8 3" xfId="3567" xr:uid="{3FCDDF62-FBB6-49CF-A1FD-945A99227F48}"/>
    <cellStyle name="Calculation 2 3 8 3 2" xfId="3568" xr:uid="{AF6A5FCE-5876-4075-8D26-9FA39DC4E53A}"/>
    <cellStyle name="Calculation 2 3 8 3 3" xfId="3569" xr:uid="{F3C97081-E564-4358-BBF9-FEF524CA9308}"/>
    <cellStyle name="Calculation 2 3 8 4" xfId="3570" xr:uid="{35F9D052-220C-424D-8C6A-B86694D7B087}"/>
    <cellStyle name="Calculation 2 3 8 4 2" xfId="3571" xr:uid="{419EFD49-133F-44AA-8D99-AA24560FEB14}"/>
    <cellStyle name="Calculation 2 3 8 4 3" xfId="3572" xr:uid="{886501EC-06C4-4634-BBDA-0A57E2726BE4}"/>
    <cellStyle name="Calculation 2 3 8 5" xfId="3573" xr:uid="{7EDE6461-96A7-4E49-BF07-099A87660CB0}"/>
    <cellStyle name="Calculation 2 3 8 5 2" xfId="3574" xr:uid="{FB5E6633-5BC5-4409-BB5E-80431E03AC08}"/>
    <cellStyle name="Calculation 2 3 8 5 3" xfId="3575" xr:uid="{EFFC5A97-4155-4256-ACE4-4593B5824873}"/>
    <cellStyle name="Calculation 2 3 8 6" xfId="3576" xr:uid="{6CA2C0CD-A66F-4AE8-AE3C-BCD45A8D8528}"/>
    <cellStyle name="Calculation 2 3 8 6 2" xfId="3577" xr:uid="{70F60FA5-73F8-42B2-AE64-3B1D04678C3E}"/>
    <cellStyle name="Calculation 2 3 8 6 3" xfId="3578" xr:uid="{AFA0793B-80F6-4734-A684-D41FC186A2E2}"/>
    <cellStyle name="Calculation 2 3 8 7" xfId="3579" xr:uid="{7B243DF2-1253-4013-B833-9B7959FB338A}"/>
    <cellStyle name="Calculation 2 3 8 8" xfId="3580" xr:uid="{55E2FF94-7EF0-4613-91CC-98F2D632CD90}"/>
    <cellStyle name="Calculation 2 3 8 9" xfId="3581" xr:uid="{19C02AFD-E067-47B5-8793-05EF78A17BA0}"/>
    <cellStyle name="Calculation 2 3 9" xfId="3582" xr:uid="{D376D650-13E4-4215-B2B9-58934CF99EB5}"/>
    <cellStyle name="Calculation 2 3 9 2" xfId="3583" xr:uid="{8F36B59C-E083-4075-A159-37F68F59F218}"/>
    <cellStyle name="Calculation 2 3 9 2 2" xfId="3584" xr:uid="{96EA6E41-0233-4C3D-AE8D-4F5BF159B78B}"/>
    <cellStyle name="Calculation 2 3 9 2 3" xfId="3585" xr:uid="{D0F3337F-6C63-48D3-9820-83078E53319A}"/>
    <cellStyle name="Calculation 2 3 9 3" xfId="3586" xr:uid="{7CA46DD8-9D1F-4CA9-9954-DA06B360A39E}"/>
    <cellStyle name="Calculation 2 3 9 3 2" xfId="3587" xr:uid="{E52EED7B-3705-4118-8FD6-43DDEF359FD6}"/>
    <cellStyle name="Calculation 2 3 9 3 3" xfId="3588" xr:uid="{D333A0CB-56DE-4B76-8BC7-24AB2A8DC8FB}"/>
    <cellStyle name="Calculation 2 3 9 4" xfId="3589" xr:uid="{C7A44530-B614-46A3-8F21-890034BC7C0C}"/>
    <cellStyle name="Calculation 2 3 9 4 2" xfId="3590" xr:uid="{E3854DED-4DF3-4308-81E0-D4BE34FF64AB}"/>
    <cellStyle name="Calculation 2 3 9 4 3" xfId="3591" xr:uid="{762D61F1-9F42-4CE8-8229-7433CD7CF1E1}"/>
    <cellStyle name="Calculation 2 3 9 5" xfId="3592" xr:uid="{A258B711-85D4-493B-91DF-FF1BB441276E}"/>
    <cellStyle name="Calculation 2 3 9 5 2" xfId="3593" xr:uid="{90BFF59D-172A-42F3-BCE3-732535AF16B0}"/>
    <cellStyle name="Calculation 2 3 9 5 3" xfId="3594" xr:uid="{07D85523-CAB4-45FD-B829-EC2629E9C7D7}"/>
    <cellStyle name="Calculation 2 3 9 6" xfId="3595" xr:uid="{F16167FD-492D-475B-965A-AD94671069F7}"/>
    <cellStyle name="Calculation 2 3 9 6 2" xfId="3596" xr:uid="{983EBD9D-B7EF-4834-824E-B1B6A57BE520}"/>
    <cellStyle name="Calculation 2 3 9 6 3" xfId="3597" xr:uid="{B8AFE411-DDD2-4C78-86C6-7D9F8E2D8766}"/>
    <cellStyle name="Calculation 2 3 9 7" xfId="3598" xr:uid="{4E565260-6DC5-40FE-896F-CCE011D65FE1}"/>
    <cellStyle name="Calculation 2 3 9 8" xfId="3599" xr:uid="{8F36DC12-CD30-4D08-873B-434DF3C398E5}"/>
    <cellStyle name="Calculation 2 3 9 9" xfId="3600" xr:uid="{F6EBC46F-688B-4604-9BFF-F69E4426BA37}"/>
    <cellStyle name="Calculation 2 4" xfId="3601" xr:uid="{A8E310E8-E4FD-4C6F-8939-8816037F0986}"/>
    <cellStyle name="Calculation 2 4 10" xfId="3602" xr:uid="{77FEB03C-7DB9-47F8-9EC1-7E56B8207E35}"/>
    <cellStyle name="Calculation 2 4 10 2" xfId="3603" xr:uid="{488E6DEA-5128-4950-9796-8AF78953EF35}"/>
    <cellStyle name="Calculation 2 4 10 2 2" xfId="3604" xr:uid="{8B95AA95-90C4-413D-9ADE-B290AB8091D6}"/>
    <cellStyle name="Calculation 2 4 10 2 3" xfId="3605" xr:uid="{346620D6-2866-4C24-888F-7BA432DB1C7A}"/>
    <cellStyle name="Calculation 2 4 10 3" xfId="3606" xr:uid="{40F246B1-EEF6-406E-B154-19D6AD5A42FF}"/>
    <cellStyle name="Calculation 2 4 10 3 2" xfId="3607" xr:uid="{1F6E3ECB-4689-4F8F-8622-C98655AB6627}"/>
    <cellStyle name="Calculation 2 4 10 3 3" xfId="3608" xr:uid="{D30F6334-999D-499B-A14E-90E1E94DCA9D}"/>
    <cellStyle name="Calculation 2 4 10 4" xfId="3609" xr:uid="{746DAE6D-21EE-422A-B0B4-B01C8F9DCA7B}"/>
    <cellStyle name="Calculation 2 4 10 4 2" xfId="3610" xr:uid="{A7E8758E-3106-4967-AA31-33668B30B88F}"/>
    <cellStyle name="Calculation 2 4 10 4 3" xfId="3611" xr:uid="{C27EF3F3-B2B8-43C9-A538-646158B1DCCB}"/>
    <cellStyle name="Calculation 2 4 10 5" xfId="3612" xr:uid="{066050A1-39A5-48E6-88A8-B19AA3E6F4EA}"/>
    <cellStyle name="Calculation 2 4 10 5 2" xfId="3613" xr:uid="{640D31DD-0439-4455-BC45-9CD9D01B9F4F}"/>
    <cellStyle name="Calculation 2 4 10 5 3" xfId="3614" xr:uid="{1A6F4C6B-1734-4C53-86A0-F426D76679EE}"/>
    <cellStyle name="Calculation 2 4 10 6" xfId="3615" xr:uid="{0B75C0FA-4F9A-4119-9F86-F1D518218E39}"/>
    <cellStyle name="Calculation 2 4 10 6 2" xfId="3616" xr:uid="{0B6AA8C4-F662-47CC-B991-251A3169EC08}"/>
    <cellStyle name="Calculation 2 4 10 6 3" xfId="3617" xr:uid="{47948731-7FFB-4D85-BD6D-5DFCA8311C5D}"/>
    <cellStyle name="Calculation 2 4 10 7" xfId="3618" xr:uid="{F901F528-4D40-48B5-BE80-EBF60469C03C}"/>
    <cellStyle name="Calculation 2 4 10 8" xfId="3619" xr:uid="{FF93101C-E568-4B6B-8321-11B41F0C2B37}"/>
    <cellStyle name="Calculation 2 4 10 9" xfId="3620" xr:uid="{04086990-991F-479B-9F68-7A2B5EC2F031}"/>
    <cellStyle name="Calculation 2 4 11" xfId="3621" xr:uid="{F1A90230-37C4-4BD4-87E5-6CC92176A50C}"/>
    <cellStyle name="Calculation 2 4 11 2" xfId="3622" xr:uid="{A532F838-04D6-46DD-B9DE-A313838602E2}"/>
    <cellStyle name="Calculation 2 4 11 2 2" xfId="3623" xr:uid="{D712A3E0-A820-45AB-B8EF-FC996200520D}"/>
    <cellStyle name="Calculation 2 4 11 2 3" xfId="3624" xr:uid="{4FF15708-83F0-42D9-A084-022E78C9CB73}"/>
    <cellStyle name="Calculation 2 4 11 3" xfId="3625" xr:uid="{0908A3CB-4472-44ED-9F01-A91FC8B2276A}"/>
    <cellStyle name="Calculation 2 4 11 3 2" xfId="3626" xr:uid="{47FB3B0A-1672-4F70-9316-DA6219AC7BFA}"/>
    <cellStyle name="Calculation 2 4 11 3 3" xfId="3627" xr:uid="{DC05F08B-8A8F-4370-914F-C7789F9D5F81}"/>
    <cellStyle name="Calculation 2 4 11 4" xfId="3628" xr:uid="{A12341DB-6600-47ED-BA0D-6BB3C3084B52}"/>
    <cellStyle name="Calculation 2 4 11 4 2" xfId="3629" xr:uid="{4FEC5E12-277F-45F1-B8AA-FC7228466F29}"/>
    <cellStyle name="Calculation 2 4 11 4 3" xfId="3630" xr:uid="{320B674D-B029-4F59-9A2C-425AE8D55AA9}"/>
    <cellStyle name="Calculation 2 4 11 5" xfId="3631" xr:uid="{501FA296-90B2-4B72-BD9F-2751412B73A0}"/>
    <cellStyle name="Calculation 2 4 11 5 2" xfId="3632" xr:uid="{E28F454B-90E3-498B-8767-D718443CC6AA}"/>
    <cellStyle name="Calculation 2 4 11 5 3" xfId="3633" xr:uid="{4B51FD4A-9F5F-412E-8FD6-24772727694A}"/>
    <cellStyle name="Calculation 2 4 11 6" xfId="3634" xr:uid="{0F9EB4B1-1A36-45B5-8F0F-AE3DF6199A56}"/>
    <cellStyle name="Calculation 2 4 11 6 2" xfId="3635" xr:uid="{FEE12357-20AF-48FE-BE37-4A8E5BF449A6}"/>
    <cellStyle name="Calculation 2 4 11 6 3" xfId="3636" xr:uid="{DACA5FF9-D27D-4F84-B825-1630E25E4F25}"/>
    <cellStyle name="Calculation 2 4 11 7" xfId="3637" xr:uid="{A46815DF-5521-4DDE-98D0-5B4E4F597AB5}"/>
    <cellStyle name="Calculation 2 4 11 8" xfId="3638" xr:uid="{3CFF7445-8247-459B-824F-764AEA2C2231}"/>
    <cellStyle name="Calculation 2 4 11 9" xfId="3639" xr:uid="{86EFE30E-7318-4340-BF51-B6AB4D62B817}"/>
    <cellStyle name="Calculation 2 4 12" xfId="3640" xr:uid="{FFF4598C-F92D-4BF2-B9AF-182B96D6FD9F}"/>
    <cellStyle name="Calculation 2 4 12 2" xfId="3641" xr:uid="{B5CDC6DC-9597-4172-A245-65B512A69E1D}"/>
    <cellStyle name="Calculation 2 4 12 2 2" xfId="3642" xr:uid="{CA18AB0A-02FA-40CD-BD8C-4BE7994E3D61}"/>
    <cellStyle name="Calculation 2 4 12 2 3" xfId="3643" xr:uid="{B1A8C17A-03EF-43A2-B120-264FA8F8E329}"/>
    <cellStyle name="Calculation 2 4 12 3" xfId="3644" xr:uid="{921D8844-B62F-4D45-80A1-B9B1BF0BF26A}"/>
    <cellStyle name="Calculation 2 4 12 3 2" xfId="3645" xr:uid="{7B92D3DE-35B4-41FD-B90D-00E9920AA509}"/>
    <cellStyle name="Calculation 2 4 12 3 3" xfId="3646" xr:uid="{CEA35AA5-0EA0-44E1-B9EF-60D62C563A6A}"/>
    <cellStyle name="Calculation 2 4 12 4" xfId="3647" xr:uid="{2DF6A851-52CB-4D09-9D81-CC42551C8459}"/>
    <cellStyle name="Calculation 2 4 12 4 2" xfId="3648" xr:uid="{67791355-75F5-4C79-AE83-DB0290AA4400}"/>
    <cellStyle name="Calculation 2 4 12 4 3" xfId="3649" xr:uid="{AB4B7034-8502-416E-BC65-56BADF488A79}"/>
    <cellStyle name="Calculation 2 4 12 5" xfId="3650" xr:uid="{B471113E-5205-4400-ADC9-4183A0527898}"/>
    <cellStyle name="Calculation 2 4 12 5 2" xfId="3651" xr:uid="{4892EBF5-C890-4A53-9129-021BDD8A07D7}"/>
    <cellStyle name="Calculation 2 4 12 5 3" xfId="3652" xr:uid="{CA90D2AB-5CAD-4686-8BE0-18CD05A1ADF1}"/>
    <cellStyle name="Calculation 2 4 12 6" xfId="3653" xr:uid="{F67D95B7-DDD3-47DB-9819-C019BD12D107}"/>
    <cellStyle name="Calculation 2 4 12 6 2" xfId="3654" xr:uid="{D1E4C527-E468-42AA-98AA-374943FFCF02}"/>
    <cellStyle name="Calculation 2 4 12 6 3" xfId="3655" xr:uid="{6D3B4EC5-29A2-49A7-A6C0-79914727F852}"/>
    <cellStyle name="Calculation 2 4 12 7" xfId="3656" xr:uid="{03921ADA-9390-481F-B3C4-3AC98A35ABBF}"/>
    <cellStyle name="Calculation 2 4 12 8" xfId="3657" xr:uid="{2508F7A4-A26E-4CEB-B9DD-9B17830C3D9F}"/>
    <cellStyle name="Calculation 2 4 12 9" xfId="3658" xr:uid="{AD7A20E4-A26C-41BE-9DE1-11B0DB873A3F}"/>
    <cellStyle name="Calculation 2 4 13" xfId="3659" xr:uid="{7B489C63-C759-4EAF-932D-021E8577BD3D}"/>
    <cellStyle name="Calculation 2 4 13 2" xfId="3660" xr:uid="{D1A4703C-1D71-4371-A479-87FF0C9BF710}"/>
    <cellStyle name="Calculation 2 4 13 2 2" xfId="3661" xr:uid="{B0E42716-ACD4-4723-99E6-06FCE11BDAD4}"/>
    <cellStyle name="Calculation 2 4 13 2 3" xfId="3662" xr:uid="{3608220C-F050-4037-ADF5-079794BC1BBE}"/>
    <cellStyle name="Calculation 2 4 13 3" xfId="3663" xr:uid="{0311B3A3-88E3-45AA-9FED-D79F00B72C3E}"/>
    <cellStyle name="Calculation 2 4 13 3 2" xfId="3664" xr:uid="{5F93B37A-B40D-4B48-ACD7-594F2B6E5661}"/>
    <cellStyle name="Calculation 2 4 13 3 3" xfId="3665" xr:uid="{B945294F-5B7A-425B-9D57-D9C6DAD2DEB5}"/>
    <cellStyle name="Calculation 2 4 13 4" xfId="3666" xr:uid="{5D1B9C10-12CF-45EE-A90F-41B75EF133B7}"/>
    <cellStyle name="Calculation 2 4 13 4 2" xfId="3667" xr:uid="{1BE30739-71F6-4CFA-9991-9AD787B745E2}"/>
    <cellStyle name="Calculation 2 4 13 4 3" xfId="3668" xr:uid="{75731D4E-CC5C-407C-9427-1CD73372D837}"/>
    <cellStyle name="Calculation 2 4 13 5" xfId="3669" xr:uid="{322426E6-8928-450F-8737-5DCC147ADC4E}"/>
    <cellStyle name="Calculation 2 4 13 5 2" xfId="3670" xr:uid="{22898C5F-6A90-44EC-95BF-2AB0D387F176}"/>
    <cellStyle name="Calculation 2 4 13 5 3" xfId="3671" xr:uid="{C68E76AB-B2BE-4F93-8F34-B7EE4F119515}"/>
    <cellStyle name="Calculation 2 4 13 6" xfId="3672" xr:uid="{ED2EB834-809B-46B0-BE74-8CB4C7F7A9D4}"/>
    <cellStyle name="Calculation 2 4 13 6 2" xfId="3673" xr:uid="{CBACC1F8-6E15-4811-A43F-FA34A396DCA2}"/>
    <cellStyle name="Calculation 2 4 13 6 3" xfId="3674" xr:uid="{3533B432-818E-4D22-A4B4-F433733A05A8}"/>
    <cellStyle name="Calculation 2 4 13 7" xfId="3675" xr:uid="{1FF6AFC9-D207-4FE0-9958-D2735AF2F5FB}"/>
    <cellStyle name="Calculation 2 4 13 8" xfId="3676" xr:uid="{41E0BEE7-965D-43AF-92D3-C96FF2281EDA}"/>
    <cellStyle name="Calculation 2 4 13 9" xfId="3677" xr:uid="{77DA32AA-46FC-47C9-AED6-BE39DE1B6D51}"/>
    <cellStyle name="Calculation 2 4 14" xfId="3678" xr:uid="{9C82A521-1D6B-4677-9DAE-B5DABB695F65}"/>
    <cellStyle name="Calculation 2 4 14 2" xfId="3679" xr:uid="{C3789979-81BD-44F5-BCCE-8E49FD2436B4}"/>
    <cellStyle name="Calculation 2 4 14 2 2" xfId="3680" xr:uid="{B9D8DA51-3819-4261-9DDE-F142CEC9D152}"/>
    <cellStyle name="Calculation 2 4 14 2 3" xfId="3681" xr:uid="{9240ACD1-A8AA-4C96-999D-5F827A768A87}"/>
    <cellStyle name="Calculation 2 4 14 3" xfId="3682" xr:uid="{8133C419-2BC3-4910-BAFE-16D172A4D973}"/>
    <cellStyle name="Calculation 2 4 14 3 2" xfId="3683" xr:uid="{5A6A922F-9CD1-415E-9669-68BD50CC27D7}"/>
    <cellStyle name="Calculation 2 4 14 3 3" xfId="3684" xr:uid="{27EA498A-8A7E-44E9-84EE-DEEF3C824A66}"/>
    <cellStyle name="Calculation 2 4 14 4" xfId="3685" xr:uid="{CFEAE69D-8D76-4091-BA49-B456E86812F3}"/>
    <cellStyle name="Calculation 2 4 14 4 2" xfId="3686" xr:uid="{A0B0CC75-AE2A-4440-A871-F45AD0C4D519}"/>
    <cellStyle name="Calculation 2 4 14 4 3" xfId="3687" xr:uid="{BFBCBF30-2132-4B1C-8147-1D8164E47603}"/>
    <cellStyle name="Calculation 2 4 14 5" xfId="3688" xr:uid="{D9E2D78D-0D89-4640-B690-534AFEBBDC1C}"/>
    <cellStyle name="Calculation 2 4 14 5 2" xfId="3689" xr:uid="{8929615B-F85F-4547-9DB1-EAB570E5EA9A}"/>
    <cellStyle name="Calculation 2 4 14 5 3" xfId="3690" xr:uid="{9E33846B-3D2A-433A-B0BD-EFF079F84ED9}"/>
    <cellStyle name="Calculation 2 4 14 6" xfId="3691" xr:uid="{F6228E40-F76C-4009-88A7-0D8B4E264E63}"/>
    <cellStyle name="Calculation 2 4 14 6 2" xfId="3692" xr:uid="{53BE412B-9BB6-46A0-B1BC-5CCC5D8D5728}"/>
    <cellStyle name="Calculation 2 4 14 6 3" xfId="3693" xr:uid="{1ED7BC37-9E46-4189-A90D-F8C9800192F4}"/>
    <cellStyle name="Calculation 2 4 14 7" xfId="3694" xr:uid="{53348457-E656-4E9B-A231-A63CDA316FC4}"/>
    <cellStyle name="Calculation 2 4 14 8" xfId="3695" xr:uid="{1BE3B497-CFAB-45F5-A1D5-724B22217B6A}"/>
    <cellStyle name="Calculation 2 4 14 9" xfId="3696" xr:uid="{F2765E97-843A-482D-911B-E3BFDC9D4A48}"/>
    <cellStyle name="Calculation 2 4 15" xfId="3697" xr:uid="{8DFC6D3E-F50A-4D10-BAE8-443623EF1F82}"/>
    <cellStyle name="Calculation 2 4 15 2" xfId="3698" xr:uid="{0C3E1E20-F474-4E16-B20A-ED26B1D065D7}"/>
    <cellStyle name="Calculation 2 4 15 2 2" xfId="3699" xr:uid="{9969A9F1-2959-4805-9921-37F283AEB4E6}"/>
    <cellStyle name="Calculation 2 4 15 2 3" xfId="3700" xr:uid="{60BDECC3-1FDC-4BE2-BE2B-435B8239023C}"/>
    <cellStyle name="Calculation 2 4 15 3" xfId="3701" xr:uid="{DA541146-76D6-470B-9458-632FD740B35B}"/>
    <cellStyle name="Calculation 2 4 15 3 2" xfId="3702" xr:uid="{1BAEC9B2-5869-4060-BAAE-2CBD0D071644}"/>
    <cellStyle name="Calculation 2 4 15 3 3" xfId="3703" xr:uid="{ED456BD0-9FE8-4D04-AA70-76C7A48D407C}"/>
    <cellStyle name="Calculation 2 4 15 4" xfId="3704" xr:uid="{54F6E3BC-1249-4127-85A6-1352AFF681DA}"/>
    <cellStyle name="Calculation 2 4 15 4 2" xfId="3705" xr:uid="{363B732A-B1D7-424B-836A-1EEF2CD87380}"/>
    <cellStyle name="Calculation 2 4 15 4 3" xfId="3706" xr:uid="{2757BA98-ED11-4114-AE7D-0BFCB7DB17F3}"/>
    <cellStyle name="Calculation 2 4 15 5" xfId="3707" xr:uid="{02980DC7-487B-4E29-9B75-B663479CD8FE}"/>
    <cellStyle name="Calculation 2 4 15 5 2" xfId="3708" xr:uid="{1FB0784B-1BD7-49FE-A09C-06867F58F837}"/>
    <cellStyle name="Calculation 2 4 15 5 3" xfId="3709" xr:uid="{AD66AC4C-7738-458F-B950-C4F79C934EC2}"/>
    <cellStyle name="Calculation 2 4 15 6" xfId="3710" xr:uid="{E586EF23-1818-4E1A-8482-941D1DC04DE4}"/>
    <cellStyle name="Calculation 2 4 15 6 2" xfId="3711" xr:uid="{6E2FF3B5-E598-4FC2-88CE-09352EFF7072}"/>
    <cellStyle name="Calculation 2 4 15 6 3" xfId="3712" xr:uid="{569C08E2-FF80-478D-8B5D-1DA59E86DF7F}"/>
    <cellStyle name="Calculation 2 4 15 7" xfId="3713" xr:uid="{5E20EE3F-F006-45EF-987B-9891A4F50E5D}"/>
    <cellStyle name="Calculation 2 4 15 8" xfId="3714" xr:uid="{E1CCF044-D559-42A7-91A8-94B32AA7E11A}"/>
    <cellStyle name="Calculation 2 4 15 9" xfId="3715" xr:uid="{561A4958-F799-4A0F-97C6-C87CFDDB0822}"/>
    <cellStyle name="Calculation 2 4 16" xfId="3716" xr:uid="{FC758F24-BAED-43D0-9828-9E84D1CF06F2}"/>
    <cellStyle name="Calculation 2 4 17" xfId="3717" xr:uid="{7A2738D9-887F-4EDB-A1FD-99CD8787BEA8}"/>
    <cellStyle name="Calculation 2 4 18" xfId="3718" xr:uid="{C1199B42-7DB6-4603-8788-607DC4DBF657}"/>
    <cellStyle name="Calculation 2 4 19" xfId="3719" xr:uid="{852A8C79-773F-4810-9245-3293670D93E4}"/>
    <cellStyle name="Calculation 2 4 2" xfId="3720" xr:uid="{5559DCD2-FA92-4910-B4A3-07E9EC4D86D8}"/>
    <cellStyle name="Calculation 2 4 2 10" xfId="3721" xr:uid="{0751A2E1-98FE-4AF7-99BA-F0F6774FD829}"/>
    <cellStyle name="Calculation 2 4 2 10 2" xfId="3722" xr:uid="{6BB03E92-A4EC-4E94-8196-98F701451BA2}"/>
    <cellStyle name="Calculation 2 4 2 10 2 2" xfId="3723" xr:uid="{76AF1B2F-13FA-4F28-96DD-1FE2974E168B}"/>
    <cellStyle name="Calculation 2 4 2 10 2 3" xfId="3724" xr:uid="{5DD579C9-7C0D-4000-9F33-AC6575BE13C0}"/>
    <cellStyle name="Calculation 2 4 2 10 3" xfId="3725" xr:uid="{2A17854C-956A-4D95-9CE4-57B642ECFE43}"/>
    <cellStyle name="Calculation 2 4 2 10 3 2" xfId="3726" xr:uid="{C9194369-B4D8-4B62-B524-5ED10054ACD2}"/>
    <cellStyle name="Calculation 2 4 2 10 3 3" xfId="3727" xr:uid="{1C5C0A26-D5A6-4DD3-93F8-F68A619D095C}"/>
    <cellStyle name="Calculation 2 4 2 10 4" xfId="3728" xr:uid="{BBC81A3C-2C0B-4E5A-9D6E-6DCD97E7B2D6}"/>
    <cellStyle name="Calculation 2 4 2 10 4 2" xfId="3729" xr:uid="{0249C4B6-1C99-4BA1-A523-C271CFE86F9B}"/>
    <cellStyle name="Calculation 2 4 2 10 4 3" xfId="3730" xr:uid="{6995D74A-E3BB-4466-B2D2-6A7E95F3B548}"/>
    <cellStyle name="Calculation 2 4 2 10 5" xfId="3731" xr:uid="{BE830EFA-9E0C-44AA-948D-F87A3F223EA2}"/>
    <cellStyle name="Calculation 2 4 2 10 5 2" xfId="3732" xr:uid="{677C8243-5A8B-4FC4-81EB-329961CFA479}"/>
    <cellStyle name="Calculation 2 4 2 10 5 3" xfId="3733" xr:uid="{72E85E1E-AE4C-4B14-ABAF-B64578627690}"/>
    <cellStyle name="Calculation 2 4 2 10 6" xfId="3734" xr:uid="{2B08BD0F-65C9-4AC9-89A5-205DF9DE8D11}"/>
    <cellStyle name="Calculation 2 4 2 10 6 2" xfId="3735" xr:uid="{2E5B4D4F-5426-4F78-89A1-8EFCBA20BB2E}"/>
    <cellStyle name="Calculation 2 4 2 10 6 3" xfId="3736" xr:uid="{1F4F3F19-F285-4377-B002-3D6BF38F8027}"/>
    <cellStyle name="Calculation 2 4 2 10 7" xfId="3737" xr:uid="{8D20E5AB-87BF-45D5-B756-5C14064F377C}"/>
    <cellStyle name="Calculation 2 4 2 10 8" xfId="3738" xr:uid="{4420529F-F722-4130-A668-7CFFC5CEAD84}"/>
    <cellStyle name="Calculation 2 4 2 10 9" xfId="3739" xr:uid="{8F2CB27F-C185-4680-B9DF-4C6EEEC346B1}"/>
    <cellStyle name="Calculation 2 4 2 11" xfId="3740" xr:uid="{677B4C46-9E4F-4483-910D-6741A132A8D8}"/>
    <cellStyle name="Calculation 2 4 2 11 2" xfId="3741" xr:uid="{4750D4EC-A694-4447-97C9-65AB9A71FEC2}"/>
    <cellStyle name="Calculation 2 4 2 11 2 2" xfId="3742" xr:uid="{96891B10-564C-489A-B92A-E83D4E70A09A}"/>
    <cellStyle name="Calculation 2 4 2 11 2 3" xfId="3743" xr:uid="{C273FA95-0296-4DCA-9746-438F099181C5}"/>
    <cellStyle name="Calculation 2 4 2 11 3" xfId="3744" xr:uid="{1698B3E0-113D-4EBD-AE5D-6A30AA1EE9EE}"/>
    <cellStyle name="Calculation 2 4 2 11 3 2" xfId="3745" xr:uid="{FDD3C8AE-EE65-437A-9F89-D6D449FE13E1}"/>
    <cellStyle name="Calculation 2 4 2 11 3 3" xfId="3746" xr:uid="{36A2C42C-6753-4586-AE4E-21EA3554C663}"/>
    <cellStyle name="Calculation 2 4 2 11 4" xfId="3747" xr:uid="{A0E060FE-42E9-43EA-9994-2BE3F1BF69C3}"/>
    <cellStyle name="Calculation 2 4 2 11 4 2" xfId="3748" xr:uid="{0983197C-0227-4D69-AECA-1F2607C53AF5}"/>
    <cellStyle name="Calculation 2 4 2 11 4 3" xfId="3749" xr:uid="{ECB0B277-E2A5-4367-A664-DA77A974398B}"/>
    <cellStyle name="Calculation 2 4 2 11 5" xfId="3750" xr:uid="{2E387D8F-AF79-4D16-8EEC-8F297B324D0E}"/>
    <cellStyle name="Calculation 2 4 2 11 5 2" xfId="3751" xr:uid="{4A8694D0-D1ED-4D0A-838F-669ADB62F3CE}"/>
    <cellStyle name="Calculation 2 4 2 11 5 3" xfId="3752" xr:uid="{46634A24-3B03-4B69-94E4-B9D53C27C845}"/>
    <cellStyle name="Calculation 2 4 2 11 6" xfId="3753" xr:uid="{B0CBB5F8-72D5-4086-B0C2-6287F4456605}"/>
    <cellStyle name="Calculation 2 4 2 11 6 2" xfId="3754" xr:uid="{E37636BD-B485-477D-A312-279E0E812E8F}"/>
    <cellStyle name="Calculation 2 4 2 11 6 3" xfId="3755" xr:uid="{8AC3E8C6-8049-4401-A9AB-1B195CBDA794}"/>
    <cellStyle name="Calculation 2 4 2 11 7" xfId="3756" xr:uid="{1DB9FA38-BF07-40B5-A1E6-8D6E746BA18E}"/>
    <cellStyle name="Calculation 2 4 2 11 8" xfId="3757" xr:uid="{69C32F76-F8BD-455F-BD5C-F3B4243E0084}"/>
    <cellStyle name="Calculation 2 4 2 11 9" xfId="3758" xr:uid="{AC01F1A5-F18D-45B4-AC2F-2B03159651B3}"/>
    <cellStyle name="Calculation 2 4 2 12" xfId="3759" xr:uid="{93B7F9CE-ECD6-4354-B72D-1396514595CA}"/>
    <cellStyle name="Calculation 2 4 2 12 2" xfId="3760" xr:uid="{64A5C173-C14A-44C4-8FB3-1A17CE37611A}"/>
    <cellStyle name="Calculation 2 4 2 12 2 2" xfId="3761" xr:uid="{7B5F5B15-9A18-46C2-A3F7-09BFCCEE092B}"/>
    <cellStyle name="Calculation 2 4 2 12 2 3" xfId="3762" xr:uid="{AF0FE494-E0C1-4CDC-BF48-9A21BC495580}"/>
    <cellStyle name="Calculation 2 4 2 12 3" xfId="3763" xr:uid="{A68DC652-B901-4A77-8867-3C53BBE89A22}"/>
    <cellStyle name="Calculation 2 4 2 12 3 2" xfId="3764" xr:uid="{CE06532B-A871-4481-BC87-41373D30591D}"/>
    <cellStyle name="Calculation 2 4 2 12 3 3" xfId="3765" xr:uid="{F9BAFF58-8E78-4F0D-800C-ADB3B8C51FEF}"/>
    <cellStyle name="Calculation 2 4 2 12 4" xfId="3766" xr:uid="{F3889138-4DE2-4B3C-8760-7D25A68BFCD6}"/>
    <cellStyle name="Calculation 2 4 2 12 4 2" xfId="3767" xr:uid="{6BDFEA67-A7A9-49FA-BBF9-80753EE75666}"/>
    <cellStyle name="Calculation 2 4 2 12 4 3" xfId="3768" xr:uid="{D9D9707E-7260-4AE4-B012-E46822A00AAA}"/>
    <cellStyle name="Calculation 2 4 2 12 5" xfId="3769" xr:uid="{39C3E837-4387-4905-851D-2E97FBF01BF6}"/>
    <cellStyle name="Calculation 2 4 2 12 5 2" xfId="3770" xr:uid="{58DC2C72-77C3-42E7-B8C7-C839E6A6DF76}"/>
    <cellStyle name="Calculation 2 4 2 12 5 3" xfId="3771" xr:uid="{927099AA-3F04-4495-9EB1-42999DE4D4E2}"/>
    <cellStyle name="Calculation 2 4 2 12 6" xfId="3772" xr:uid="{DC9EDDFC-DB27-4F14-8689-2493586D9B06}"/>
    <cellStyle name="Calculation 2 4 2 12 6 2" xfId="3773" xr:uid="{EF4B5A84-0543-4FF4-8D33-767036F290C1}"/>
    <cellStyle name="Calculation 2 4 2 12 6 3" xfId="3774" xr:uid="{7BFD1287-6679-4BBC-8CAA-56D3BA1FA65B}"/>
    <cellStyle name="Calculation 2 4 2 12 7" xfId="3775" xr:uid="{845A43DA-6085-46F0-BC43-7CAA5F9BDB83}"/>
    <cellStyle name="Calculation 2 4 2 12 8" xfId="3776" xr:uid="{9CBD53E4-D8E0-4378-ADA1-6FC6D35B0964}"/>
    <cellStyle name="Calculation 2 4 2 12 9" xfId="3777" xr:uid="{EA361F39-8419-4DE6-BDB3-9B62A5634C2A}"/>
    <cellStyle name="Calculation 2 4 2 13" xfId="3778" xr:uid="{EAF2C026-17F1-4103-87A6-E30682B1FEC6}"/>
    <cellStyle name="Calculation 2 4 2 13 2" xfId="3779" xr:uid="{86CB7E55-4B6E-49D8-B897-2667683E12DF}"/>
    <cellStyle name="Calculation 2 4 2 13 2 2" xfId="3780" xr:uid="{CFF13A7C-3050-41BB-8544-50F0BA3A81DA}"/>
    <cellStyle name="Calculation 2 4 2 13 2 3" xfId="3781" xr:uid="{1E7042A9-A8CD-480F-9A17-CB468DE43CEF}"/>
    <cellStyle name="Calculation 2 4 2 13 3" xfId="3782" xr:uid="{76503B3F-C188-4373-9D8B-737A0B720ADF}"/>
    <cellStyle name="Calculation 2 4 2 13 3 2" xfId="3783" xr:uid="{88A6EB41-DFD8-4E77-A8F4-552A4B6AE03C}"/>
    <cellStyle name="Calculation 2 4 2 13 3 3" xfId="3784" xr:uid="{AF8FE909-8FEF-40A1-8F51-D3D93DC85AC6}"/>
    <cellStyle name="Calculation 2 4 2 13 4" xfId="3785" xr:uid="{96F1489B-3002-488E-959F-0B4EB520047E}"/>
    <cellStyle name="Calculation 2 4 2 13 4 2" xfId="3786" xr:uid="{205EA276-FF56-4FBF-9053-DAD2D77BFF85}"/>
    <cellStyle name="Calculation 2 4 2 13 4 3" xfId="3787" xr:uid="{29B60120-FE1F-4EC0-B1B8-727464ACFDCF}"/>
    <cellStyle name="Calculation 2 4 2 13 5" xfId="3788" xr:uid="{CA28935C-26ED-4A4F-840B-208D48DEA452}"/>
    <cellStyle name="Calculation 2 4 2 13 5 2" xfId="3789" xr:uid="{A8087CDB-6EEC-4092-B49D-2705C53475CD}"/>
    <cellStyle name="Calculation 2 4 2 13 5 3" xfId="3790" xr:uid="{C4BBF122-B3A6-4467-B8C9-520B6B5698C6}"/>
    <cellStyle name="Calculation 2 4 2 13 6" xfId="3791" xr:uid="{4B21DB03-F051-4A5C-939D-B8F43D0F9ACC}"/>
    <cellStyle name="Calculation 2 4 2 13 6 2" xfId="3792" xr:uid="{B7E8BA51-CAFA-496A-BC39-3F1454678FD1}"/>
    <cellStyle name="Calculation 2 4 2 13 6 3" xfId="3793" xr:uid="{C04DF5EB-BE13-43C1-ACE4-5ED9FD39E8AB}"/>
    <cellStyle name="Calculation 2 4 2 13 7" xfId="3794" xr:uid="{D9C947AF-2E84-48FA-B87F-2B6B78DEDDEF}"/>
    <cellStyle name="Calculation 2 4 2 13 8" xfId="3795" xr:uid="{2F5BC9FA-BA12-4CDE-9774-0E7FDDBCB24C}"/>
    <cellStyle name="Calculation 2 4 2 13 9" xfId="3796" xr:uid="{EF25B659-8570-4617-8CD7-5254F9E1CD3D}"/>
    <cellStyle name="Calculation 2 4 2 14" xfId="3797" xr:uid="{CE08A8E8-120A-4B76-8E03-4A6B341DCA3F}"/>
    <cellStyle name="Calculation 2 4 2 15" xfId="3798" xr:uid="{55FE8E16-A1EB-417A-93BA-2BD8D82CA2EB}"/>
    <cellStyle name="Calculation 2 4 2 16" xfId="3799" xr:uid="{D7E94DB3-2677-4133-A114-6FF0116C9197}"/>
    <cellStyle name="Calculation 2 4 2 17" xfId="3800" xr:uid="{B2F553AA-F106-49BD-9882-32AFAC3D885F}"/>
    <cellStyle name="Calculation 2 4 2 18" xfId="3801" xr:uid="{8B990900-36A8-46D0-8D9C-8E2C70DFA59D}"/>
    <cellStyle name="Calculation 2 4 2 19" xfId="3802" xr:uid="{FF40F641-20E7-4F28-AFEE-A8A97B488C6A}"/>
    <cellStyle name="Calculation 2 4 2 2" xfId="3803" xr:uid="{C0344E81-36A3-4189-8A97-EA064171A261}"/>
    <cellStyle name="Calculation 2 4 2 2 10" xfId="3804" xr:uid="{722A4A9F-225E-4E25-97AF-8838DC46230B}"/>
    <cellStyle name="Calculation 2 4 2 2 10 2" xfId="3805" xr:uid="{383A8CBE-16F8-418A-88AA-4513FD274C22}"/>
    <cellStyle name="Calculation 2 4 2 2 10 2 2" xfId="3806" xr:uid="{10D897C9-15C5-4D48-B46E-7D413C805939}"/>
    <cellStyle name="Calculation 2 4 2 2 10 2 3" xfId="3807" xr:uid="{32B9CD06-13AC-4180-A123-5FAA33D69F65}"/>
    <cellStyle name="Calculation 2 4 2 2 10 3" xfId="3808" xr:uid="{1DC1E69F-6F96-4CEC-9C4E-CFF6E003545B}"/>
    <cellStyle name="Calculation 2 4 2 2 10 3 2" xfId="3809" xr:uid="{A50B57AF-63D8-4D56-8EE2-65D878A3C7CC}"/>
    <cellStyle name="Calculation 2 4 2 2 10 3 3" xfId="3810" xr:uid="{62DE3297-7A11-4B87-A46F-4D545F7D64F1}"/>
    <cellStyle name="Calculation 2 4 2 2 10 4" xfId="3811" xr:uid="{910D0BA0-CC31-4214-B38E-AC63E944C1FD}"/>
    <cellStyle name="Calculation 2 4 2 2 10 4 2" xfId="3812" xr:uid="{EAA75AA0-6713-4D11-89F0-2C93B8ACE44C}"/>
    <cellStyle name="Calculation 2 4 2 2 10 4 3" xfId="3813" xr:uid="{45529F7D-0E94-44F4-B61E-366A9F8886E5}"/>
    <cellStyle name="Calculation 2 4 2 2 10 5" xfId="3814" xr:uid="{C2A05773-A4C4-4E18-B045-D3E25DEBD899}"/>
    <cellStyle name="Calculation 2 4 2 2 10 5 2" xfId="3815" xr:uid="{56F71BBF-7F60-4387-8535-B242383652C5}"/>
    <cellStyle name="Calculation 2 4 2 2 10 5 3" xfId="3816" xr:uid="{DB8FA036-861F-4F1E-9543-B32CA59707E8}"/>
    <cellStyle name="Calculation 2 4 2 2 10 6" xfId="3817" xr:uid="{85C4739D-ED72-4284-A84B-4B3F448A862F}"/>
    <cellStyle name="Calculation 2 4 2 2 10 6 2" xfId="3818" xr:uid="{B9C83929-FB96-4765-898A-DB716C9E56D1}"/>
    <cellStyle name="Calculation 2 4 2 2 10 6 3" xfId="3819" xr:uid="{06638251-6792-4881-8A80-8CD2ECE88B65}"/>
    <cellStyle name="Calculation 2 4 2 2 10 7" xfId="3820" xr:uid="{8F734F35-249A-4B40-A48B-1FF4A4BB358C}"/>
    <cellStyle name="Calculation 2 4 2 2 10 8" xfId="3821" xr:uid="{1D2D1A44-ACA7-4DCE-A997-9994E8BA132C}"/>
    <cellStyle name="Calculation 2 4 2 2 11" xfId="3822" xr:uid="{5B38D5DA-2F90-4923-80E6-B4894B659F96}"/>
    <cellStyle name="Calculation 2 4 2 2 11 2" xfId="3823" xr:uid="{FC04C075-3737-4EAA-8F37-6D516A8B08BB}"/>
    <cellStyle name="Calculation 2 4 2 2 11 2 2" xfId="3824" xr:uid="{15A66AC2-B32B-4BA1-AABD-B71F9A979815}"/>
    <cellStyle name="Calculation 2 4 2 2 11 2 3" xfId="3825" xr:uid="{FD053C77-ED40-4923-A817-6A91518EF597}"/>
    <cellStyle name="Calculation 2 4 2 2 11 3" xfId="3826" xr:uid="{097EBBE8-0B6F-48E3-ABC6-FEF805E01E15}"/>
    <cellStyle name="Calculation 2 4 2 2 11 3 2" xfId="3827" xr:uid="{9C7D1C68-78EB-444F-926F-4F33270FFAB5}"/>
    <cellStyle name="Calculation 2 4 2 2 11 3 3" xfId="3828" xr:uid="{533CB064-43A1-4CCD-9A54-077BB3B15DA2}"/>
    <cellStyle name="Calculation 2 4 2 2 11 4" xfId="3829" xr:uid="{C996979B-ABFB-4101-B35F-FF86507B9985}"/>
    <cellStyle name="Calculation 2 4 2 2 11 4 2" xfId="3830" xr:uid="{3B268D7F-4DCD-4B30-9A5E-7C0CE917C305}"/>
    <cellStyle name="Calculation 2 4 2 2 11 4 3" xfId="3831" xr:uid="{2BD9D28D-0FBE-4B49-B914-801423DB2C65}"/>
    <cellStyle name="Calculation 2 4 2 2 11 5" xfId="3832" xr:uid="{552162E6-8060-44FD-9D14-A7633FDA0D69}"/>
    <cellStyle name="Calculation 2 4 2 2 11 5 2" xfId="3833" xr:uid="{9BB10175-D207-45E3-8B27-DB664CD631CF}"/>
    <cellStyle name="Calculation 2 4 2 2 11 5 3" xfId="3834" xr:uid="{134F644E-6729-4054-B4CB-481E9F7342AB}"/>
    <cellStyle name="Calculation 2 4 2 2 11 6" xfId="3835" xr:uid="{6EFF9650-3A1E-456D-979D-842531D945D8}"/>
    <cellStyle name="Calculation 2 4 2 2 11 6 2" xfId="3836" xr:uid="{88929CDA-2C6A-4650-8AE7-7B5A1C13AC74}"/>
    <cellStyle name="Calculation 2 4 2 2 11 6 3" xfId="3837" xr:uid="{7BAFE270-E540-4B3D-8990-9AF0C024FC93}"/>
    <cellStyle name="Calculation 2 4 2 2 11 7" xfId="3838" xr:uid="{C00A9399-D020-47B5-A773-03BCD9A7753D}"/>
    <cellStyle name="Calculation 2 4 2 2 11 8" xfId="3839" xr:uid="{2D42D5E3-54A9-4C1C-8455-E7DD8DE1B74A}"/>
    <cellStyle name="Calculation 2 4 2 2 12" xfId="3840" xr:uid="{7D211C4A-D34F-4000-80F4-BFD7A7C9B255}"/>
    <cellStyle name="Calculation 2 4 2 2 12 2" xfId="3841" xr:uid="{279E3E36-F055-4525-BB54-BFDC70CC53B3}"/>
    <cellStyle name="Calculation 2 4 2 2 12 2 2" xfId="3842" xr:uid="{071C6E46-232C-4419-A588-783D1A891349}"/>
    <cellStyle name="Calculation 2 4 2 2 12 2 3" xfId="3843" xr:uid="{A33BDC6D-C4D1-4752-BC4C-7A912CC19607}"/>
    <cellStyle name="Calculation 2 4 2 2 12 3" xfId="3844" xr:uid="{D461F9D7-D997-4E85-B530-EA8ADB1C9149}"/>
    <cellStyle name="Calculation 2 4 2 2 12 3 2" xfId="3845" xr:uid="{ED373633-BC8B-4578-9218-15BB192F6259}"/>
    <cellStyle name="Calculation 2 4 2 2 12 3 3" xfId="3846" xr:uid="{5344B944-804F-438F-92EB-A651832EBA78}"/>
    <cellStyle name="Calculation 2 4 2 2 12 4" xfId="3847" xr:uid="{FD5AE69C-FAD9-43FD-BB81-DC47CE0CE375}"/>
    <cellStyle name="Calculation 2 4 2 2 12 4 2" xfId="3848" xr:uid="{E8E1C6C5-0F69-4AF7-A964-E26CAF7F4F99}"/>
    <cellStyle name="Calculation 2 4 2 2 12 4 3" xfId="3849" xr:uid="{9243663B-E8E2-4648-8A32-0F2F2B472EDA}"/>
    <cellStyle name="Calculation 2 4 2 2 12 5" xfId="3850" xr:uid="{BE0DECDA-AB7F-4826-93BB-48E370327BA6}"/>
    <cellStyle name="Calculation 2 4 2 2 12 5 2" xfId="3851" xr:uid="{DBB10B58-94A8-4832-928D-300562A0B0EB}"/>
    <cellStyle name="Calculation 2 4 2 2 12 5 3" xfId="3852" xr:uid="{593A8E30-C5B0-429C-A4CF-94F128DA06C7}"/>
    <cellStyle name="Calculation 2 4 2 2 12 6" xfId="3853" xr:uid="{F409075E-AA99-4A56-A259-701785113114}"/>
    <cellStyle name="Calculation 2 4 2 2 12 6 2" xfId="3854" xr:uid="{51824954-7278-4880-AEF3-0C2D95567162}"/>
    <cellStyle name="Calculation 2 4 2 2 12 6 3" xfId="3855" xr:uid="{C0B8EC12-B468-4E5D-9A62-DA66FA30A6EC}"/>
    <cellStyle name="Calculation 2 4 2 2 12 7" xfId="3856" xr:uid="{1ADE2595-0906-4BCD-B76D-83E7BE59D055}"/>
    <cellStyle name="Calculation 2 4 2 2 12 8" xfId="3857" xr:uid="{C2F0B9C4-C4F9-4AFC-8CBC-0D0B2019BE4D}"/>
    <cellStyle name="Calculation 2 4 2 2 13" xfId="3858" xr:uid="{8402B48E-874D-418B-99D8-E65F93E598DA}"/>
    <cellStyle name="Calculation 2 4 2 2 13 2" xfId="3859" xr:uid="{8771DF0D-F3CF-468C-8087-83F131DCD89E}"/>
    <cellStyle name="Calculation 2 4 2 2 13 2 2" xfId="3860" xr:uid="{5AE9F24B-1E01-4E65-8C86-7246D4E9A28D}"/>
    <cellStyle name="Calculation 2 4 2 2 13 2 3" xfId="3861" xr:uid="{2BB5BF6E-6379-45F6-8FAB-D021CCB594BC}"/>
    <cellStyle name="Calculation 2 4 2 2 13 3" xfId="3862" xr:uid="{AD2286B0-3A70-4B24-8ECD-E0C61933DE61}"/>
    <cellStyle name="Calculation 2 4 2 2 13 3 2" xfId="3863" xr:uid="{3C11E9C8-C595-4A1E-B457-4E2D4FB8E35E}"/>
    <cellStyle name="Calculation 2 4 2 2 13 3 3" xfId="3864" xr:uid="{55BDDC62-731E-479E-B693-AA0C871D75AC}"/>
    <cellStyle name="Calculation 2 4 2 2 13 4" xfId="3865" xr:uid="{B6F33A6A-A7E7-4295-82FF-742B23F8A7E1}"/>
    <cellStyle name="Calculation 2 4 2 2 13 4 2" xfId="3866" xr:uid="{FA259175-12A3-47BB-B74B-90BEA0836B5A}"/>
    <cellStyle name="Calculation 2 4 2 2 13 4 3" xfId="3867" xr:uid="{12DB142D-C69B-4C89-B7E3-CC5A4662763F}"/>
    <cellStyle name="Calculation 2 4 2 2 13 5" xfId="3868" xr:uid="{23C14E86-164B-4518-AC4F-B8280C005BC3}"/>
    <cellStyle name="Calculation 2 4 2 2 13 5 2" xfId="3869" xr:uid="{DFC23E4C-C7D6-4AAC-9F19-69F3D24C36DF}"/>
    <cellStyle name="Calculation 2 4 2 2 13 5 3" xfId="3870" xr:uid="{4FAD2C84-C616-4597-B7B9-36118E676BDC}"/>
    <cellStyle name="Calculation 2 4 2 2 13 6" xfId="3871" xr:uid="{D9D4F4D8-844B-48CB-AE61-01419C775F63}"/>
    <cellStyle name="Calculation 2 4 2 2 13 6 2" xfId="3872" xr:uid="{76EBC3D0-E6D7-4DA3-A672-C1D4F335CC54}"/>
    <cellStyle name="Calculation 2 4 2 2 13 6 3" xfId="3873" xr:uid="{76C0BB73-9493-4F09-A56B-3B278ADE9B9D}"/>
    <cellStyle name="Calculation 2 4 2 2 13 7" xfId="3874" xr:uid="{DE4ADFE1-93BC-4AD4-A77B-20D9583752D2}"/>
    <cellStyle name="Calculation 2 4 2 2 13 8" xfId="3875" xr:uid="{79480405-0EA6-4F63-BA06-7D9C620F87BF}"/>
    <cellStyle name="Calculation 2 4 2 2 14" xfId="3876" xr:uid="{F58AFB20-885A-4A58-89AB-E424180541F7}"/>
    <cellStyle name="Calculation 2 4 2 2 14 2" xfId="3877" xr:uid="{48DEBA11-49E3-44E6-9720-CAC15938A2FA}"/>
    <cellStyle name="Calculation 2 4 2 2 14 2 2" xfId="3878" xr:uid="{E345F921-E138-465E-94CC-5199BF036E1E}"/>
    <cellStyle name="Calculation 2 4 2 2 14 2 3" xfId="3879" xr:uid="{35DEE6A8-0F61-488A-822C-F043FA45C96F}"/>
    <cellStyle name="Calculation 2 4 2 2 14 3" xfId="3880" xr:uid="{7BE5F8F6-045F-4EE7-A347-2F5F9F5A531C}"/>
    <cellStyle name="Calculation 2 4 2 2 14 3 2" xfId="3881" xr:uid="{09FB733A-2A57-4B24-BDE2-64B7FC65A4E9}"/>
    <cellStyle name="Calculation 2 4 2 2 14 3 3" xfId="3882" xr:uid="{099935C7-D1F7-4C4E-84DC-D8D5E51830A9}"/>
    <cellStyle name="Calculation 2 4 2 2 14 4" xfId="3883" xr:uid="{DC98FFC6-97EB-4A6B-B0C0-F468D52854A9}"/>
    <cellStyle name="Calculation 2 4 2 2 14 4 2" xfId="3884" xr:uid="{F3E6B440-EA61-43B0-A0E3-411F1799641C}"/>
    <cellStyle name="Calculation 2 4 2 2 14 4 3" xfId="3885" xr:uid="{00E5CEAF-4A7F-4489-9201-F09CAFD5E1A6}"/>
    <cellStyle name="Calculation 2 4 2 2 14 5" xfId="3886" xr:uid="{9F4223B0-7033-4D5C-9190-E14D219D3A31}"/>
    <cellStyle name="Calculation 2 4 2 2 14 5 2" xfId="3887" xr:uid="{1FF8B6CE-66A7-453A-A7A1-10EF89C34D05}"/>
    <cellStyle name="Calculation 2 4 2 2 14 5 3" xfId="3888" xr:uid="{008FAEE8-B6AA-49D0-B017-0F6953996342}"/>
    <cellStyle name="Calculation 2 4 2 2 14 6" xfId="3889" xr:uid="{A6944E14-73EB-4295-8296-3A70DCE4E23A}"/>
    <cellStyle name="Calculation 2 4 2 2 14 6 2" xfId="3890" xr:uid="{A87C0FD7-7671-4709-AB67-95BB5845DA1A}"/>
    <cellStyle name="Calculation 2 4 2 2 14 6 3" xfId="3891" xr:uid="{DFC55C32-4389-4908-A40B-87B02E2C06CE}"/>
    <cellStyle name="Calculation 2 4 2 2 14 7" xfId="3892" xr:uid="{2DD72F95-F698-480C-B984-62723DC34F0A}"/>
    <cellStyle name="Calculation 2 4 2 2 14 8" xfId="3893" xr:uid="{AA77A098-F845-44C5-93CF-9113BDD7D7C8}"/>
    <cellStyle name="Calculation 2 4 2 2 15" xfId="3894" xr:uid="{C2B070FB-24A0-42DF-AB41-3608D8850BB9}"/>
    <cellStyle name="Calculation 2 4 2 2 15 2" xfId="3895" xr:uid="{5F18193D-ACC2-4814-9DBF-F12558D2143D}"/>
    <cellStyle name="Calculation 2 4 2 2 15 3" xfId="3896" xr:uid="{EE3A15ED-5B1F-4557-B149-F3808C343DD1}"/>
    <cellStyle name="Calculation 2 4 2 2 16" xfId="3897" xr:uid="{B448C578-11A3-4F22-9A73-6B62901DDC5A}"/>
    <cellStyle name="Calculation 2 4 2 2 2" xfId="3898" xr:uid="{5BD455C0-2354-4BE9-AF2A-4E9D045D3A11}"/>
    <cellStyle name="Calculation 2 4 2 2 2 2" xfId="3899" xr:uid="{24275694-646C-4B8E-91F9-4BE652AB46BA}"/>
    <cellStyle name="Calculation 2 4 2 2 2 2 2" xfId="3900" xr:uid="{3561502C-248C-4E3B-ADD1-7BDA6387EA81}"/>
    <cellStyle name="Calculation 2 4 2 2 2 2 3" xfId="3901" xr:uid="{A304F456-C051-4B8E-859F-8D55B6FEEE4E}"/>
    <cellStyle name="Calculation 2 4 2 2 2 3" xfId="3902" xr:uid="{34EE4342-8E93-4267-9EB1-1E21D6C72C3F}"/>
    <cellStyle name="Calculation 2 4 2 2 2 3 2" xfId="3903" xr:uid="{00F96161-DE6C-485A-9A4E-0B5FF37FDED4}"/>
    <cellStyle name="Calculation 2 4 2 2 2 3 3" xfId="3904" xr:uid="{E210EB7F-BB9C-4FEE-A8DD-919AC081F75A}"/>
    <cellStyle name="Calculation 2 4 2 2 2 4" xfId="3905" xr:uid="{3F980EF7-8E49-49AD-915C-1FA25F5EB46D}"/>
    <cellStyle name="Calculation 2 4 2 2 2 4 2" xfId="3906" xr:uid="{C04C5FF4-9177-4068-993E-FBBBE8258C84}"/>
    <cellStyle name="Calculation 2 4 2 2 2 4 3" xfId="3907" xr:uid="{D1138DD1-F527-4988-9F2A-697FF1BBD54A}"/>
    <cellStyle name="Calculation 2 4 2 2 2 5" xfId="3908" xr:uid="{733AF813-7D5C-43E4-BF1A-09D9E2E7E893}"/>
    <cellStyle name="Calculation 2 4 2 2 2 5 2" xfId="3909" xr:uid="{F343033A-D4A0-4562-BC4C-09DBCCB5D916}"/>
    <cellStyle name="Calculation 2 4 2 2 2 5 3" xfId="3910" xr:uid="{63A8C688-7408-4BA0-9969-6527D9400F1D}"/>
    <cellStyle name="Calculation 2 4 2 2 2 6" xfId="3911" xr:uid="{D8CC9CB7-9192-43D4-8F75-D288121A7A0B}"/>
    <cellStyle name="Calculation 2 4 2 2 2 6 2" xfId="3912" xr:uid="{A89C86D1-A341-4716-82FA-6847EF83DFC7}"/>
    <cellStyle name="Calculation 2 4 2 2 2 6 3" xfId="3913" xr:uid="{99415922-7DD8-4C6F-AA83-AFEA4E6D8DA6}"/>
    <cellStyle name="Calculation 2 4 2 2 2 7" xfId="3914" xr:uid="{96400A65-99F9-4B77-9D63-57410761AA9E}"/>
    <cellStyle name="Calculation 2 4 2 2 2 8" xfId="3915" xr:uid="{38F2CA69-36CB-4D35-8F39-6313DC3B5DF5}"/>
    <cellStyle name="Calculation 2 4 2 2 2 9" xfId="3916" xr:uid="{16A0EC51-F8F2-4CF4-887F-9814836E5DE0}"/>
    <cellStyle name="Calculation 2 4 2 2 3" xfId="3917" xr:uid="{DCD853A2-96E1-43E4-8F9F-CB28AA1D56DA}"/>
    <cellStyle name="Calculation 2 4 2 2 3 2" xfId="3918" xr:uid="{AFBDEC26-0E02-4594-A39A-B941376C043B}"/>
    <cellStyle name="Calculation 2 4 2 2 3 2 2" xfId="3919" xr:uid="{A2F03B46-A85C-4158-894A-615FE94F6C36}"/>
    <cellStyle name="Calculation 2 4 2 2 3 2 3" xfId="3920" xr:uid="{B374A431-5A16-40C8-A887-121E9F87E5C1}"/>
    <cellStyle name="Calculation 2 4 2 2 3 3" xfId="3921" xr:uid="{3C72D4F6-76F9-4B31-AF9E-7DF3B016BE11}"/>
    <cellStyle name="Calculation 2 4 2 2 3 3 2" xfId="3922" xr:uid="{9C9D071E-C318-41AE-AE68-4A6FBE3769FE}"/>
    <cellStyle name="Calculation 2 4 2 2 3 3 3" xfId="3923" xr:uid="{7D521C51-C3BD-42B6-B22A-01DB79B14C70}"/>
    <cellStyle name="Calculation 2 4 2 2 3 4" xfId="3924" xr:uid="{70BE4130-9B82-4BF4-9CD9-B644E133C9B7}"/>
    <cellStyle name="Calculation 2 4 2 2 3 4 2" xfId="3925" xr:uid="{C9F77EB6-B494-44AC-ADDF-9BBBDE33EA06}"/>
    <cellStyle name="Calculation 2 4 2 2 3 4 3" xfId="3926" xr:uid="{56A7B154-8D61-4DDC-901D-5A75B044E67F}"/>
    <cellStyle name="Calculation 2 4 2 2 3 5" xfId="3927" xr:uid="{9294CF2D-4F55-4CDF-9778-3E40970A7909}"/>
    <cellStyle name="Calculation 2 4 2 2 3 5 2" xfId="3928" xr:uid="{8A2CD9F6-B4D8-4D8B-AE9F-7A77194CB286}"/>
    <cellStyle name="Calculation 2 4 2 2 3 5 3" xfId="3929" xr:uid="{5C098836-0247-40E0-BC90-A5BB9A86E0E9}"/>
    <cellStyle name="Calculation 2 4 2 2 3 6" xfId="3930" xr:uid="{7E553DCF-51FC-45EA-82C7-74E653D292B3}"/>
    <cellStyle name="Calculation 2 4 2 2 3 6 2" xfId="3931" xr:uid="{1D36E2F8-4DD9-4226-8786-BB8413F4E438}"/>
    <cellStyle name="Calculation 2 4 2 2 3 6 3" xfId="3932" xr:uid="{8882A546-2260-4285-BADF-D41B6C335AAD}"/>
    <cellStyle name="Calculation 2 4 2 2 3 7" xfId="3933" xr:uid="{C5BCA34C-FB66-4E97-B9FF-E90487AAE792}"/>
    <cellStyle name="Calculation 2 4 2 2 3 8" xfId="3934" xr:uid="{A672EF75-53C3-4D34-89A3-3DCF50EAD84E}"/>
    <cellStyle name="Calculation 2 4 2 2 3 9" xfId="3935" xr:uid="{5C8A1F01-8C50-42F2-8C8B-753ABB219891}"/>
    <cellStyle name="Calculation 2 4 2 2 4" xfId="3936" xr:uid="{32A41DF6-E308-4840-B74C-46AD5F9DCB1E}"/>
    <cellStyle name="Calculation 2 4 2 2 4 2" xfId="3937" xr:uid="{497A86CE-8500-4BE3-8F98-AF008C3A7B19}"/>
    <cellStyle name="Calculation 2 4 2 2 4 2 2" xfId="3938" xr:uid="{2271C220-140C-422A-86C4-BB7CDB8EE1A4}"/>
    <cellStyle name="Calculation 2 4 2 2 4 2 3" xfId="3939" xr:uid="{055F62A9-B3D8-4D42-B5D1-A0FCF6AA989A}"/>
    <cellStyle name="Calculation 2 4 2 2 4 3" xfId="3940" xr:uid="{9118F80F-4B67-4C5F-BE64-37D98554EDBC}"/>
    <cellStyle name="Calculation 2 4 2 2 4 3 2" xfId="3941" xr:uid="{E49A2B40-7170-42CE-B22B-9FB74E380C3A}"/>
    <cellStyle name="Calculation 2 4 2 2 4 3 3" xfId="3942" xr:uid="{83492500-3392-48C8-8FAB-94893A5831E2}"/>
    <cellStyle name="Calculation 2 4 2 2 4 4" xfId="3943" xr:uid="{2A8569ED-4EB5-480E-AF3F-FA6DE76E0282}"/>
    <cellStyle name="Calculation 2 4 2 2 4 4 2" xfId="3944" xr:uid="{CF430C7E-1492-4D77-9710-686CF5ABC1A8}"/>
    <cellStyle name="Calculation 2 4 2 2 4 4 3" xfId="3945" xr:uid="{F0B9F1A8-8435-4617-83A1-3D378C0B0679}"/>
    <cellStyle name="Calculation 2 4 2 2 4 5" xfId="3946" xr:uid="{BD89F41C-E638-4418-8D08-2507CDAEACDD}"/>
    <cellStyle name="Calculation 2 4 2 2 4 5 2" xfId="3947" xr:uid="{F3D99B32-5376-47D4-9188-8239827E2A14}"/>
    <cellStyle name="Calculation 2 4 2 2 4 5 3" xfId="3948" xr:uid="{2B8294D1-CBDD-426E-B2BF-0A7CA826F923}"/>
    <cellStyle name="Calculation 2 4 2 2 4 6" xfId="3949" xr:uid="{ED6AF7E8-765C-466E-A35A-9E43CEDE3F4F}"/>
    <cellStyle name="Calculation 2 4 2 2 4 6 2" xfId="3950" xr:uid="{8F26CD5B-7A42-4F78-B777-BEF39F072516}"/>
    <cellStyle name="Calculation 2 4 2 2 4 6 3" xfId="3951" xr:uid="{C428FE3E-C8C5-4511-A9D2-A32FFE1A44D5}"/>
    <cellStyle name="Calculation 2 4 2 2 4 7" xfId="3952" xr:uid="{0431441C-7012-4119-8CC1-E47F3A942512}"/>
    <cellStyle name="Calculation 2 4 2 2 4 8" xfId="3953" xr:uid="{D92568A8-86DA-4BA5-AF5F-F6D0769DF8BA}"/>
    <cellStyle name="Calculation 2 4 2 2 4 9" xfId="3954" xr:uid="{3F17CDBA-C4B2-4D5A-B3D5-CC105408B770}"/>
    <cellStyle name="Calculation 2 4 2 2 5" xfId="3955" xr:uid="{07A45780-7976-4772-86DB-DAAA75566766}"/>
    <cellStyle name="Calculation 2 4 2 2 5 2" xfId="3956" xr:uid="{F4490DAA-8F8D-41E4-A4CC-CE8D0728BC73}"/>
    <cellStyle name="Calculation 2 4 2 2 5 2 2" xfId="3957" xr:uid="{64992407-0506-4924-BAE9-90167960F78B}"/>
    <cellStyle name="Calculation 2 4 2 2 5 2 3" xfId="3958" xr:uid="{53CC9DA5-533C-4A6C-874E-558DC6F0E6CE}"/>
    <cellStyle name="Calculation 2 4 2 2 5 3" xfId="3959" xr:uid="{ACF57D49-A47D-4D25-B8E6-AAE2E51B4376}"/>
    <cellStyle name="Calculation 2 4 2 2 5 3 2" xfId="3960" xr:uid="{6A4D529C-5D07-4189-977E-361AF22CF0A6}"/>
    <cellStyle name="Calculation 2 4 2 2 5 3 3" xfId="3961" xr:uid="{803D81E7-107D-47F1-B079-845C601BF80A}"/>
    <cellStyle name="Calculation 2 4 2 2 5 4" xfId="3962" xr:uid="{26A505AA-04CB-468C-8CB5-24DCA31CCAB3}"/>
    <cellStyle name="Calculation 2 4 2 2 5 4 2" xfId="3963" xr:uid="{6478B29C-DEB6-4B6D-8396-F69B3F4E18C9}"/>
    <cellStyle name="Calculation 2 4 2 2 5 4 3" xfId="3964" xr:uid="{F8AEF9C2-8873-4601-A5B2-C1B0F77E9FAB}"/>
    <cellStyle name="Calculation 2 4 2 2 5 5" xfId="3965" xr:uid="{4CBEAA2B-9A6B-438C-9DCD-2D8D89F659EF}"/>
    <cellStyle name="Calculation 2 4 2 2 5 5 2" xfId="3966" xr:uid="{3CFD77B6-C42D-4784-A956-5D4674737F46}"/>
    <cellStyle name="Calculation 2 4 2 2 5 5 3" xfId="3967" xr:uid="{EDCC2352-7DBD-4273-B2AB-46108DC978A0}"/>
    <cellStyle name="Calculation 2 4 2 2 5 6" xfId="3968" xr:uid="{1B8708EC-3D9D-497C-A5E1-8B4C6932751D}"/>
    <cellStyle name="Calculation 2 4 2 2 5 6 2" xfId="3969" xr:uid="{A0B188C9-39B0-4AC9-B0CE-0AA77FD32631}"/>
    <cellStyle name="Calculation 2 4 2 2 5 6 3" xfId="3970" xr:uid="{E2E59E19-397E-473F-8C12-28159F82908B}"/>
    <cellStyle name="Calculation 2 4 2 2 5 7" xfId="3971" xr:uid="{5F139807-CE74-4A6B-943D-DD346E5FB16E}"/>
    <cellStyle name="Calculation 2 4 2 2 5 8" xfId="3972" xr:uid="{E3877850-1C29-4C60-B90C-3B54901D5AF7}"/>
    <cellStyle name="Calculation 2 4 2 2 5 9" xfId="3973" xr:uid="{0C305C78-3BDC-43B5-B7AB-F37C1BAAB2CA}"/>
    <cellStyle name="Calculation 2 4 2 2 6" xfId="3974" xr:uid="{39ACF09A-BEBA-4CA9-A3E4-29559DCB7020}"/>
    <cellStyle name="Calculation 2 4 2 2 6 2" xfId="3975" xr:uid="{8BBA492B-7B32-44E8-A8B2-303316C00DB7}"/>
    <cellStyle name="Calculation 2 4 2 2 6 2 2" xfId="3976" xr:uid="{16075915-B557-4E5A-92BF-011FC4C14FC0}"/>
    <cellStyle name="Calculation 2 4 2 2 6 2 3" xfId="3977" xr:uid="{A0C4146B-53BC-40D7-9CED-A4FCD62E8AC3}"/>
    <cellStyle name="Calculation 2 4 2 2 6 3" xfId="3978" xr:uid="{3D30BFE4-832E-44CA-AB34-8A847D62A6AA}"/>
    <cellStyle name="Calculation 2 4 2 2 6 3 2" xfId="3979" xr:uid="{6A87ED75-7B58-46FB-9418-9199B66C9F0A}"/>
    <cellStyle name="Calculation 2 4 2 2 6 3 3" xfId="3980" xr:uid="{82EA48B2-2CB5-4439-99F0-1BF0DDD2FEB2}"/>
    <cellStyle name="Calculation 2 4 2 2 6 4" xfId="3981" xr:uid="{F0587B6B-CA3F-4C50-B6B7-A6630D19547A}"/>
    <cellStyle name="Calculation 2 4 2 2 6 4 2" xfId="3982" xr:uid="{995A0EA4-C448-4091-AF72-BE22C27D1F42}"/>
    <cellStyle name="Calculation 2 4 2 2 6 4 3" xfId="3983" xr:uid="{13E706CD-7FB5-4A95-84AF-1BD29BBED866}"/>
    <cellStyle name="Calculation 2 4 2 2 6 5" xfId="3984" xr:uid="{B5959EE0-177D-4919-B544-187C93579EB4}"/>
    <cellStyle name="Calculation 2 4 2 2 6 5 2" xfId="3985" xr:uid="{C83527C9-001D-4D52-90D5-D7B8CA8F16F8}"/>
    <cellStyle name="Calculation 2 4 2 2 6 5 3" xfId="3986" xr:uid="{D88DDB09-E803-4F4D-A319-527194ADB36D}"/>
    <cellStyle name="Calculation 2 4 2 2 6 6" xfId="3987" xr:uid="{8361F1C7-3CC9-4723-9618-B0D6ED41F75A}"/>
    <cellStyle name="Calculation 2 4 2 2 6 6 2" xfId="3988" xr:uid="{3C9B67E4-0C70-4DE1-9D90-80FA2D5EBE8E}"/>
    <cellStyle name="Calculation 2 4 2 2 6 6 3" xfId="3989" xr:uid="{59D38197-3E47-49EB-8303-3032141D74B2}"/>
    <cellStyle name="Calculation 2 4 2 2 6 7" xfId="3990" xr:uid="{CABF5400-2127-4017-87E0-7BAD6B646A16}"/>
    <cellStyle name="Calculation 2 4 2 2 6 8" xfId="3991" xr:uid="{0C3141FB-209D-4768-9F66-F7CEF7457ED4}"/>
    <cellStyle name="Calculation 2 4 2 2 6 9" xfId="3992" xr:uid="{71A5AF0C-9DB7-43B4-A45A-EE7AC27BBBE5}"/>
    <cellStyle name="Calculation 2 4 2 2 7" xfId="3993" xr:uid="{C75EA973-6F9E-4178-A67C-CB38F4135C00}"/>
    <cellStyle name="Calculation 2 4 2 2 7 2" xfId="3994" xr:uid="{DCAAF368-6E2A-46CC-88C6-B163B6902468}"/>
    <cellStyle name="Calculation 2 4 2 2 7 2 2" xfId="3995" xr:uid="{A9CA3723-7618-4503-A1B9-763CB144714C}"/>
    <cellStyle name="Calculation 2 4 2 2 7 2 3" xfId="3996" xr:uid="{E9D03F23-4A07-4124-9FEC-92FA44FBFC63}"/>
    <cellStyle name="Calculation 2 4 2 2 7 3" xfId="3997" xr:uid="{870D70F6-5A52-4B14-A231-9C66C5BA5A20}"/>
    <cellStyle name="Calculation 2 4 2 2 7 3 2" xfId="3998" xr:uid="{88D76042-A284-4AD7-B63D-7D91E047B589}"/>
    <cellStyle name="Calculation 2 4 2 2 7 3 3" xfId="3999" xr:uid="{D60043C4-EDFE-4425-9D7E-73F4A4083514}"/>
    <cellStyle name="Calculation 2 4 2 2 7 4" xfId="4000" xr:uid="{771A3177-D48F-480F-A673-5D23DCD5C18B}"/>
    <cellStyle name="Calculation 2 4 2 2 7 4 2" xfId="4001" xr:uid="{52CF096D-22D5-4001-B6C0-B9A55B788CF1}"/>
    <cellStyle name="Calculation 2 4 2 2 7 4 3" xfId="4002" xr:uid="{5FD0CD76-BA9B-4B4B-A5C8-706E1406134F}"/>
    <cellStyle name="Calculation 2 4 2 2 7 5" xfId="4003" xr:uid="{BBD017E5-D9C7-49F1-B917-BB2BD3C88536}"/>
    <cellStyle name="Calculation 2 4 2 2 7 5 2" xfId="4004" xr:uid="{DC11BE28-1208-4EF5-BD6B-835C68F5A681}"/>
    <cellStyle name="Calculation 2 4 2 2 7 5 3" xfId="4005" xr:uid="{B1FE280A-E14F-428F-988B-D6B1BE7D03DA}"/>
    <cellStyle name="Calculation 2 4 2 2 7 6" xfId="4006" xr:uid="{2CC5D39C-6F5B-4344-A408-B0D27E487E05}"/>
    <cellStyle name="Calculation 2 4 2 2 7 6 2" xfId="4007" xr:uid="{0C4C88B4-956F-4917-87C9-9F5B1DD1219D}"/>
    <cellStyle name="Calculation 2 4 2 2 7 6 3" xfId="4008" xr:uid="{581498BD-8D31-4596-8F08-00E6EC56AE48}"/>
    <cellStyle name="Calculation 2 4 2 2 7 7" xfId="4009" xr:uid="{B30D949C-989E-4F77-B6C3-E8E02ECA5664}"/>
    <cellStyle name="Calculation 2 4 2 2 7 8" xfId="4010" xr:uid="{893ACDF3-E541-44EF-A442-C58C7800207A}"/>
    <cellStyle name="Calculation 2 4 2 2 7 9" xfId="4011" xr:uid="{11D83489-929E-4AE0-900E-D645B0E8F449}"/>
    <cellStyle name="Calculation 2 4 2 2 8" xfId="4012" xr:uid="{0CD2CFD0-719A-4CE9-B4D9-0E1FDC208D9E}"/>
    <cellStyle name="Calculation 2 4 2 2 8 2" xfId="4013" xr:uid="{6DE1F350-244A-4F80-83ED-1E5A1A283CF8}"/>
    <cellStyle name="Calculation 2 4 2 2 8 2 2" xfId="4014" xr:uid="{CCFF2444-EE51-4597-B92C-64A40CD31C61}"/>
    <cellStyle name="Calculation 2 4 2 2 8 2 3" xfId="4015" xr:uid="{043E490A-7AA9-4F20-8EFA-45F9A88F4329}"/>
    <cellStyle name="Calculation 2 4 2 2 8 3" xfId="4016" xr:uid="{BC61CC7C-6DC2-419A-8084-23157B363652}"/>
    <cellStyle name="Calculation 2 4 2 2 8 3 2" xfId="4017" xr:uid="{44FDAAEF-D010-42FE-A8D3-D80C15B9CBEA}"/>
    <cellStyle name="Calculation 2 4 2 2 8 3 3" xfId="4018" xr:uid="{282899BA-C9C3-41BA-A488-D9E87FF7B0BD}"/>
    <cellStyle name="Calculation 2 4 2 2 8 4" xfId="4019" xr:uid="{E35A3601-2AC6-42E5-98A4-38EC41FB6968}"/>
    <cellStyle name="Calculation 2 4 2 2 8 4 2" xfId="4020" xr:uid="{5F25088C-0B08-472D-9267-D060EE504A98}"/>
    <cellStyle name="Calculation 2 4 2 2 8 4 3" xfId="4021" xr:uid="{B501E2D6-6704-4396-80F1-34CB4F218542}"/>
    <cellStyle name="Calculation 2 4 2 2 8 5" xfId="4022" xr:uid="{B1D21B88-7E90-42E2-8B99-7B40E686719A}"/>
    <cellStyle name="Calculation 2 4 2 2 8 5 2" xfId="4023" xr:uid="{BA45308C-01FA-46B9-BF3E-F5C493868B9A}"/>
    <cellStyle name="Calculation 2 4 2 2 8 5 3" xfId="4024" xr:uid="{7244B432-82F3-4768-862F-01F2D6D39E4D}"/>
    <cellStyle name="Calculation 2 4 2 2 8 6" xfId="4025" xr:uid="{A4CDB128-C246-43E1-82B4-F6527F29B0BE}"/>
    <cellStyle name="Calculation 2 4 2 2 8 6 2" xfId="4026" xr:uid="{34800F79-B8A1-4DA1-A1A9-5E053D02AC73}"/>
    <cellStyle name="Calculation 2 4 2 2 8 6 3" xfId="4027" xr:uid="{8D982EF3-4635-4A8C-9D59-5B530DB5984A}"/>
    <cellStyle name="Calculation 2 4 2 2 8 7" xfId="4028" xr:uid="{D48930CB-3C20-4254-AA22-3662A6B3372A}"/>
    <cellStyle name="Calculation 2 4 2 2 8 8" xfId="4029" xr:uid="{82049573-2E5E-464F-B546-61133A7E3659}"/>
    <cellStyle name="Calculation 2 4 2 2 8 9" xfId="4030" xr:uid="{50AC8078-536B-4445-94A6-1C65259A6C4C}"/>
    <cellStyle name="Calculation 2 4 2 2 9" xfId="4031" xr:uid="{4F5BF970-43DC-455F-8DC6-30BBC78331E6}"/>
    <cellStyle name="Calculation 2 4 2 2 9 2" xfId="4032" xr:uid="{F1325F97-6A17-4490-8515-5646428219F7}"/>
    <cellStyle name="Calculation 2 4 2 2 9 2 2" xfId="4033" xr:uid="{FA4D4134-5269-46AB-B9E6-97076A6DFCD8}"/>
    <cellStyle name="Calculation 2 4 2 2 9 2 3" xfId="4034" xr:uid="{E2E74037-2B5C-4F33-9432-1F30CB56A5A9}"/>
    <cellStyle name="Calculation 2 4 2 2 9 3" xfId="4035" xr:uid="{F6756791-F717-41A2-9FDB-22411F3308D0}"/>
    <cellStyle name="Calculation 2 4 2 2 9 3 2" xfId="4036" xr:uid="{CEC825E8-33BB-4CEF-92C6-2F87C6D88F28}"/>
    <cellStyle name="Calculation 2 4 2 2 9 3 3" xfId="4037" xr:uid="{ABCCB53A-2468-4E7D-A56D-F776B0D42D27}"/>
    <cellStyle name="Calculation 2 4 2 2 9 4" xfId="4038" xr:uid="{9F944B2B-1D1C-4628-A68A-362E065CF83A}"/>
    <cellStyle name="Calculation 2 4 2 2 9 4 2" xfId="4039" xr:uid="{67ABA391-F3AC-4833-A70E-578ABE62E462}"/>
    <cellStyle name="Calculation 2 4 2 2 9 4 3" xfId="4040" xr:uid="{2C02C640-C8E6-4594-9BA3-25B3F4F96A20}"/>
    <cellStyle name="Calculation 2 4 2 2 9 5" xfId="4041" xr:uid="{12C0B6CF-CA04-4350-AB84-273D45C7831C}"/>
    <cellStyle name="Calculation 2 4 2 2 9 5 2" xfId="4042" xr:uid="{41B3B085-D4BB-4222-8DA5-722CD387BA12}"/>
    <cellStyle name="Calculation 2 4 2 2 9 5 3" xfId="4043" xr:uid="{99B4D0FE-CAE5-4B57-8C5A-F72E5CA3E42C}"/>
    <cellStyle name="Calculation 2 4 2 2 9 6" xfId="4044" xr:uid="{ACF467CD-5537-402B-A223-05C0181AF2DF}"/>
    <cellStyle name="Calculation 2 4 2 2 9 6 2" xfId="4045" xr:uid="{922C144B-0128-40AF-AE9B-62174CB5E11A}"/>
    <cellStyle name="Calculation 2 4 2 2 9 6 3" xfId="4046" xr:uid="{C13DCE1D-D8B9-4AB0-87AF-9DF8C0A1C636}"/>
    <cellStyle name="Calculation 2 4 2 2 9 7" xfId="4047" xr:uid="{FB9255A5-7589-4508-99DA-E82E483DB6C3}"/>
    <cellStyle name="Calculation 2 4 2 2 9 8" xfId="4048" xr:uid="{0468448A-CAC3-4E4B-8235-6E96700F3B64}"/>
    <cellStyle name="Calculation 2 4 2 3" xfId="4049" xr:uid="{DFD8BDFA-C564-4920-9DC1-C2059998D633}"/>
    <cellStyle name="Calculation 2 4 2 3 10" xfId="4050" xr:uid="{DD59A296-AF9D-42B2-9DA5-4BDE274EBEFC}"/>
    <cellStyle name="Calculation 2 4 2 3 11" xfId="4051" xr:uid="{B2B7DB98-D4BE-4FEF-A1B8-7A02ACBCC015}"/>
    <cellStyle name="Calculation 2 4 2 3 2" xfId="4052" xr:uid="{E593E07D-66E2-40C5-9305-9ADED4681676}"/>
    <cellStyle name="Calculation 2 4 2 3 2 2" xfId="4053" xr:uid="{BDE4C84F-844C-4A50-B151-922AD6494AC6}"/>
    <cellStyle name="Calculation 2 4 2 3 2 3" xfId="4054" xr:uid="{C3CE1CE5-58E7-4CEA-B6AD-705C171992E7}"/>
    <cellStyle name="Calculation 2 4 2 3 2 4" xfId="4055" xr:uid="{4C88C34D-71FB-42C3-B973-8B03965036FB}"/>
    <cellStyle name="Calculation 2 4 2 3 3" xfId="4056" xr:uid="{4F853A19-6E8F-4906-A180-DCF090203729}"/>
    <cellStyle name="Calculation 2 4 2 3 3 2" xfId="4057" xr:uid="{973CDD71-6BD7-4F77-B458-0B7AFCEEC28D}"/>
    <cellStyle name="Calculation 2 4 2 3 3 3" xfId="4058" xr:uid="{0C6D8F8A-E422-45A4-8BB7-733AB4371A6C}"/>
    <cellStyle name="Calculation 2 4 2 3 3 4" xfId="4059" xr:uid="{023F81D2-CE50-4DA6-869B-721A1A034589}"/>
    <cellStyle name="Calculation 2 4 2 3 4" xfId="4060" xr:uid="{7E4A2D95-6181-4DD5-AFCF-B3128FA43602}"/>
    <cellStyle name="Calculation 2 4 2 3 4 2" xfId="4061" xr:uid="{BF6209F4-9180-4D4E-9750-7F5F07AB8792}"/>
    <cellStyle name="Calculation 2 4 2 3 4 3" xfId="4062" xr:uid="{4CCDDE0B-050E-4287-B1F4-95F5303F69EF}"/>
    <cellStyle name="Calculation 2 4 2 3 4 4" xfId="4063" xr:uid="{9CE6B183-E89E-4781-8959-08FFA0B99C01}"/>
    <cellStyle name="Calculation 2 4 2 3 5" xfId="4064" xr:uid="{FFCD6164-FA08-46C3-83EA-EC50F9D0106B}"/>
    <cellStyle name="Calculation 2 4 2 3 5 2" xfId="4065" xr:uid="{1CE039AF-E768-4C3E-AEA7-64DBB8C089F1}"/>
    <cellStyle name="Calculation 2 4 2 3 5 3" xfId="4066" xr:uid="{98AD5798-4FE2-40B2-97D2-4E0D319FA422}"/>
    <cellStyle name="Calculation 2 4 2 3 5 4" xfId="4067" xr:uid="{1853AD42-9799-4B92-ABC3-1D01D2B7EAEE}"/>
    <cellStyle name="Calculation 2 4 2 3 6" xfId="4068" xr:uid="{61C9EC2F-E677-4757-B7E3-2BDF4E56D8EB}"/>
    <cellStyle name="Calculation 2 4 2 3 6 2" xfId="4069" xr:uid="{27BED9E3-2434-4174-9667-66E85D64F58F}"/>
    <cellStyle name="Calculation 2 4 2 3 6 3" xfId="4070" xr:uid="{FBF5021B-908B-45D6-922D-D0AEADB7585D}"/>
    <cellStyle name="Calculation 2 4 2 3 6 4" xfId="4071" xr:uid="{86448B42-B585-4D64-A1DF-003B69FAD02F}"/>
    <cellStyle name="Calculation 2 4 2 3 7" xfId="4072" xr:uid="{C11240CF-833F-4630-9B1F-09281BD5D820}"/>
    <cellStyle name="Calculation 2 4 2 3 8" xfId="4073" xr:uid="{AB697EA3-CAE2-41A5-BC35-C971217C73D6}"/>
    <cellStyle name="Calculation 2 4 2 3 9" xfId="4074" xr:uid="{57BD8D25-0202-4EF4-9A29-B93E5404334E}"/>
    <cellStyle name="Calculation 2 4 2 4" xfId="4075" xr:uid="{8A427968-8134-4C01-9160-D908CC4CA60B}"/>
    <cellStyle name="Calculation 2 4 2 4 10" xfId="4076" xr:uid="{B5FCB7AA-3137-48CD-A6CE-547BD6437EC0}"/>
    <cellStyle name="Calculation 2 4 2 4 2" xfId="4077" xr:uid="{2D4F1809-8F57-4448-9E42-55F0564D471A}"/>
    <cellStyle name="Calculation 2 4 2 4 2 2" xfId="4078" xr:uid="{B891A6FD-1669-4900-8DE8-762293262341}"/>
    <cellStyle name="Calculation 2 4 2 4 2 3" xfId="4079" xr:uid="{123345AA-3A3C-4186-A4C6-EE1242B07312}"/>
    <cellStyle name="Calculation 2 4 2 4 2 4" xfId="4080" xr:uid="{0A598C17-0C67-4EC4-B9FF-1D8840D67838}"/>
    <cellStyle name="Calculation 2 4 2 4 3" xfId="4081" xr:uid="{9B919F1C-F8E8-45CD-8188-89BF99D79365}"/>
    <cellStyle name="Calculation 2 4 2 4 3 2" xfId="4082" xr:uid="{71E11CAA-FABA-4753-8C06-7345554559BD}"/>
    <cellStyle name="Calculation 2 4 2 4 3 3" xfId="4083" xr:uid="{DE308875-95FE-4D6E-9EF5-9D16B50C2611}"/>
    <cellStyle name="Calculation 2 4 2 4 3 4" xfId="4084" xr:uid="{1F0EC880-D17D-4256-8736-CB2225E74C0D}"/>
    <cellStyle name="Calculation 2 4 2 4 4" xfId="4085" xr:uid="{9E08482F-07E3-40F9-ACEC-B9E6C5148B46}"/>
    <cellStyle name="Calculation 2 4 2 4 4 2" xfId="4086" xr:uid="{7FC4602E-E84F-4382-A8CF-4B44488EE95C}"/>
    <cellStyle name="Calculation 2 4 2 4 4 3" xfId="4087" xr:uid="{0A194471-919B-4F06-B1A2-F6AC6DF9C347}"/>
    <cellStyle name="Calculation 2 4 2 4 4 4" xfId="4088" xr:uid="{4B692A00-5E5C-4A5A-A28C-556C6A4752AB}"/>
    <cellStyle name="Calculation 2 4 2 4 5" xfId="4089" xr:uid="{96B4D294-0F86-44EA-8422-8F671F3EF893}"/>
    <cellStyle name="Calculation 2 4 2 4 5 2" xfId="4090" xr:uid="{B369D969-69A3-4BD2-A1DA-47AC44D61249}"/>
    <cellStyle name="Calculation 2 4 2 4 5 3" xfId="4091" xr:uid="{B3C1B298-107E-44AB-928A-A9E69C53314C}"/>
    <cellStyle name="Calculation 2 4 2 4 5 4" xfId="4092" xr:uid="{EB72F915-5B07-4798-A63E-337DBB8D2E8F}"/>
    <cellStyle name="Calculation 2 4 2 4 6" xfId="4093" xr:uid="{DEE4850C-0935-4C06-A46D-45E652DB9AC3}"/>
    <cellStyle name="Calculation 2 4 2 4 6 2" xfId="4094" xr:uid="{263652BF-7CF2-42E7-94D6-76C2572941C0}"/>
    <cellStyle name="Calculation 2 4 2 4 6 3" xfId="4095" xr:uid="{7B42203C-9E44-450C-A3DB-6C8B922BE79B}"/>
    <cellStyle name="Calculation 2 4 2 4 6 4" xfId="4096" xr:uid="{F45D9203-5797-4626-A45A-FE2E0B78A416}"/>
    <cellStyle name="Calculation 2 4 2 4 7" xfId="4097" xr:uid="{99245032-0C14-40D8-95A0-70D6C136DD0E}"/>
    <cellStyle name="Calculation 2 4 2 4 8" xfId="4098" xr:uid="{D6256706-EE6C-42A4-94D7-2D7B31565218}"/>
    <cellStyle name="Calculation 2 4 2 4 9" xfId="4099" xr:uid="{3BFC9696-6280-4CD5-85A1-1BD1B7555508}"/>
    <cellStyle name="Calculation 2 4 2 5" xfId="4100" xr:uid="{47E2BCE4-C866-4D4D-96DD-C2855394FA6A}"/>
    <cellStyle name="Calculation 2 4 2 5 2" xfId="4101" xr:uid="{4E04763D-D265-49CB-B866-C2C910BCE087}"/>
    <cellStyle name="Calculation 2 4 2 5 2 2" xfId="4102" xr:uid="{DC437CF3-9A76-43FB-9D6E-B3983D5615FF}"/>
    <cellStyle name="Calculation 2 4 2 5 2 3" xfId="4103" xr:uid="{192FED2B-61F2-43A2-AAC7-448937AF7C5F}"/>
    <cellStyle name="Calculation 2 4 2 5 3" xfId="4104" xr:uid="{AE688FCC-3C5D-490B-BE38-132800C526EC}"/>
    <cellStyle name="Calculation 2 4 2 5 3 2" xfId="4105" xr:uid="{C4E03E0F-8F92-4D00-944F-3C688CF8CD4D}"/>
    <cellStyle name="Calculation 2 4 2 5 3 3" xfId="4106" xr:uid="{41A07D6B-0429-437B-9663-F43D250D4F37}"/>
    <cellStyle name="Calculation 2 4 2 5 4" xfId="4107" xr:uid="{C702531F-6F3E-473F-B91A-8BD44A884AFA}"/>
    <cellStyle name="Calculation 2 4 2 5 4 2" xfId="4108" xr:uid="{D3DBA1D4-84BD-427D-B1C2-60232E687762}"/>
    <cellStyle name="Calculation 2 4 2 5 4 3" xfId="4109" xr:uid="{3F41DDFF-12ED-4F4F-BDCA-47D732E2CFC3}"/>
    <cellStyle name="Calculation 2 4 2 5 5" xfId="4110" xr:uid="{585D35F1-0810-4D6A-9261-22AA2C7FD061}"/>
    <cellStyle name="Calculation 2 4 2 5 5 2" xfId="4111" xr:uid="{56D17443-E641-441B-9798-DA2116D340F0}"/>
    <cellStyle name="Calculation 2 4 2 5 5 3" xfId="4112" xr:uid="{0185DE69-DC77-4867-815B-6B01DEFF8B87}"/>
    <cellStyle name="Calculation 2 4 2 5 6" xfId="4113" xr:uid="{8576ADED-F2BF-4444-A047-B4640ACFB31B}"/>
    <cellStyle name="Calculation 2 4 2 5 6 2" xfId="4114" xr:uid="{9D653F16-2276-4900-9BCC-BECBF2821E01}"/>
    <cellStyle name="Calculation 2 4 2 5 6 3" xfId="4115" xr:uid="{8D49C068-DE7D-488F-B38A-0E8134EBAD4A}"/>
    <cellStyle name="Calculation 2 4 2 5 7" xfId="4116" xr:uid="{C35D1AAD-6B71-441F-B71D-9CFEF0DB3908}"/>
    <cellStyle name="Calculation 2 4 2 5 8" xfId="4117" xr:uid="{41991D14-CB7F-469F-B5E9-48B68A4B3E11}"/>
    <cellStyle name="Calculation 2 4 2 5 9" xfId="4118" xr:uid="{74898DE6-6022-473D-AC04-D73BF9B12C53}"/>
    <cellStyle name="Calculation 2 4 2 6" xfId="4119" xr:uid="{CD2CDB9B-E356-42F5-9C30-FD74F3ECF41B}"/>
    <cellStyle name="Calculation 2 4 2 6 2" xfId="4120" xr:uid="{19CF66BF-8BD7-48DE-A465-E11961BF445A}"/>
    <cellStyle name="Calculation 2 4 2 6 2 2" xfId="4121" xr:uid="{397708EB-C738-4345-ABC5-BBE1D1BB98DF}"/>
    <cellStyle name="Calculation 2 4 2 6 2 3" xfId="4122" xr:uid="{AC0C1E50-CCF7-46C9-8B32-4D312207F471}"/>
    <cellStyle name="Calculation 2 4 2 6 3" xfId="4123" xr:uid="{A064C5F6-E913-44EE-9D2C-3658C4619A9C}"/>
    <cellStyle name="Calculation 2 4 2 6 3 2" xfId="4124" xr:uid="{60870ABB-D1C8-4292-8E52-14CA3EA3AAA0}"/>
    <cellStyle name="Calculation 2 4 2 6 3 3" xfId="4125" xr:uid="{036B76ED-4785-4086-8617-C43777D4B298}"/>
    <cellStyle name="Calculation 2 4 2 6 4" xfId="4126" xr:uid="{99497FD5-8708-4481-9C10-1E75BAC090F9}"/>
    <cellStyle name="Calculation 2 4 2 6 4 2" xfId="4127" xr:uid="{C7B279E9-10E3-4618-BD7C-CC248F6E3F5D}"/>
    <cellStyle name="Calculation 2 4 2 6 4 3" xfId="4128" xr:uid="{D12CBA71-B90F-440C-921F-7B5A009F1322}"/>
    <cellStyle name="Calculation 2 4 2 6 5" xfId="4129" xr:uid="{F19D0366-CEFD-4AEB-B54D-863ABD6CD7BF}"/>
    <cellStyle name="Calculation 2 4 2 6 5 2" xfId="4130" xr:uid="{57A2A1E7-AF5B-47FC-8D68-E6B07E847035}"/>
    <cellStyle name="Calculation 2 4 2 6 5 3" xfId="4131" xr:uid="{6678AB85-E006-4D02-8C65-41ABB05599CE}"/>
    <cellStyle name="Calculation 2 4 2 6 6" xfId="4132" xr:uid="{E1AAF06D-C9D4-4AF4-94D5-67625886C728}"/>
    <cellStyle name="Calculation 2 4 2 6 6 2" xfId="4133" xr:uid="{7D2E1BD4-42C8-46A8-B70C-7207BD95A30E}"/>
    <cellStyle name="Calculation 2 4 2 6 6 3" xfId="4134" xr:uid="{6D8B7AE8-FB00-41CB-A28D-BED21DF370B4}"/>
    <cellStyle name="Calculation 2 4 2 6 7" xfId="4135" xr:uid="{A34DD17F-E962-4FD3-A12C-52D7D21CBEEC}"/>
    <cellStyle name="Calculation 2 4 2 6 8" xfId="4136" xr:uid="{96B77DB2-4AE0-48AA-98D3-1D5FFDA4C81E}"/>
    <cellStyle name="Calculation 2 4 2 6 9" xfId="4137" xr:uid="{6A99E10D-0BCA-4CA4-814E-97FA23688FCA}"/>
    <cellStyle name="Calculation 2 4 2 7" xfId="4138" xr:uid="{3DB05187-25CE-4A3E-9B97-ECFE96ACD11A}"/>
    <cellStyle name="Calculation 2 4 2 7 2" xfId="4139" xr:uid="{8FE22A52-B3EB-4408-8A23-2873F7464F44}"/>
    <cellStyle name="Calculation 2 4 2 7 2 2" xfId="4140" xr:uid="{A56192AD-54DD-448E-AB20-B778FC14B926}"/>
    <cellStyle name="Calculation 2 4 2 7 2 3" xfId="4141" xr:uid="{867B4767-01BE-4A0F-8B35-FF2E15A5E270}"/>
    <cellStyle name="Calculation 2 4 2 7 3" xfId="4142" xr:uid="{7175DE21-6EE9-4E66-951C-EAA54D3AD046}"/>
    <cellStyle name="Calculation 2 4 2 7 3 2" xfId="4143" xr:uid="{65A54281-4EB2-4334-AC0E-CEE842510CD9}"/>
    <cellStyle name="Calculation 2 4 2 7 3 3" xfId="4144" xr:uid="{89C1DC5F-6DBA-4F09-B52D-65A5E3C4DE5B}"/>
    <cellStyle name="Calculation 2 4 2 7 4" xfId="4145" xr:uid="{DD1CF900-56E5-41DE-A0AE-09AFA45003F7}"/>
    <cellStyle name="Calculation 2 4 2 7 4 2" xfId="4146" xr:uid="{51B2A8FF-B66F-48FC-802C-C85D46690518}"/>
    <cellStyle name="Calculation 2 4 2 7 4 3" xfId="4147" xr:uid="{22CDFAC9-3A7B-4F76-A59D-20DDC1CD770F}"/>
    <cellStyle name="Calculation 2 4 2 7 5" xfId="4148" xr:uid="{6524ACD3-8477-490D-A6DC-444B1272FEF0}"/>
    <cellStyle name="Calculation 2 4 2 7 5 2" xfId="4149" xr:uid="{886DDB68-08AA-4ECC-AE5F-17E35DF6D8B2}"/>
    <cellStyle name="Calculation 2 4 2 7 5 3" xfId="4150" xr:uid="{6F955926-EF0B-4E0C-9D18-C74B3874C00A}"/>
    <cellStyle name="Calculation 2 4 2 7 6" xfId="4151" xr:uid="{057249B5-7193-4E57-9332-0FC998D83878}"/>
    <cellStyle name="Calculation 2 4 2 7 6 2" xfId="4152" xr:uid="{A08EAEBF-AFF7-497F-9DF2-CEBED1F3FFBC}"/>
    <cellStyle name="Calculation 2 4 2 7 6 3" xfId="4153" xr:uid="{A460930F-D36B-4E3C-922A-563C94F66527}"/>
    <cellStyle name="Calculation 2 4 2 7 7" xfId="4154" xr:uid="{18474D8D-ACCA-46B7-B5A0-FE40A10AC540}"/>
    <cellStyle name="Calculation 2 4 2 7 8" xfId="4155" xr:uid="{A7C00D24-2FD1-4FAE-980B-A4E4532526E6}"/>
    <cellStyle name="Calculation 2 4 2 7 9" xfId="4156" xr:uid="{6C447AA7-1E70-481C-93CE-3FA9F4EEF5EC}"/>
    <cellStyle name="Calculation 2 4 2 8" xfId="4157" xr:uid="{C8DCC474-7196-44A5-8BD8-22C6DFC81380}"/>
    <cellStyle name="Calculation 2 4 2 8 2" xfId="4158" xr:uid="{4A60BFA6-E8B8-4C85-B98C-EFEAB441C138}"/>
    <cellStyle name="Calculation 2 4 2 8 2 2" xfId="4159" xr:uid="{637B78D0-AD69-49F3-86D4-D596028DAB77}"/>
    <cellStyle name="Calculation 2 4 2 8 2 3" xfId="4160" xr:uid="{0556540F-813D-418E-83BA-E3A83CFF9208}"/>
    <cellStyle name="Calculation 2 4 2 8 3" xfId="4161" xr:uid="{2E573205-EA68-49A2-8A19-5BE795828EE8}"/>
    <cellStyle name="Calculation 2 4 2 8 3 2" xfId="4162" xr:uid="{DCC6E179-F041-457D-8D19-FEC3C22EDBF7}"/>
    <cellStyle name="Calculation 2 4 2 8 3 3" xfId="4163" xr:uid="{BFDE5FE2-F895-40F2-84EC-7C2FBC29E2C4}"/>
    <cellStyle name="Calculation 2 4 2 8 4" xfId="4164" xr:uid="{3320AF20-583E-47C1-9339-D971577F0F46}"/>
    <cellStyle name="Calculation 2 4 2 8 4 2" xfId="4165" xr:uid="{6CBCA7BD-1A16-44CD-B330-FE428F61A233}"/>
    <cellStyle name="Calculation 2 4 2 8 4 3" xfId="4166" xr:uid="{95313EAC-067B-4790-AE5B-95751F0E5F09}"/>
    <cellStyle name="Calculation 2 4 2 8 5" xfId="4167" xr:uid="{B1B2A63E-36F4-4794-B182-81A4EAFBE25D}"/>
    <cellStyle name="Calculation 2 4 2 8 5 2" xfId="4168" xr:uid="{1BB52C61-7CC4-4AB9-A400-0CC6EEA7BF74}"/>
    <cellStyle name="Calculation 2 4 2 8 5 3" xfId="4169" xr:uid="{EECC5F9C-651F-4989-B0D1-45692CA303BF}"/>
    <cellStyle name="Calculation 2 4 2 8 6" xfId="4170" xr:uid="{671E5D45-71AD-4421-A174-0D0E68237AF3}"/>
    <cellStyle name="Calculation 2 4 2 8 6 2" xfId="4171" xr:uid="{9E363266-9329-4166-8664-ED8A1558EE52}"/>
    <cellStyle name="Calculation 2 4 2 8 6 3" xfId="4172" xr:uid="{D4334CE2-95EE-4AEE-B70F-2EF997DE0566}"/>
    <cellStyle name="Calculation 2 4 2 8 7" xfId="4173" xr:uid="{3CCBAE19-40F3-43AF-A362-473B94DE42BE}"/>
    <cellStyle name="Calculation 2 4 2 8 8" xfId="4174" xr:uid="{5911F2DA-EAE2-40F2-8759-CC5AB3929B62}"/>
    <cellStyle name="Calculation 2 4 2 8 9" xfId="4175" xr:uid="{6BC31402-8E0C-4558-956C-93623DE95488}"/>
    <cellStyle name="Calculation 2 4 2 9" xfId="4176" xr:uid="{BC3C6220-80DA-4338-8B1E-768D368C27B1}"/>
    <cellStyle name="Calculation 2 4 2 9 2" xfId="4177" xr:uid="{BE906A71-1BD7-4392-925B-29E670300BFB}"/>
    <cellStyle name="Calculation 2 4 2 9 2 2" xfId="4178" xr:uid="{F5D0DA9A-2E02-4ABF-8C2A-92F41E7D68D6}"/>
    <cellStyle name="Calculation 2 4 2 9 2 3" xfId="4179" xr:uid="{13DC99A1-D15D-46D5-A441-C835BBFD4C3C}"/>
    <cellStyle name="Calculation 2 4 2 9 3" xfId="4180" xr:uid="{4C9A4EA8-BE6F-4C25-86E0-5D608CFEF735}"/>
    <cellStyle name="Calculation 2 4 2 9 3 2" xfId="4181" xr:uid="{EBD9CF05-6775-4204-BE95-8DA695E4B912}"/>
    <cellStyle name="Calculation 2 4 2 9 3 3" xfId="4182" xr:uid="{1A939093-A750-4F44-9A7A-F47D8FA8B9E4}"/>
    <cellStyle name="Calculation 2 4 2 9 4" xfId="4183" xr:uid="{B97E179E-612D-479F-A281-60F135F2CA81}"/>
    <cellStyle name="Calculation 2 4 2 9 4 2" xfId="4184" xr:uid="{AECC23E1-B900-431B-82D6-9952D120C592}"/>
    <cellStyle name="Calculation 2 4 2 9 4 3" xfId="4185" xr:uid="{0F0A49A0-4448-4F21-B07F-4884DA158280}"/>
    <cellStyle name="Calculation 2 4 2 9 5" xfId="4186" xr:uid="{5AF58D28-0513-459F-B7F0-9C78B1B1F6C7}"/>
    <cellStyle name="Calculation 2 4 2 9 5 2" xfId="4187" xr:uid="{95BDAA8C-CC0F-4975-A9A7-516E11211151}"/>
    <cellStyle name="Calculation 2 4 2 9 5 3" xfId="4188" xr:uid="{26E1EF6E-4C60-44E7-B2CA-16AC80DE0832}"/>
    <cellStyle name="Calculation 2 4 2 9 6" xfId="4189" xr:uid="{3FA52727-01BB-41F7-AB0A-D37436B38A1C}"/>
    <cellStyle name="Calculation 2 4 2 9 6 2" xfId="4190" xr:uid="{B7DF4551-E972-4B63-82F1-DA9915C977A4}"/>
    <cellStyle name="Calculation 2 4 2 9 6 3" xfId="4191" xr:uid="{21AF72E1-8FCD-45D2-9D84-952D3D4CA570}"/>
    <cellStyle name="Calculation 2 4 2 9 7" xfId="4192" xr:uid="{01E15EDA-F356-4857-AD14-BC6F11B1B8C8}"/>
    <cellStyle name="Calculation 2 4 2 9 8" xfId="4193" xr:uid="{EE75DC40-BCFB-44E4-9165-098B455C6AB2}"/>
    <cellStyle name="Calculation 2 4 2 9 9" xfId="4194" xr:uid="{7A4CFD1A-A39E-4629-88AF-1F95487AD6A1}"/>
    <cellStyle name="Calculation 2 4 20" xfId="4195" xr:uid="{D537E40C-29EE-4EDD-BA19-22C8859F4F53}"/>
    <cellStyle name="Calculation 2 4 21" xfId="4196" xr:uid="{7873C630-AAA6-4607-AD79-62ED057686E4}"/>
    <cellStyle name="Calculation 2 4 3" xfId="4197" xr:uid="{F1C08819-1626-47CF-B9FF-77EB199AD5C6}"/>
    <cellStyle name="Calculation 2 4 3 10" xfId="4198" xr:uid="{9D3B4AB4-1C90-4AF6-BF31-A0736DF822D0}"/>
    <cellStyle name="Calculation 2 4 3 10 2" xfId="4199" xr:uid="{D8F89985-0C9E-4D2B-96C3-FEE6D0B0E833}"/>
    <cellStyle name="Calculation 2 4 3 10 2 2" xfId="4200" xr:uid="{62CB7939-F120-4A06-919E-87EF5175C183}"/>
    <cellStyle name="Calculation 2 4 3 10 2 3" xfId="4201" xr:uid="{95CFE8FB-CA25-4734-88C3-E1938232F2E8}"/>
    <cellStyle name="Calculation 2 4 3 10 3" xfId="4202" xr:uid="{FFB704F2-95E1-4B2A-A442-18C5B53AEF1A}"/>
    <cellStyle name="Calculation 2 4 3 10 3 2" xfId="4203" xr:uid="{65F46F6E-3030-4AF4-8A4E-368AD0F4A593}"/>
    <cellStyle name="Calculation 2 4 3 10 3 3" xfId="4204" xr:uid="{34A29363-907E-479E-A0E4-52A9147D69A7}"/>
    <cellStyle name="Calculation 2 4 3 10 4" xfId="4205" xr:uid="{94E6DBCE-563A-4036-A17D-3BBFF023C86D}"/>
    <cellStyle name="Calculation 2 4 3 10 4 2" xfId="4206" xr:uid="{7DE7A9A4-D06F-4A17-8316-F994702E9843}"/>
    <cellStyle name="Calculation 2 4 3 10 4 3" xfId="4207" xr:uid="{0941E128-7BDE-4517-B369-68F41BEBD462}"/>
    <cellStyle name="Calculation 2 4 3 10 5" xfId="4208" xr:uid="{8D8F25CE-CDB4-425B-B76C-43145742DACB}"/>
    <cellStyle name="Calculation 2 4 3 10 5 2" xfId="4209" xr:uid="{64E2D55A-4542-453E-ABB2-57E528FD7D78}"/>
    <cellStyle name="Calculation 2 4 3 10 5 3" xfId="4210" xr:uid="{90D55EFD-D53D-48AD-B45F-5FA2CCDEF3E6}"/>
    <cellStyle name="Calculation 2 4 3 10 6" xfId="4211" xr:uid="{DC9394F7-EA7E-4120-8FFC-EF6C1FA2D4C1}"/>
    <cellStyle name="Calculation 2 4 3 10 6 2" xfId="4212" xr:uid="{2749E697-AC4A-4F47-9B4A-2390A775ECDE}"/>
    <cellStyle name="Calculation 2 4 3 10 6 3" xfId="4213" xr:uid="{437E276D-7D0E-44BC-86C5-4B9F323156C4}"/>
    <cellStyle name="Calculation 2 4 3 10 7" xfId="4214" xr:uid="{9EF203E4-CA6D-4104-AD4D-415AC3DA2437}"/>
    <cellStyle name="Calculation 2 4 3 10 8" xfId="4215" xr:uid="{6CB94416-1FD9-4C66-A1C3-7E8700F18B87}"/>
    <cellStyle name="Calculation 2 4 3 10 9" xfId="4216" xr:uid="{60F9BF70-C231-41EA-9845-E543213D7821}"/>
    <cellStyle name="Calculation 2 4 3 11" xfId="4217" xr:uid="{8EFEC273-F4D2-4572-8AB4-7D6CB4FF0B26}"/>
    <cellStyle name="Calculation 2 4 3 11 2" xfId="4218" xr:uid="{1DEFEE3D-8690-4C67-A786-DB1C90327DFC}"/>
    <cellStyle name="Calculation 2 4 3 11 2 2" xfId="4219" xr:uid="{7AADB990-4925-4DCE-ACA8-DAFDADA75D6A}"/>
    <cellStyle name="Calculation 2 4 3 11 2 3" xfId="4220" xr:uid="{B701F842-4B3F-431C-8431-E91ECE00DF79}"/>
    <cellStyle name="Calculation 2 4 3 11 3" xfId="4221" xr:uid="{0517651D-8257-4F9E-868A-CE2F58620545}"/>
    <cellStyle name="Calculation 2 4 3 11 3 2" xfId="4222" xr:uid="{E44ECA9D-6BF2-4CAB-98FC-2F1287F4458E}"/>
    <cellStyle name="Calculation 2 4 3 11 3 3" xfId="4223" xr:uid="{E4064A94-1DFC-4AA4-80BC-36D35F9E20C7}"/>
    <cellStyle name="Calculation 2 4 3 11 4" xfId="4224" xr:uid="{8A1D6565-4EAC-4ABA-841B-4670CC492E43}"/>
    <cellStyle name="Calculation 2 4 3 11 4 2" xfId="4225" xr:uid="{2CD77A09-F0BE-4C4B-82B0-3427DB8E4C4F}"/>
    <cellStyle name="Calculation 2 4 3 11 4 3" xfId="4226" xr:uid="{71F6D006-793D-4D62-93CD-E79776AC400B}"/>
    <cellStyle name="Calculation 2 4 3 11 5" xfId="4227" xr:uid="{04EC94EC-8D27-480A-8460-50505CC3538D}"/>
    <cellStyle name="Calculation 2 4 3 11 5 2" xfId="4228" xr:uid="{A4F690F0-CC64-4729-B0A1-797F5153971B}"/>
    <cellStyle name="Calculation 2 4 3 11 5 3" xfId="4229" xr:uid="{BB27938F-3F52-42C9-81D3-B470678C44F2}"/>
    <cellStyle name="Calculation 2 4 3 11 6" xfId="4230" xr:uid="{4F12B6AC-ABD3-474D-A2A1-39DF53E6AA25}"/>
    <cellStyle name="Calculation 2 4 3 11 6 2" xfId="4231" xr:uid="{9CA10CC8-C388-459F-91E1-77787AB474D0}"/>
    <cellStyle name="Calculation 2 4 3 11 6 3" xfId="4232" xr:uid="{66848136-FA13-4D9B-AAEB-3FE32DAAC270}"/>
    <cellStyle name="Calculation 2 4 3 11 7" xfId="4233" xr:uid="{D0D82D4F-AF18-4B5D-B4ED-68E9545A7E8A}"/>
    <cellStyle name="Calculation 2 4 3 11 8" xfId="4234" xr:uid="{31052406-9FFB-4867-B472-FE50F0D83086}"/>
    <cellStyle name="Calculation 2 4 3 11 9" xfId="4235" xr:uid="{81F0A76B-BE29-45E7-9643-6965E5362F2D}"/>
    <cellStyle name="Calculation 2 4 3 12" xfId="4236" xr:uid="{FE0181B0-87B2-4FE9-B397-902D75B91433}"/>
    <cellStyle name="Calculation 2 4 3 12 2" xfId="4237" xr:uid="{240C859D-A105-40D5-862A-0CCF0F201B04}"/>
    <cellStyle name="Calculation 2 4 3 12 2 2" xfId="4238" xr:uid="{91B77B76-0C2F-487E-AE3A-D588213F498C}"/>
    <cellStyle name="Calculation 2 4 3 12 2 3" xfId="4239" xr:uid="{1C3469F9-B4A6-40E9-B486-60D8EF5DCE2A}"/>
    <cellStyle name="Calculation 2 4 3 12 3" xfId="4240" xr:uid="{3291651B-556C-45F0-AD75-4AEA4F470BB9}"/>
    <cellStyle name="Calculation 2 4 3 12 3 2" xfId="4241" xr:uid="{503D3354-0AF7-4E0F-A99B-F8D042393A37}"/>
    <cellStyle name="Calculation 2 4 3 12 3 3" xfId="4242" xr:uid="{BF364B60-0909-426D-92F0-7815354002D7}"/>
    <cellStyle name="Calculation 2 4 3 12 4" xfId="4243" xr:uid="{6D1AC433-2DEE-4B38-8C27-20434FF13D10}"/>
    <cellStyle name="Calculation 2 4 3 12 4 2" xfId="4244" xr:uid="{A0F0CEDA-EAFA-4948-803C-DFD64F6A1130}"/>
    <cellStyle name="Calculation 2 4 3 12 4 3" xfId="4245" xr:uid="{F3BD33D3-B458-457D-BAD4-7B2245C2D70B}"/>
    <cellStyle name="Calculation 2 4 3 12 5" xfId="4246" xr:uid="{DB627DE4-E7E6-4C8D-B73E-F4B8068EDAF8}"/>
    <cellStyle name="Calculation 2 4 3 12 5 2" xfId="4247" xr:uid="{CC091C05-9919-429A-80BA-91EE823D51DC}"/>
    <cellStyle name="Calculation 2 4 3 12 5 3" xfId="4248" xr:uid="{5F7E56C3-7ABE-40F9-89D4-ABEC3A84D0DB}"/>
    <cellStyle name="Calculation 2 4 3 12 6" xfId="4249" xr:uid="{CEBBA3C1-8B1F-43C3-A99B-A66095E8C119}"/>
    <cellStyle name="Calculation 2 4 3 12 6 2" xfId="4250" xr:uid="{53D42B5C-69E4-4017-8631-15829A9E36D9}"/>
    <cellStyle name="Calculation 2 4 3 12 6 3" xfId="4251" xr:uid="{B98DD3DD-8A92-482F-BE3E-6FDC30C311C4}"/>
    <cellStyle name="Calculation 2 4 3 12 7" xfId="4252" xr:uid="{ED823D8A-87BD-4680-A0CE-0E901528F109}"/>
    <cellStyle name="Calculation 2 4 3 12 8" xfId="4253" xr:uid="{7A24818D-9BF9-4F8A-B449-4F30BAB59178}"/>
    <cellStyle name="Calculation 2 4 3 12 9" xfId="4254" xr:uid="{88CDCE55-5984-4A84-9F5A-7678D76C021C}"/>
    <cellStyle name="Calculation 2 4 3 13" xfId="4255" xr:uid="{6B029F7E-C406-4669-AD84-B36DF93E0E3C}"/>
    <cellStyle name="Calculation 2 4 3 13 2" xfId="4256" xr:uid="{4A308E7F-1F6F-4C0A-AC15-6C6B21F18E4A}"/>
    <cellStyle name="Calculation 2 4 3 13 2 2" xfId="4257" xr:uid="{B00431A0-8EEC-47F3-B5AA-F673BC4D6D6A}"/>
    <cellStyle name="Calculation 2 4 3 13 2 3" xfId="4258" xr:uid="{42778C87-AAC1-494A-8182-701C61178993}"/>
    <cellStyle name="Calculation 2 4 3 13 3" xfId="4259" xr:uid="{DE70A56E-76AA-45CF-8BA5-86B487B80898}"/>
    <cellStyle name="Calculation 2 4 3 13 3 2" xfId="4260" xr:uid="{0A2CB005-6B63-45A2-B4F5-FD6A97C3A355}"/>
    <cellStyle name="Calculation 2 4 3 13 3 3" xfId="4261" xr:uid="{7051274E-ECB2-4599-ACBD-53615E72C157}"/>
    <cellStyle name="Calculation 2 4 3 13 4" xfId="4262" xr:uid="{B6B593C7-6348-480D-8047-B1DC9E16B1AB}"/>
    <cellStyle name="Calculation 2 4 3 13 4 2" xfId="4263" xr:uid="{B0888F6C-0132-4EC5-A362-D738E177454A}"/>
    <cellStyle name="Calculation 2 4 3 13 4 3" xfId="4264" xr:uid="{4E5684EF-00D0-40BC-990B-5EBDF9CB89CC}"/>
    <cellStyle name="Calculation 2 4 3 13 5" xfId="4265" xr:uid="{E6D2BE79-1B62-41BC-A57E-0617AA889F12}"/>
    <cellStyle name="Calculation 2 4 3 13 5 2" xfId="4266" xr:uid="{23FC4A86-4FC0-4707-97CD-6C8CDA347E5D}"/>
    <cellStyle name="Calculation 2 4 3 13 5 3" xfId="4267" xr:uid="{9B42A251-B03B-4CE6-8E4F-52004CF659A8}"/>
    <cellStyle name="Calculation 2 4 3 13 6" xfId="4268" xr:uid="{01253F30-70AC-4004-BB15-C58D13E2FD1F}"/>
    <cellStyle name="Calculation 2 4 3 13 6 2" xfId="4269" xr:uid="{B4805168-9878-4913-AE19-375E08A7FD88}"/>
    <cellStyle name="Calculation 2 4 3 13 6 3" xfId="4270" xr:uid="{5133D581-246F-4A1B-BC24-2DF54A7C1E98}"/>
    <cellStyle name="Calculation 2 4 3 13 7" xfId="4271" xr:uid="{A2629F40-B8A7-444E-877E-8B860EBF8E2E}"/>
    <cellStyle name="Calculation 2 4 3 13 8" xfId="4272" xr:uid="{501486BF-C586-4FE7-940D-B6029D1D3F8B}"/>
    <cellStyle name="Calculation 2 4 3 13 9" xfId="4273" xr:uid="{D30511D3-0ACB-4F60-8510-5A2348C60A87}"/>
    <cellStyle name="Calculation 2 4 3 14" xfId="4274" xr:uid="{4FBA6096-2692-4103-A439-6F117DCEAB4D}"/>
    <cellStyle name="Calculation 2 4 3 15" xfId="4275" xr:uid="{02B4CDF9-6775-4320-8302-4645C603C681}"/>
    <cellStyle name="Calculation 2 4 3 16" xfId="4276" xr:uid="{9F1E0F60-4BCA-41EC-B17C-88BD7F1FF4EC}"/>
    <cellStyle name="Calculation 2 4 3 17" xfId="4277" xr:uid="{4145BAA9-7C8B-443D-A260-A900073CDAED}"/>
    <cellStyle name="Calculation 2 4 3 18" xfId="4278" xr:uid="{04FA43C5-EAF9-4076-97ED-94679F48A363}"/>
    <cellStyle name="Calculation 2 4 3 19" xfId="4279" xr:uid="{5B959A72-8E05-4169-9117-C35DEF33AA79}"/>
    <cellStyle name="Calculation 2 4 3 2" xfId="4280" xr:uid="{B259DE0B-1F61-4E19-8A62-F88751355F8C}"/>
    <cellStyle name="Calculation 2 4 3 2 10" xfId="4281" xr:uid="{B06B275D-C35D-4554-B5C6-5E11F8420228}"/>
    <cellStyle name="Calculation 2 4 3 2 10 2" xfId="4282" xr:uid="{0304BFB0-95F9-4389-89E8-3F69BF71BCC2}"/>
    <cellStyle name="Calculation 2 4 3 2 10 2 2" xfId="4283" xr:uid="{43FCE719-6A6D-4A4E-A46E-8D684DAEB28B}"/>
    <cellStyle name="Calculation 2 4 3 2 10 2 3" xfId="4284" xr:uid="{1584E6F6-1EA5-4E3B-809F-4CD218410122}"/>
    <cellStyle name="Calculation 2 4 3 2 10 3" xfId="4285" xr:uid="{9466F088-9B81-4EBC-80C4-A80590DDE9A0}"/>
    <cellStyle name="Calculation 2 4 3 2 10 3 2" xfId="4286" xr:uid="{27A96D87-6987-4BCF-9C55-C5BF2ADADDF5}"/>
    <cellStyle name="Calculation 2 4 3 2 10 3 3" xfId="4287" xr:uid="{92B960B1-D1F8-4B4A-9F5A-E6AA39587CF7}"/>
    <cellStyle name="Calculation 2 4 3 2 10 4" xfId="4288" xr:uid="{519E5865-007C-4002-9C26-00B2C03008FF}"/>
    <cellStyle name="Calculation 2 4 3 2 10 4 2" xfId="4289" xr:uid="{B0CA9ECD-6A6D-4C25-93CC-DF1ECBAEE1F4}"/>
    <cellStyle name="Calculation 2 4 3 2 10 4 3" xfId="4290" xr:uid="{5F92DD67-BE26-495E-9088-1E35145092AA}"/>
    <cellStyle name="Calculation 2 4 3 2 10 5" xfId="4291" xr:uid="{E06E937E-C332-4B90-BB80-52BD2E71118A}"/>
    <cellStyle name="Calculation 2 4 3 2 10 5 2" xfId="4292" xr:uid="{FA3F2EB4-B778-45B0-9CEB-11DC7C5C0C70}"/>
    <cellStyle name="Calculation 2 4 3 2 10 5 3" xfId="4293" xr:uid="{DFB47F82-F918-4438-B175-FCD6AF16D96E}"/>
    <cellStyle name="Calculation 2 4 3 2 10 6" xfId="4294" xr:uid="{0B0591F4-C72F-4F6A-AD0D-CB20E5627EDA}"/>
    <cellStyle name="Calculation 2 4 3 2 10 6 2" xfId="4295" xr:uid="{A9695317-CD17-4A91-ABA8-FDA2A1DB4772}"/>
    <cellStyle name="Calculation 2 4 3 2 10 6 3" xfId="4296" xr:uid="{F528C092-CE4D-4654-88DB-1C405C368632}"/>
    <cellStyle name="Calculation 2 4 3 2 10 7" xfId="4297" xr:uid="{A034CE0C-B775-4F78-9500-596485DAC539}"/>
    <cellStyle name="Calculation 2 4 3 2 10 8" xfId="4298" xr:uid="{CB4C0D7A-D46D-4A2A-8AFA-DFB6566118A0}"/>
    <cellStyle name="Calculation 2 4 3 2 11" xfId="4299" xr:uid="{194EB0FD-F6FE-46F1-93B3-511B6B281535}"/>
    <cellStyle name="Calculation 2 4 3 2 11 2" xfId="4300" xr:uid="{3CA8CA71-14CA-4ABD-B0A4-2D6AD0873A55}"/>
    <cellStyle name="Calculation 2 4 3 2 11 2 2" xfId="4301" xr:uid="{FF6FDAF2-749E-4C1B-BFD0-5819D1FF9483}"/>
    <cellStyle name="Calculation 2 4 3 2 11 2 3" xfId="4302" xr:uid="{0ED90906-78ED-496A-A610-7169E62F3FF3}"/>
    <cellStyle name="Calculation 2 4 3 2 11 3" xfId="4303" xr:uid="{1E6D9775-0ABB-4CD1-BC2C-B704C7C6D59D}"/>
    <cellStyle name="Calculation 2 4 3 2 11 3 2" xfId="4304" xr:uid="{F41D53F1-42D4-4089-B1CB-C718E725621D}"/>
    <cellStyle name="Calculation 2 4 3 2 11 3 3" xfId="4305" xr:uid="{E7FD2362-AC3C-4229-B336-E8B4BEEEB883}"/>
    <cellStyle name="Calculation 2 4 3 2 11 4" xfId="4306" xr:uid="{E1C0337B-9015-4522-9854-A180BECDE5C5}"/>
    <cellStyle name="Calculation 2 4 3 2 11 4 2" xfId="4307" xr:uid="{BD4DB487-82D1-4429-B767-296BEA1D53E1}"/>
    <cellStyle name="Calculation 2 4 3 2 11 4 3" xfId="4308" xr:uid="{15ADD361-523E-402D-A893-AAF28EC94BA5}"/>
    <cellStyle name="Calculation 2 4 3 2 11 5" xfId="4309" xr:uid="{CC5A6DE0-FA7E-45C8-88EA-0AAD101E0BD2}"/>
    <cellStyle name="Calculation 2 4 3 2 11 5 2" xfId="4310" xr:uid="{BE4B7D05-D57D-4463-B644-8D24DC7CCFDB}"/>
    <cellStyle name="Calculation 2 4 3 2 11 5 3" xfId="4311" xr:uid="{A0DA53E4-3460-45D8-A88D-BEB28306BCCB}"/>
    <cellStyle name="Calculation 2 4 3 2 11 6" xfId="4312" xr:uid="{33A62CE3-A500-4CFA-B716-269EE61E3208}"/>
    <cellStyle name="Calculation 2 4 3 2 11 6 2" xfId="4313" xr:uid="{48DE59F0-3163-400C-A9F6-C905A5793D05}"/>
    <cellStyle name="Calculation 2 4 3 2 11 6 3" xfId="4314" xr:uid="{0348C4E8-1109-42F3-B75A-7AC7C86AE17A}"/>
    <cellStyle name="Calculation 2 4 3 2 11 7" xfId="4315" xr:uid="{FD5891D4-6294-41B3-A741-3ADD44C20903}"/>
    <cellStyle name="Calculation 2 4 3 2 11 8" xfId="4316" xr:uid="{C59CAB17-1070-441B-8ADC-321CC9EABEC7}"/>
    <cellStyle name="Calculation 2 4 3 2 12" xfId="4317" xr:uid="{06AFCAF4-AD29-4530-B216-2C0715BA56BA}"/>
    <cellStyle name="Calculation 2 4 3 2 12 2" xfId="4318" xr:uid="{C280854F-C4AE-4565-9E4C-1952B169D206}"/>
    <cellStyle name="Calculation 2 4 3 2 12 2 2" xfId="4319" xr:uid="{213B9A69-0E90-47BC-A901-E5A47F0871B3}"/>
    <cellStyle name="Calculation 2 4 3 2 12 2 3" xfId="4320" xr:uid="{195E46BA-F45B-4C53-8ED4-EC06C6FD0043}"/>
    <cellStyle name="Calculation 2 4 3 2 12 3" xfId="4321" xr:uid="{FE46F393-2491-438D-A1DD-F7527BD15F8C}"/>
    <cellStyle name="Calculation 2 4 3 2 12 3 2" xfId="4322" xr:uid="{C8FA1357-9CF4-4793-8CEE-E2BC4A568E93}"/>
    <cellStyle name="Calculation 2 4 3 2 12 3 3" xfId="4323" xr:uid="{D2FBBA01-61B7-4586-A44E-E4E008A8D418}"/>
    <cellStyle name="Calculation 2 4 3 2 12 4" xfId="4324" xr:uid="{9051E8A7-2D52-464D-998A-FE27E0F83700}"/>
    <cellStyle name="Calculation 2 4 3 2 12 4 2" xfId="4325" xr:uid="{01C8B0EE-99CE-4254-8279-B586F4382B17}"/>
    <cellStyle name="Calculation 2 4 3 2 12 4 3" xfId="4326" xr:uid="{9C78C61D-AC0C-46E2-AA25-899B1BCFAC14}"/>
    <cellStyle name="Calculation 2 4 3 2 12 5" xfId="4327" xr:uid="{2A4BCF3A-6D53-4710-9BAB-F6CCE1B4943F}"/>
    <cellStyle name="Calculation 2 4 3 2 12 5 2" xfId="4328" xr:uid="{E6FFCE1C-F6CD-4358-8B0B-B5B4845F2FB8}"/>
    <cellStyle name="Calculation 2 4 3 2 12 5 3" xfId="4329" xr:uid="{31A24CC5-9AB8-42D8-A3DB-0CDA43D933DB}"/>
    <cellStyle name="Calculation 2 4 3 2 12 6" xfId="4330" xr:uid="{7984CC6F-D9EC-4E29-9FD2-6E20DBA81BDC}"/>
    <cellStyle name="Calculation 2 4 3 2 12 6 2" xfId="4331" xr:uid="{D6B6507B-FD7F-4F71-94D6-644003479654}"/>
    <cellStyle name="Calculation 2 4 3 2 12 6 3" xfId="4332" xr:uid="{5049E4AD-431A-4E29-9695-936AE3E7EDB5}"/>
    <cellStyle name="Calculation 2 4 3 2 12 7" xfId="4333" xr:uid="{77B96E46-BE57-42F3-B35C-4582D1927A67}"/>
    <cellStyle name="Calculation 2 4 3 2 12 8" xfId="4334" xr:uid="{B52955E4-97AE-484E-B1B7-B17606CC8FE0}"/>
    <cellStyle name="Calculation 2 4 3 2 13" xfId="4335" xr:uid="{C5D809EA-3DA0-4087-A97B-7D63FC5243C3}"/>
    <cellStyle name="Calculation 2 4 3 2 13 2" xfId="4336" xr:uid="{65FD3F26-7781-486E-8AA9-326EB52C6577}"/>
    <cellStyle name="Calculation 2 4 3 2 13 2 2" xfId="4337" xr:uid="{53DCE578-F52F-4E7E-BB1E-E048814A8065}"/>
    <cellStyle name="Calculation 2 4 3 2 13 2 3" xfId="4338" xr:uid="{2F487E0E-C721-4D72-BB72-41489F850840}"/>
    <cellStyle name="Calculation 2 4 3 2 13 3" xfId="4339" xr:uid="{14B44C93-F3B7-4259-9416-F2BA44C8603D}"/>
    <cellStyle name="Calculation 2 4 3 2 13 3 2" xfId="4340" xr:uid="{B2BDE46F-F56F-4B2F-8187-0001FA0886B8}"/>
    <cellStyle name="Calculation 2 4 3 2 13 3 3" xfId="4341" xr:uid="{373A4271-292C-4F24-8F98-683752662386}"/>
    <cellStyle name="Calculation 2 4 3 2 13 4" xfId="4342" xr:uid="{FB47C486-24E7-4D85-AE0F-5C5BB2B7DB23}"/>
    <cellStyle name="Calculation 2 4 3 2 13 4 2" xfId="4343" xr:uid="{1DF1887F-E121-4BC3-A58F-6F01EEF8239C}"/>
    <cellStyle name="Calculation 2 4 3 2 13 4 3" xfId="4344" xr:uid="{38189D5E-5D8B-4E64-A1D9-149F2D2CE773}"/>
    <cellStyle name="Calculation 2 4 3 2 13 5" xfId="4345" xr:uid="{FC8C26CF-EEF9-4C07-8E80-731208824BF1}"/>
    <cellStyle name="Calculation 2 4 3 2 13 5 2" xfId="4346" xr:uid="{A1B934B4-6457-418A-9FDA-47254ADEDAB3}"/>
    <cellStyle name="Calculation 2 4 3 2 13 5 3" xfId="4347" xr:uid="{D693F08D-5E05-4E89-B37B-1CC9D50F8B05}"/>
    <cellStyle name="Calculation 2 4 3 2 13 6" xfId="4348" xr:uid="{AD36C5BA-A105-480D-884E-46D8BC413911}"/>
    <cellStyle name="Calculation 2 4 3 2 13 6 2" xfId="4349" xr:uid="{069BBF3B-117A-4D63-9600-68BCDE13EC33}"/>
    <cellStyle name="Calculation 2 4 3 2 13 6 3" xfId="4350" xr:uid="{17FDCD15-30B4-40AF-A81F-73B9DA05786E}"/>
    <cellStyle name="Calculation 2 4 3 2 13 7" xfId="4351" xr:uid="{6E624582-0321-48B0-9F2B-845AA1DB6D8F}"/>
    <cellStyle name="Calculation 2 4 3 2 13 8" xfId="4352" xr:uid="{74B1E34E-F8A1-4118-8B7C-3C2D92ACB65A}"/>
    <cellStyle name="Calculation 2 4 3 2 14" xfId="4353" xr:uid="{B5A7E086-27F8-4204-9374-6EA9CB057896}"/>
    <cellStyle name="Calculation 2 4 3 2 14 2" xfId="4354" xr:uid="{BDC56AA1-3350-45F5-A43F-6977C496E630}"/>
    <cellStyle name="Calculation 2 4 3 2 14 2 2" xfId="4355" xr:uid="{786EDB89-2E9D-43E0-A4D5-CAF64FEFC49D}"/>
    <cellStyle name="Calculation 2 4 3 2 14 2 3" xfId="4356" xr:uid="{138E7D5D-327A-4B02-9905-55D465D4C0C6}"/>
    <cellStyle name="Calculation 2 4 3 2 14 3" xfId="4357" xr:uid="{B1C87834-2DF0-4EF3-B2CB-F6788E308B53}"/>
    <cellStyle name="Calculation 2 4 3 2 14 3 2" xfId="4358" xr:uid="{AB8BAAB3-D504-4732-8649-B423FA411EEC}"/>
    <cellStyle name="Calculation 2 4 3 2 14 3 3" xfId="4359" xr:uid="{04979A8F-A836-46E5-BE42-A1AE46FEED8C}"/>
    <cellStyle name="Calculation 2 4 3 2 14 4" xfId="4360" xr:uid="{5890F925-EBDE-4A14-B8FE-D867916D0911}"/>
    <cellStyle name="Calculation 2 4 3 2 14 4 2" xfId="4361" xr:uid="{B769FE27-AFAE-402D-8487-963E289FC26C}"/>
    <cellStyle name="Calculation 2 4 3 2 14 4 3" xfId="4362" xr:uid="{006F86B4-1954-4F77-9B62-7415701EFAD9}"/>
    <cellStyle name="Calculation 2 4 3 2 14 5" xfId="4363" xr:uid="{9D9E25D9-864D-41C3-ADE6-BBDA33C78E5B}"/>
    <cellStyle name="Calculation 2 4 3 2 14 5 2" xfId="4364" xr:uid="{AD992B19-4330-4F8F-B5D4-78076B9BB2A4}"/>
    <cellStyle name="Calculation 2 4 3 2 14 5 3" xfId="4365" xr:uid="{6B7AC853-12D7-4413-AB9E-F38947FFCF5B}"/>
    <cellStyle name="Calculation 2 4 3 2 14 6" xfId="4366" xr:uid="{139A40A3-696E-4E6F-A710-0B793184BE41}"/>
    <cellStyle name="Calculation 2 4 3 2 14 6 2" xfId="4367" xr:uid="{70D0D26A-A1DB-4506-B8CC-944240B43FE5}"/>
    <cellStyle name="Calculation 2 4 3 2 14 6 3" xfId="4368" xr:uid="{2164AADA-162D-4D36-BBB6-3505E30F5710}"/>
    <cellStyle name="Calculation 2 4 3 2 14 7" xfId="4369" xr:uid="{A311F4F0-7092-48D9-B1D7-BA9B3B123B27}"/>
    <cellStyle name="Calculation 2 4 3 2 14 8" xfId="4370" xr:uid="{52C6728B-C440-4679-9289-C7FEAAB99525}"/>
    <cellStyle name="Calculation 2 4 3 2 15" xfId="4371" xr:uid="{10018CB5-663F-4D5F-9890-9243B2896D37}"/>
    <cellStyle name="Calculation 2 4 3 2 15 2" xfId="4372" xr:uid="{1C5363C8-33A3-41C8-81FF-4605F7043041}"/>
    <cellStyle name="Calculation 2 4 3 2 15 3" xfId="4373" xr:uid="{3AF502F3-EA85-4A6E-B6D9-C8F337168821}"/>
    <cellStyle name="Calculation 2 4 3 2 16" xfId="4374" xr:uid="{EAE51DE0-A718-41BB-BDFC-530286F116E3}"/>
    <cellStyle name="Calculation 2 4 3 2 2" xfId="4375" xr:uid="{AEF6BEAA-81D4-4AC8-82BD-B5AC2569ED08}"/>
    <cellStyle name="Calculation 2 4 3 2 2 2" xfId="4376" xr:uid="{2058E120-46F3-420D-A819-1FD567C4FB70}"/>
    <cellStyle name="Calculation 2 4 3 2 2 2 2" xfId="4377" xr:uid="{76C44BE6-A75E-4736-BE36-CC09D1CAD69B}"/>
    <cellStyle name="Calculation 2 4 3 2 2 2 3" xfId="4378" xr:uid="{F012716A-6876-41BC-AC8C-7986AB1050B6}"/>
    <cellStyle name="Calculation 2 4 3 2 2 3" xfId="4379" xr:uid="{CF294E84-A40A-4254-A7FA-375620267026}"/>
    <cellStyle name="Calculation 2 4 3 2 2 3 2" xfId="4380" xr:uid="{148D51FA-DC03-4349-8563-1254877ADB96}"/>
    <cellStyle name="Calculation 2 4 3 2 2 3 3" xfId="4381" xr:uid="{C1B84413-096B-410C-84FF-33515158EF2B}"/>
    <cellStyle name="Calculation 2 4 3 2 2 4" xfId="4382" xr:uid="{7EFBE7D4-9525-4521-A425-7FEAAEEE3F1B}"/>
    <cellStyle name="Calculation 2 4 3 2 2 4 2" xfId="4383" xr:uid="{85979DAF-821C-4413-A7C5-F94F447A0B1B}"/>
    <cellStyle name="Calculation 2 4 3 2 2 4 3" xfId="4384" xr:uid="{4D121C03-5DC0-4BA2-9C40-45CCFBB22C62}"/>
    <cellStyle name="Calculation 2 4 3 2 2 5" xfId="4385" xr:uid="{701A579C-ED83-4C2D-9440-93318650C7AC}"/>
    <cellStyle name="Calculation 2 4 3 2 2 5 2" xfId="4386" xr:uid="{19DB2321-9352-4A39-9D0C-248655C909B7}"/>
    <cellStyle name="Calculation 2 4 3 2 2 5 3" xfId="4387" xr:uid="{2A5D86C6-5D08-4D66-94D2-E0FDE6DE036A}"/>
    <cellStyle name="Calculation 2 4 3 2 2 6" xfId="4388" xr:uid="{926F8BED-29AE-4727-A9E2-47C1A29149C8}"/>
    <cellStyle name="Calculation 2 4 3 2 2 6 2" xfId="4389" xr:uid="{113CA801-88FF-4BDC-9D6D-D87C09504DFB}"/>
    <cellStyle name="Calculation 2 4 3 2 2 6 3" xfId="4390" xr:uid="{AFF309DB-1A01-4651-8C3E-60C8924DDE30}"/>
    <cellStyle name="Calculation 2 4 3 2 2 7" xfId="4391" xr:uid="{6C2A2ADC-0035-4092-8315-D40D7BAD809A}"/>
    <cellStyle name="Calculation 2 4 3 2 2 8" xfId="4392" xr:uid="{C07CEF08-401D-49BF-B2DE-475709EB429E}"/>
    <cellStyle name="Calculation 2 4 3 2 2 9" xfId="4393" xr:uid="{C26FE223-23BE-4308-8B19-B91D360FF579}"/>
    <cellStyle name="Calculation 2 4 3 2 3" xfId="4394" xr:uid="{6BABA1E7-C38A-43CB-89F9-30C602409B5C}"/>
    <cellStyle name="Calculation 2 4 3 2 3 2" xfId="4395" xr:uid="{20C291AF-A364-4DFB-9AA5-BF4B5A294CDD}"/>
    <cellStyle name="Calculation 2 4 3 2 3 2 2" xfId="4396" xr:uid="{BB9973AD-52D7-44D5-82CB-7C685DC55324}"/>
    <cellStyle name="Calculation 2 4 3 2 3 2 3" xfId="4397" xr:uid="{B9977614-55AB-4CBF-AB64-694E3F28B811}"/>
    <cellStyle name="Calculation 2 4 3 2 3 3" xfId="4398" xr:uid="{51FAC2AA-92C4-44F9-A2A7-CA726F30FE94}"/>
    <cellStyle name="Calculation 2 4 3 2 3 3 2" xfId="4399" xr:uid="{F08C2DFC-1DC3-4E35-8F2F-A820B5D81C86}"/>
    <cellStyle name="Calculation 2 4 3 2 3 3 3" xfId="4400" xr:uid="{3EDDA57E-5C6C-4CDA-AEE8-62FDEDA106F0}"/>
    <cellStyle name="Calculation 2 4 3 2 3 4" xfId="4401" xr:uid="{3F7BBB9F-A2F7-4461-88F8-2F609628F0FC}"/>
    <cellStyle name="Calculation 2 4 3 2 3 4 2" xfId="4402" xr:uid="{B086B9D2-31F5-422A-81A4-4CE003868F64}"/>
    <cellStyle name="Calculation 2 4 3 2 3 4 3" xfId="4403" xr:uid="{408628D0-1F33-4309-8DB6-C371CFA9DE29}"/>
    <cellStyle name="Calculation 2 4 3 2 3 5" xfId="4404" xr:uid="{87C18B53-5DD2-45D5-B442-5720ED2CEF4F}"/>
    <cellStyle name="Calculation 2 4 3 2 3 5 2" xfId="4405" xr:uid="{6A3F69D4-CE54-416B-A60B-C6DAE0E4D2D0}"/>
    <cellStyle name="Calculation 2 4 3 2 3 5 3" xfId="4406" xr:uid="{4534481D-3818-4BC1-AD3B-04987984D11A}"/>
    <cellStyle name="Calculation 2 4 3 2 3 6" xfId="4407" xr:uid="{959ECC7A-0F09-46BB-8614-5A7C090CEB4D}"/>
    <cellStyle name="Calculation 2 4 3 2 3 6 2" xfId="4408" xr:uid="{CCC18511-FC21-46F6-ACED-654BED8EB95E}"/>
    <cellStyle name="Calculation 2 4 3 2 3 6 3" xfId="4409" xr:uid="{E27F3D76-4331-4622-A1F3-FF2B30B77C15}"/>
    <cellStyle name="Calculation 2 4 3 2 3 7" xfId="4410" xr:uid="{9A8A5A30-EBC3-454C-8003-D49677AC99D8}"/>
    <cellStyle name="Calculation 2 4 3 2 3 8" xfId="4411" xr:uid="{CF2FD09A-121D-47EC-B9F6-934652F43B41}"/>
    <cellStyle name="Calculation 2 4 3 2 3 9" xfId="4412" xr:uid="{C0360886-6A73-415C-853D-F992D2677C4A}"/>
    <cellStyle name="Calculation 2 4 3 2 4" xfId="4413" xr:uid="{892DCD71-7E15-4A9A-8A8B-936A3F76B01D}"/>
    <cellStyle name="Calculation 2 4 3 2 4 2" xfId="4414" xr:uid="{BBE01C6C-7225-4053-BB03-542448308D8B}"/>
    <cellStyle name="Calculation 2 4 3 2 4 2 2" xfId="4415" xr:uid="{634A87B4-71D3-42E4-8C5E-DB161BCDE371}"/>
    <cellStyle name="Calculation 2 4 3 2 4 2 3" xfId="4416" xr:uid="{C3F8700A-BA89-4046-960B-A52CD4C300A8}"/>
    <cellStyle name="Calculation 2 4 3 2 4 3" xfId="4417" xr:uid="{C5F4B1CA-E1F9-4CF1-93F8-6CF5400256F4}"/>
    <cellStyle name="Calculation 2 4 3 2 4 3 2" xfId="4418" xr:uid="{F3CFC615-6889-4FC5-B58C-75F353526AEE}"/>
    <cellStyle name="Calculation 2 4 3 2 4 3 3" xfId="4419" xr:uid="{E7D19693-97F6-444F-83B8-DD3B6BC95641}"/>
    <cellStyle name="Calculation 2 4 3 2 4 4" xfId="4420" xr:uid="{C6C4AB1E-E7FF-45F8-8473-C0FF5B823030}"/>
    <cellStyle name="Calculation 2 4 3 2 4 4 2" xfId="4421" xr:uid="{CC89D18B-002B-4798-82DB-CDDC27093691}"/>
    <cellStyle name="Calculation 2 4 3 2 4 4 3" xfId="4422" xr:uid="{E0DE706F-411C-48BE-A2B0-D09A5E088C23}"/>
    <cellStyle name="Calculation 2 4 3 2 4 5" xfId="4423" xr:uid="{BC7817CA-189E-46CA-BC7F-90C2B05DD1BE}"/>
    <cellStyle name="Calculation 2 4 3 2 4 5 2" xfId="4424" xr:uid="{D0189BB6-5018-4524-9727-6646ECE0561F}"/>
    <cellStyle name="Calculation 2 4 3 2 4 5 3" xfId="4425" xr:uid="{F141BD88-D317-4630-9EBC-99D666DCDDDB}"/>
    <cellStyle name="Calculation 2 4 3 2 4 6" xfId="4426" xr:uid="{07B3881B-3C71-448B-A1B3-AAA5ECF2D5E9}"/>
    <cellStyle name="Calculation 2 4 3 2 4 6 2" xfId="4427" xr:uid="{4F596D61-EC7F-4712-96D8-E25D4B58E111}"/>
    <cellStyle name="Calculation 2 4 3 2 4 6 3" xfId="4428" xr:uid="{DD7038E6-35E0-4BD8-A90F-FBCF606D5BCD}"/>
    <cellStyle name="Calculation 2 4 3 2 4 7" xfId="4429" xr:uid="{D7F998C9-1CBF-485D-8676-F50AFDF321AA}"/>
    <cellStyle name="Calculation 2 4 3 2 4 8" xfId="4430" xr:uid="{847130CB-2280-4EA6-8473-F58393ED19CD}"/>
    <cellStyle name="Calculation 2 4 3 2 4 9" xfId="4431" xr:uid="{14E098AC-57E9-4794-9F32-6944057F4A29}"/>
    <cellStyle name="Calculation 2 4 3 2 5" xfId="4432" xr:uid="{5C001D6F-4150-419B-81DE-E3E873460471}"/>
    <cellStyle name="Calculation 2 4 3 2 5 2" xfId="4433" xr:uid="{F1485B10-0448-4AF5-8339-B0D105E47BA2}"/>
    <cellStyle name="Calculation 2 4 3 2 5 2 2" xfId="4434" xr:uid="{93B52233-81CD-4515-85E3-CA505E41A4FB}"/>
    <cellStyle name="Calculation 2 4 3 2 5 2 3" xfId="4435" xr:uid="{49425123-F0A1-48CC-A306-2EC13FA1CB99}"/>
    <cellStyle name="Calculation 2 4 3 2 5 3" xfId="4436" xr:uid="{73D4876D-AD52-4C92-98AA-F28BF7E4E544}"/>
    <cellStyle name="Calculation 2 4 3 2 5 3 2" xfId="4437" xr:uid="{7A83028F-96C6-4E61-A585-F4C061AE7A3B}"/>
    <cellStyle name="Calculation 2 4 3 2 5 3 3" xfId="4438" xr:uid="{7A139D0D-2557-4856-A653-26B41C2B8D28}"/>
    <cellStyle name="Calculation 2 4 3 2 5 4" xfId="4439" xr:uid="{6DB73667-4F26-4D80-87CB-1DD0BBF06C47}"/>
    <cellStyle name="Calculation 2 4 3 2 5 4 2" xfId="4440" xr:uid="{34C8C4C9-BB44-4E36-A14F-FE4C293B1D36}"/>
    <cellStyle name="Calculation 2 4 3 2 5 4 3" xfId="4441" xr:uid="{2FE91EBF-F3EB-4F03-9CE0-D1C0413B4DFB}"/>
    <cellStyle name="Calculation 2 4 3 2 5 5" xfId="4442" xr:uid="{54A723AE-1160-4A4E-B9EF-58F77781ECA4}"/>
    <cellStyle name="Calculation 2 4 3 2 5 5 2" xfId="4443" xr:uid="{5829D01F-3C0C-413C-B4A7-0A94BD619B12}"/>
    <cellStyle name="Calculation 2 4 3 2 5 5 3" xfId="4444" xr:uid="{A766EAEB-DC33-4EBE-A3BE-7EB1AD0B23BA}"/>
    <cellStyle name="Calculation 2 4 3 2 5 6" xfId="4445" xr:uid="{103039A5-F78F-453E-A35C-ABB5C6BBB53E}"/>
    <cellStyle name="Calculation 2 4 3 2 5 6 2" xfId="4446" xr:uid="{D910639C-32E4-4435-9C8D-5B5EADFBD0B2}"/>
    <cellStyle name="Calculation 2 4 3 2 5 6 3" xfId="4447" xr:uid="{1E84DC92-D457-40BF-A386-337AB68DFC70}"/>
    <cellStyle name="Calculation 2 4 3 2 5 7" xfId="4448" xr:uid="{25DD0B2A-9ABD-4FFD-86BE-70469DEB4FE9}"/>
    <cellStyle name="Calculation 2 4 3 2 5 8" xfId="4449" xr:uid="{5378CC65-E7F7-4D1A-BE08-F025AF087A0C}"/>
    <cellStyle name="Calculation 2 4 3 2 5 9" xfId="4450" xr:uid="{61D0D3CF-B409-4586-8C81-AA5547BDD220}"/>
    <cellStyle name="Calculation 2 4 3 2 6" xfId="4451" xr:uid="{30B84F2D-E4A7-4503-A8C1-1C179355798C}"/>
    <cellStyle name="Calculation 2 4 3 2 6 2" xfId="4452" xr:uid="{E6EA5373-1F26-4C9E-8E81-3A5661C2ACAF}"/>
    <cellStyle name="Calculation 2 4 3 2 6 2 2" xfId="4453" xr:uid="{372F35F0-FB58-4F44-834C-497CB55DE2E2}"/>
    <cellStyle name="Calculation 2 4 3 2 6 2 3" xfId="4454" xr:uid="{65FD326F-55CA-4DDD-AF0D-2B803FF4E946}"/>
    <cellStyle name="Calculation 2 4 3 2 6 3" xfId="4455" xr:uid="{D5DE89D9-0020-45E1-8160-CDBC6A0AA31F}"/>
    <cellStyle name="Calculation 2 4 3 2 6 3 2" xfId="4456" xr:uid="{F5AF3CBD-492B-410F-B5D3-57B32C2387F0}"/>
    <cellStyle name="Calculation 2 4 3 2 6 3 3" xfId="4457" xr:uid="{BA48F79C-550F-4DBF-BE71-26E8920680CD}"/>
    <cellStyle name="Calculation 2 4 3 2 6 4" xfId="4458" xr:uid="{AADB2519-BEFC-425E-B4B7-B73DF76C5209}"/>
    <cellStyle name="Calculation 2 4 3 2 6 4 2" xfId="4459" xr:uid="{3AE675B9-C695-4DA6-9486-944AD5219E12}"/>
    <cellStyle name="Calculation 2 4 3 2 6 4 3" xfId="4460" xr:uid="{CB3A90D6-A08E-47C3-866B-46500ABAE9B1}"/>
    <cellStyle name="Calculation 2 4 3 2 6 5" xfId="4461" xr:uid="{3DC372A5-1A9C-4EAD-A458-481C08B3FECF}"/>
    <cellStyle name="Calculation 2 4 3 2 6 5 2" xfId="4462" xr:uid="{C4B81C58-9B2D-4C02-AD4E-B3E14ABBE340}"/>
    <cellStyle name="Calculation 2 4 3 2 6 5 3" xfId="4463" xr:uid="{032C36EF-506B-4420-92B1-19BA1F47EEDF}"/>
    <cellStyle name="Calculation 2 4 3 2 6 6" xfId="4464" xr:uid="{AFD522CE-59D6-4B50-95DE-CE5FF0A91170}"/>
    <cellStyle name="Calculation 2 4 3 2 6 6 2" xfId="4465" xr:uid="{0F1201C8-1A50-41A5-A488-6B7BBC26060D}"/>
    <cellStyle name="Calculation 2 4 3 2 6 6 3" xfId="4466" xr:uid="{8C8CCE2C-2BC3-4771-97DB-6BBE040806CA}"/>
    <cellStyle name="Calculation 2 4 3 2 6 7" xfId="4467" xr:uid="{9161EC7E-704E-446B-BBA6-C82FACA36840}"/>
    <cellStyle name="Calculation 2 4 3 2 6 8" xfId="4468" xr:uid="{D2A07474-AD42-442A-A841-9C4CE2B00C05}"/>
    <cellStyle name="Calculation 2 4 3 2 6 9" xfId="4469" xr:uid="{51DF4F36-CE94-451C-BB9F-AD95448585AC}"/>
    <cellStyle name="Calculation 2 4 3 2 7" xfId="4470" xr:uid="{7B009D3E-F49F-4370-B767-6553456B7B97}"/>
    <cellStyle name="Calculation 2 4 3 2 7 2" xfId="4471" xr:uid="{C60084AB-59FE-401F-90FC-B7661A7751F4}"/>
    <cellStyle name="Calculation 2 4 3 2 7 2 2" xfId="4472" xr:uid="{41C5AE0E-F3B0-4670-84FF-92FFE806373E}"/>
    <cellStyle name="Calculation 2 4 3 2 7 2 3" xfId="4473" xr:uid="{C1E39176-8FDD-4D94-BEC1-11FF3C05FEBB}"/>
    <cellStyle name="Calculation 2 4 3 2 7 3" xfId="4474" xr:uid="{AAC3932F-FF33-47F1-B8CA-C688A64ABCB4}"/>
    <cellStyle name="Calculation 2 4 3 2 7 3 2" xfId="4475" xr:uid="{9B4E208A-E18E-4928-94E8-FDEAB5AD04AD}"/>
    <cellStyle name="Calculation 2 4 3 2 7 3 3" xfId="4476" xr:uid="{A5CC5D98-1B09-4BBF-B84F-3D8943519B58}"/>
    <cellStyle name="Calculation 2 4 3 2 7 4" xfId="4477" xr:uid="{22C3ECD4-2CAA-418E-9F85-0100BA497AE8}"/>
    <cellStyle name="Calculation 2 4 3 2 7 4 2" xfId="4478" xr:uid="{6E44A885-9D4D-46D6-A8F2-CE38B462E7E8}"/>
    <cellStyle name="Calculation 2 4 3 2 7 4 3" xfId="4479" xr:uid="{98118D6D-AE0A-44B0-A958-DCEDDE0DD6BC}"/>
    <cellStyle name="Calculation 2 4 3 2 7 5" xfId="4480" xr:uid="{543E45FA-1A5E-4BD1-87E6-785306E497D1}"/>
    <cellStyle name="Calculation 2 4 3 2 7 5 2" xfId="4481" xr:uid="{57FBA7A1-8B77-461A-9027-1140D80CB337}"/>
    <cellStyle name="Calculation 2 4 3 2 7 5 3" xfId="4482" xr:uid="{2A902C64-D4A0-48B5-944B-379A637ABC7E}"/>
    <cellStyle name="Calculation 2 4 3 2 7 6" xfId="4483" xr:uid="{E5BAE723-5A4D-4CD5-9BD3-103A3B0B3E11}"/>
    <cellStyle name="Calculation 2 4 3 2 7 6 2" xfId="4484" xr:uid="{A0D15904-ECD9-4214-8C59-ED84AC6DF09E}"/>
    <cellStyle name="Calculation 2 4 3 2 7 6 3" xfId="4485" xr:uid="{019BE675-D5EB-40DD-878F-59FFF0EAAD46}"/>
    <cellStyle name="Calculation 2 4 3 2 7 7" xfId="4486" xr:uid="{33AEF3FA-BFFF-4080-B248-43014189C6F2}"/>
    <cellStyle name="Calculation 2 4 3 2 7 8" xfId="4487" xr:uid="{C9CF75C4-3809-47BD-A7E8-FDB268001BCE}"/>
    <cellStyle name="Calculation 2 4 3 2 7 9" xfId="4488" xr:uid="{ED7F1942-9744-4D6E-9E73-867410A528A7}"/>
    <cellStyle name="Calculation 2 4 3 2 8" xfId="4489" xr:uid="{305A8198-9BEE-4816-BDAE-A5AFB39C9FCF}"/>
    <cellStyle name="Calculation 2 4 3 2 8 2" xfId="4490" xr:uid="{357A3E97-103D-4FA9-8CDD-0A3EB3E48FDD}"/>
    <cellStyle name="Calculation 2 4 3 2 8 2 2" xfId="4491" xr:uid="{63C0174C-CBAB-49FA-86B9-9CCB0B63848D}"/>
    <cellStyle name="Calculation 2 4 3 2 8 2 3" xfId="4492" xr:uid="{A32D8A1A-E364-4491-B21F-D1CF33072059}"/>
    <cellStyle name="Calculation 2 4 3 2 8 3" xfId="4493" xr:uid="{9E40048A-6D27-48D8-9E4D-4CF678F9E0E6}"/>
    <cellStyle name="Calculation 2 4 3 2 8 3 2" xfId="4494" xr:uid="{15BB7E2A-7BEF-45CB-B111-AB7BADE72470}"/>
    <cellStyle name="Calculation 2 4 3 2 8 3 3" xfId="4495" xr:uid="{40D85B2B-E34F-452C-9734-F2B9A548EB2E}"/>
    <cellStyle name="Calculation 2 4 3 2 8 4" xfId="4496" xr:uid="{7DD6E86C-3568-434A-8DDF-BB81A0A1D92D}"/>
    <cellStyle name="Calculation 2 4 3 2 8 4 2" xfId="4497" xr:uid="{A2377F6B-5775-4813-8D76-9E2B737745E4}"/>
    <cellStyle name="Calculation 2 4 3 2 8 4 3" xfId="4498" xr:uid="{5AA03AA3-4B96-4B08-BD8C-1BD5A9DF1E2E}"/>
    <cellStyle name="Calculation 2 4 3 2 8 5" xfId="4499" xr:uid="{2D614679-94B6-4D4F-8D57-FBF7D8C833DA}"/>
    <cellStyle name="Calculation 2 4 3 2 8 5 2" xfId="4500" xr:uid="{D0C33BBE-B481-41FC-BA65-D0F655184170}"/>
    <cellStyle name="Calculation 2 4 3 2 8 5 3" xfId="4501" xr:uid="{5DB9E414-70B3-4D6B-BD8E-284C86675BEF}"/>
    <cellStyle name="Calculation 2 4 3 2 8 6" xfId="4502" xr:uid="{8C4C4D9B-12BF-4E48-8327-08725B551B52}"/>
    <cellStyle name="Calculation 2 4 3 2 8 6 2" xfId="4503" xr:uid="{69117B99-E04C-48E1-9390-D3C62A47348B}"/>
    <cellStyle name="Calculation 2 4 3 2 8 6 3" xfId="4504" xr:uid="{A5F461CE-E911-42B9-8186-EFB6ACD25F1E}"/>
    <cellStyle name="Calculation 2 4 3 2 8 7" xfId="4505" xr:uid="{B489ABAF-222D-4A9D-8F8D-32A1544D8008}"/>
    <cellStyle name="Calculation 2 4 3 2 8 8" xfId="4506" xr:uid="{1421C957-6354-429E-B176-BBEEABE69BCB}"/>
    <cellStyle name="Calculation 2 4 3 2 8 9" xfId="4507" xr:uid="{360FC49A-5EE0-42FD-820A-146425E94498}"/>
    <cellStyle name="Calculation 2 4 3 2 9" xfId="4508" xr:uid="{7609C0A3-4F45-46CD-9988-1015C6CF6C9E}"/>
    <cellStyle name="Calculation 2 4 3 2 9 2" xfId="4509" xr:uid="{A0C9A8D2-3DCF-49ED-8019-719DF4D02490}"/>
    <cellStyle name="Calculation 2 4 3 2 9 2 2" xfId="4510" xr:uid="{40C7F057-30D1-416E-9292-3977AFDB9C8C}"/>
    <cellStyle name="Calculation 2 4 3 2 9 2 3" xfId="4511" xr:uid="{FC15DB9B-7D24-4DB8-9422-814C54350518}"/>
    <cellStyle name="Calculation 2 4 3 2 9 3" xfId="4512" xr:uid="{1D8CE012-4056-4158-AB58-FE5941B58B66}"/>
    <cellStyle name="Calculation 2 4 3 2 9 3 2" xfId="4513" xr:uid="{AD540118-4114-4698-8CF0-705392E460F8}"/>
    <cellStyle name="Calculation 2 4 3 2 9 3 3" xfId="4514" xr:uid="{3525DEB3-AF99-4676-BB1B-DA1BDA1F7E62}"/>
    <cellStyle name="Calculation 2 4 3 2 9 4" xfId="4515" xr:uid="{E9765F88-6664-460C-BBAE-8273B7CA7A7B}"/>
    <cellStyle name="Calculation 2 4 3 2 9 4 2" xfId="4516" xr:uid="{EB25EBAC-77CC-48A8-9782-21AA623E890C}"/>
    <cellStyle name="Calculation 2 4 3 2 9 4 3" xfId="4517" xr:uid="{BE23470B-3A78-4C2C-8DDD-394CA7CA7EA8}"/>
    <cellStyle name="Calculation 2 4 3 2 9 5" xfId="4518" xr:uid="{E4E11741-7F21-4E69-A0E3-CE585EE732B2}"/>
    <cellStyle name="Calculation 2 4 3 2 9 5 2" xfId="4519" xr:uid="{1B90560F-B6E9-4629-B942-15AE12FBF550}"/>
    <cellStyle name="Calculation 2 4 3 2 9 5 3" xfId="4520" xr:uid="{AC20C954-DFAB-47DB-A2E7-BB5AEC7ED646}"/>
    <cellStyle name="Calculation 2 4 3 2 9 6" xfId="4521" xr:uid="{55A9F3EE-9DBD-4E23-A863-422A944990C2}"/>
    <cellStyle name="Calculation 2 4 3 2 9 6 2" xfId="4522" xr:uid="{D42E2236-17FE-4A68-A29F-D9765B83B856}"/>
    <cellStyle name="Calculation 2 4 3 2 9 6 3" xfId="4523" xr:uid="{7C9C42FC-0F8F-4F64-A934-D7903832646D}"/>
    <cellStyle name="Calculation 2 4 3 2 9 7" xfId="4524" xr:uid="{7317CEEA-ABE8-4135-A7D6-D19782634DB0}"/>
    <cellStyle name="Calculation 2 4 3 2 9 8" xfId="4525" xr:uid="{370C037A-8BDB-4D77-A0F0-7B29F08D0EFF}"/>
    <cellStyle name="Calculation 2 4 3 3" xfId="4526" xr:uid="{41EC5E7C-FDD7-4602-8A48-927ED15F9B0D}"/>
    <cellStyle name="Calculation 2 4 3 3 10" xfId="4527" xr:uid="{AD9A37EC-4449-44FE-A860-F8F6D206A0FC}"/>
    <cellStyle name="Calculation 2 4 3 3 11" xfId="4528" xr:uid="{F5706A2B-8D13-4D0B-89B7-24836ECB12EC}"/>
    <cellStyle name="Calculation 2 4 3 3 2" xfId="4529" xr:uid="{413FCA0A-B9A8-49AC-9794-978AE7A13751}"/>
    <cellStyle name="Calculation 2 4 3 3 2 2" xfId="4530" xr:uid="{0C453E74-6608-479E-BA24-545B283E2ADA}"/>
    <cellStyle name="Calculation 2 4 3 3 2 3" xfId="4531" xr:uid="{83D1E145-3AB0-455D-96D5-A69DF37CED20}"/>
    <cellStyle name="Calculation 2 4 3 3 2 4" xfId="4532" xr:uid="{C4756DC8-66FC-4234-8BEB-012E6A3AF0CD}"/>
    <cellStyle name="Calculation 2 4 3 3 3" xfId="4533" xr:uid="{89A277BB-D919-440E-A6E7-6B288D657F1D}"/>
    <cellStyle name="Calculation 2 4 3 3 3 2" xfId="4534" xr:uid="{2C65EA4A-E07B-4869-A2C1-2188BE6E3E51}"/>
    <cellStyle name="Calculation 2 4 3 3 3 3" xfId="4535" xr:uid="{263934A4-D5D7-4BF3-8235-4C03CEB83D6D}"/>
    <cellStyle name="Calculation 2 4 3 3 3 4" xfId="4536" xr:uid="{1D42776C-F5B6-4304-A6E6-CE9FD0ECCBDD}"/>
    <cellStyle name="Calculation 2 4 3 3 4" xfId="4537" xr:uid="{3F7D7269-5E6A-429B-941D-AAC18E136A9E}"/>
    <cellStyle name="Calculation 2 4 3 3 4 2" xfId="4538" xr:uid="{8B1CF22C-6E4B-4B3F-A06A-1E287F1C58A7}"/>
    <cellStyle name="Calculation 2 4 3 3 4 3" xfId="4539" xr:uid="{B80FA527-DF93-4388-A709-0B5327FF94F9}"/>
    <cellStyle name="Calculation 2 4 3 3 4 4" xfId="4540" xr:uid="{AC77FBF2-6372-4238-BE2D-DD5C794C3A5A}"/>
    <cellStyle name="Calculation 2 4 3 3 5" xfId="4541" xr:uid="{57028069-8CE1-4B3E-8994-24B69B6A83E0}"/>
    <cellStyle name="Calculation 2 4 3 3 5 2" xfId="4542" xr:uid="{B7BE083E-FFAB-48BF-8B69-DF62A0DEAF3A}"/>
    <cellStyle name="Calculation 2 4 3 3 5 3" xfId="4543" xr:uid="{CD8E63EE-B539-4B66-88B0-78971A8DAD1E}"/>
    <cellStyle name="Calculation 2 4 3 3 5 4" xfId="4544" xr:uid="{0A9272DC-8A67-48B7-96BB-972D9CDE90DC}"/>
    <cellStyle name="Calculation 2 4 3 3 6" xfId="4545" xr:uid="{24E5383E-9146-407E-921F-C4D4F3046D76}"/>
    <cellStyle name="Calculation 2 4 3 3 6 2" xfId="4546" xr:uid="{B853AF76-4EB8-41BB-8732-21BE135853F3}"/>
    <cellStyle name="Calculation 2 4 3 3 6 3" xfId="4547" xr:uid="{93FDD1D4-2F9E-47C6-92A5-99F3DC25FF91}"/>
    <cellStyle name="Calculation 2 4 3 3 6 4" xfId="4548" xr:uid="{780BEBD6-4DAB-48AA-8716-1D3B96537E19}"/>
    <cellStyle name="Calculation 2 4 3 3 7" xfId="4549" xr:uid="{7EEA159C-EA54-45F0-ABBB-DED096248720}"/>
    <cellStyle name="Calculation 2 4 3 3 8" xfId="4550" xr:uid="{4682F68F-00DD-49BF-BD03-8FC03C3DE36C}"/>
    <cellStyle name="Calculation 2 4 3 3 9" xfId="4551" xr:uid="{6A167C80-7300-481D-89CF-D9FA552B252D}"/>
    <cellStyle name="Calculation 2 4 3 4" xfId="4552" xr:uid="{400D6A7C-6DA8-4037-B6B3-95F7F535A2D5}"/>
    <cellStyle name="Calculation 2 4 3 4 10" xfId="4553" xr:uid="{2B230EA2-01BE-4F32-AAF2-C994A3A97877}"/>
    <cellStyle name="Calculation 2 4 3 4 2" xfId="4554" xr:uid="{9F14B68D-E495-4404-990A-8EEAC6181B84}"/>
    <cellStyle name="Calculation 2 4 3 4 2 2" xfId="4555" xr:uid="{29EA7032-12A1-43F6-B30C-983873D2201D}"/>
    <cellStyle name="Calculation 2 4 3 4 2 3" xfId="4556" xr:uid="{F45DAB94-3FE6-44B5-9102-3505C6E13B03}"/>
    <cellStyle name="Calculation 2 4 3 4 2 4" xfId="4557" xr:uid="{1A19F8E9-F3D9-4DAD-BF2F-FEE623AE7A33}"/>
    <cellStyle name="Calculation 2 4 3 4 3" xfId="4558" xr:uid="{13090406-3B65-40E6-B799-713B75107FF5}"/>
    <cellStyle name="Calculation 2 4 3 4 3 2" xfId="4559" xr:uid="{6EEF45E9-840E-4DFD-ABBD-79B0E0921CAE}"/>
    <cellStyle name="Calculation 2 4 3 4 3 3" xfId="4560" xr:uid="{4FF26EB5-9FD8-4CA1-A9ED-F65395C2C03F}"/>
    <cellStyle name="Calculation 2 4 3 4 3 4" xfId="4561" xr:uid="{E74C102E-D260-41A0-8D7E-C01D612021BA}"/>
    <cellStyle name="Calculation 2 4 3 4 4" xfId="4562" xr:uid="{C6D83AF4-4938-4D69-AD8F-C892EB99E37A}"/>
    <cellStyle name="Calculation 2 4 3 4 4 2" xfId="4563" xr:uid="{32EF9824-FA4E-465C-BDE0-B4B3E0BCA424}"/>
    <cellStyle name="Calculation 2 4 3 4 4 3" xfId="4564" xr:uid="{4CEF40DA-6BEE-4EE2-B08D-6DE500657F7A}"/>
    <cellStyle name="Calculation 2 4 3 4 4 4" xfId="4565" xr:uid="{CB3397F9-96AA-44CC-A1B6-7EA6B1723DF8}"/>
    <cellStyle name="Calculation 2 4 3 4 5" xfId="4566" xr:uid="{1766BACD-7363-4DBF-AF24-2DB135B65A6D}"/>
    <cellStyle name="Calculation 2 4 3 4 5 2" xfId="4567" xr:uid="{C357087C-8EF3-441B-91A6-F7717934D3FC}"/>
    <cellStyle name="Calculation 2 4 3 4 5 3" xfId="4568" xr:uid="{0A5FF976-BD55-4004-B60C-AE9271D9A8A8}"/>
    <cellStyle name="Calculation 2 4 3 4 5 4" xfId="4569" xr:uid="{881AEE12-7698-4080-A8AC-1381374C0BAB}"/>
    <cellStyle name="Calculation 2 4 3 4 6" xfId="4570" xr:uid="{FFBB824E-7F5A-4F55-A8F3-6BC4768B6CDE}"/>
    <cellStyle name="Calculation 2 4 3 4 6 2" xfId="4571" xr:uid="{F4A7B5FF-4B38-4E8E-A961-463A856A1D77}"/>
    <cellStyle name="Calculation 2 4 3 4 6 3" xfId="4572" xr:uid="{44E299C0-C48E-4750-9072-BF51A6AC1080}"/>
    <cellStyle name="Calculation 2 4 3 4 6 4" xfId="4573" xr:uid="{39C7834B-2930-4FC4-8096-B1CA032C1632}"/>
    <cellStyle name="Calculation 2 4 3 4 7" xfId="4574" xr:uid="{B906429A-5A53-4202-AE67-69601735B018}"/>
    <cellStyle name="Calculation 2 4 3 4 8" xfId="4575" xr:uid="{92260DE3-170E-403C-973C-E56DE160552C}"/>
    <cellStyle name="Calculation 2 4 3 4 9" xfId="4576" xr:uid="{F7184422-97CF-4145-877C-E53C3E0725A8}"/>
    <cellStyle name="Calculation 2 4 3 5" xfId="4577" xr:uid="{55C9421C-F983-4B49-9340-CA4DC5BA00EA}"/>
    <cellStyle name="Calculation 2 4 3 5 2" xfId="4578" xr:uid="{55184BE7-BFB9-4026-AD35-1A22F824B2F6}"/>
    <cellStyle name="Calculation 2 4 3 5 2 2" xfId="4579" xr:uid="{A772DACE-5733-44E6-BD14-B902D7613F49}"/>
    <cellStyle name="Calculation 2 4 3 5 2 3" xfId="4580" xr:uid="{09D3F52E-D167-4366-BF35-24437A5DA756}"/>
    <cellStyle name="Calculation 2 4 3 5 3" xfId="4581" xr:uid="{1B5C9149-6E1A-43D6-B499-4F9F3FEA2956}"/>
    <cellStyle name="Calculation 2 4 3 5 3 2" xfId="4582" xr:uid="{A01801D6-CB02-4180-8C97-4F335A331F55}"/>
    <cellStyle name="Calculation 2 4 3 5 3 3" xfId="4583" xr:uid="{E002C795-9A7A-4A3F-ACF4-8E856906051D}"/>
    <cellStyle name="Calculation 2 4 3 5 4" xfId="4584" xr:uid="{4487E310-8C6A-47C4-B6CF-1886BC49E80D}"/>
    <cellStyle name="Calculation 2 4 3 5 4 2" xfId="4585" xr:uid="{8C2759C2-51B5-45AB-AF16-A0DB2CADA07F}"/>
    <cellStyle name="Calculation 2 4 3 5 4 3" xfId="4586" xr:uid="{9F6BAA56-126A-421A-85D2-A0C1EC538DA1}"/>
    <cellStyle name="Calculation 2 4 3 5 5" xfId="4587" xr:uid="{0A676F16-8961-42DC-9FA1-5433748C2800}"/>
    <cellStyle name="Calculation 2 4 3 5 5 2" xfId="4588" xr:uid="{DCE0404A-300A-431F-87FD-8129A2537FC3}"/>
    <cellStyle name="Calculation 2 4 3 5 5 3" xfId="4589" xr:uid="{8B8533BF-7181-4F43-94AC-8ED67F541D69}"/>
    <cellStyle name="Calculation 2 4 3 5 6" xfId="4590" xr:uid="{051B5C76-C084-4653-B515-3C4457282D1F}"/>
    <cellStyle name="Calculation 2 4 3 5 6 2" xfId="4591" xr:uid="{5056CC25-C9DF-46D2-9025-F888AACBD1C5}"/>
    <cellStyle name="Calculation 2 4 3 5 6 3" xfId="4592" xr:uid="{69D8A971-2412-427D-92F5-EB6F5F880A64}"/>
    <cellStyle name="Calculation 2 4 3 5 7" xfId="4593" xr:uid="{462322A1-1D83-45C1-98A9-1D26F0AAEE1B}"/>
    <cellStyle name="Calculation 2 4 3 5 8" xfId="4594" xr:uid="{F8E85B51-3044-4C89-A7CE-3B072E6A758D}"/>
    <cellStyle name="Calculation 2 4 3 5 9" xfId="4595" xr:uid="{F0C49C00-E490-472F-B4E4-7C3C1BADD4E5}"/>
    <cellStyle name="Calculation 2 4 3 6" xfId="4596" xr:uid="{6A17A326-9F8D-4AC0-8B4E-14FE1E1E09CC}"/>
    <cellStyle name="Calculation 2 4 3 6 2" xfId="4597" xr:uid="{95B6ACD6-C52A-470F-BAA0-A180F63A0A24}"/>
    <cellStyle name="Calculation 2 4 3 6 2 2" xfId="4598" xr:uid="{832D2630-3A53-43DC-83C6-05245C7306BD}"/>
    <cellStyle name="Calculation 2 4 3 6 2 3" xfId="4599" xr:uid="{AB10ADF5-3B31-40CF-A103-480C89AB043D}"/>
    <cellStyle name="Calculation 2 4 3 6 3" xfId="4600" xr:uid="{A9C2F6AA-CE9A-4BFD-934D-DF82EA1D6BB5}"/>
    <cellStyle name="Calculation 2 4 3 6 3 2" xfId="4601" xr:uid="{E20B0C63-01BD-4FA5-AA99-21481D33E41D}"/>
    <cellStyle name="Calculation 2 4 3 6 3 3" xfId="4602" xr:uid="{BE7FF653-4B77-4D36-8CEC-CFAA859D2D9A}"/>
    <cellStyle name="Calculation 2 4 3 6 4" xfId="4603" xr:uid="{356A1A0A-4581-480A-9B48-E160CCEA5E0C}"/>
    <cellStyle name="Calculation 2 4 3 6 4 2" xfId="4604" xr:uid="{64F873F7-8221-4E73-81C6-A94E26A48B12}"/>
    <cellStyle name="Calculation 2 4 3 6 4 3" xfId="4605" xr:uid="{DDC4A5DD-D6AC-4A6C-B560-7A5E17F49C3E}"/>
    <cellStyle name="Calculation 2 4 3 6 5" xfId="4606" xr:uid="{FC106DF5-4D3A-4E43-9F82-1C881542F3AA}"/>
    <cellStyle name="Calculation 2 4 3 6 5 2" xfId="4607" xr:uid="{FC1AEA77-87E8-4282-AC0C-3C0CBCB9B852}"/>
    <cellStyle name="Calculation 2 4 3 6 5 3" xfId="4608" xr:uid="{45226E52-582B-4D9C-907B-1D15477E2C5B}"/>
    <cellStyle name="Calculation 2 4 3 6 6" xfId="4609" xr:uid="{D05E85A3-689D-4DFE-AB4F-6B64E93AD99C}"/>
    <cellStyle name="Calculation 2 4 3 6 6 2" xfId="4610" xr:uid="{B785D278-A0E3-443B-B34C-EC9EC6874F3E}"/>
    <cellStyle name="Calculation 2 4 3 6 6 3" xfId="4611" xr:uid="{A5C96D2A-B230-4740-AB9F-C95182F6C5DD}"/>
    <cellStyle name="Calculation 2 4 3 6 7" xfId="4612" xr:uid="{C44F4D6D-BAFD-46C5-90A5-044A96299EEF}"/>
    <cellStyle name="Calculation 2 4 3 6 8" xfId="4613" xr:uid="{65CC9BD5-D595-4709-83D4-1574608CA327}"/>
    <cellStyle name="Calculation 2 4 3 6 9" xfId="4614" xr:uid="{C22CF3B2-050E-413B-BAB0-F2A5C0D9B92B}"/>
    <cellStyle name="Calculation 2 4 3 7" xfId="4615" xr:uid="{BF1C4C28-9E2A-4379-8E6D-596C0A53C664}"/>
    <cellStyle name="Calculation 2 4 3 7 2" xfId="4616" xr:uid="{C5B94015-BAA0-4738-ABD2-4E325126DE38}"/>
    <cellStyle name="Calculation 2 4 3 7 2 2" xfId="4617" xr:uid="{2AF31D8C-903C-4EC2-8549-1A40FF82B010}"/>
    <cellStyle name="Calculation 2 4 3 7 2 3" xfId="4618" xr:uid="{4431B358-327C-423B-9FE9-08E71D2F8EB2}"/>
    <cellStyle name="Calculation 2 4 3 7 3" xfId="4619" xr:uid="{BD3A1A7E-3218-47A1-8167-5016DC59A6AA}"/>
    <cellStyle name="Calculation 2 4 3 7 3 2" xfId="4620" xr:uid="{6A292B95-BE3D-4982-AFF0-AB174ABF5CB2}"/>
    <cellStyle name="Calculation 2 4 3 7 3 3" xfId="4621" xr:uid="{0E57D167-3142-48EC-A803-9C0AA0DB4FD8}"/>
    <cellStyle name="Calculation 2 4 3 7 4" xfId="4622" xr:uid="{DEFB420D-32CA-4A34-A22A-2DDD97CBF49A}"/>
    <cellStyle name="Calculation 2 4 3 7 4 2" xfId="4623" xr:uid="{B691444E-09B3-414E-B2C9-6FFA4224E7EA}"/>
    <cellStyle name="Calculation 2 4 3 7 4 3" xfId="4624" xr:uid="{9838ED66-0311-40BD-B558-AFDDD0C89166}"/>
    <cellStyle name="Calculation 2 4 3 7 5" xfId="4625" xr:uid="{8FE57079-6C0A-4D5B-8C21-F54B4F094439}"/>
    <cellStyle name="Calculation 2 4 3 7 5 2" xfId="4626" xr:uid="{4DCA791D-7DCA-408F-88D5-54600D6391F1}"/>
    <cellStyle name="Calculation 2 4 3 7 5 3" xfId="4627" xr:uid="{EB09FD05-44E5-4ADC-9A36-F7ECFE8CF134}"/>
    <cellStyle name="Calculation 2 4 3 7 6" xfId="4628" xr:uid="{E104AD40-9ABB-4E7D-BC43-7048C3CD1B0E}"/>
    <cellStyle name="Calculation 2 4 3 7 6 2" xfId="4629" xr:uid="{9D04B8E1-F7E4-44BB-B21E-F189796E8BFE}"/>
    <cellStyle name="Calculation 2 4 3 7 6 3" xfId="4630" xr:uid="{D6424435-4974-48DB-9DB4-FC8E5756FE19}"/>
    <cellStyle name="Calculation 2 4 3 7 7" xfId="4631" xr:uid="{3437503B-F0FC-48D6-81AF-F6CC45387026}"/>
    <cellStyle name="Calculation 2 4 3 7 8" xfId="4632" xr:uid="{14D23C2D-99E3-4918-AB8E-025D1AFDD5A7}"/>
    <cellStyle name="Calculation 2 4 3 7 9" xfId="4633" xr:uid="{AFC6F38D-3CE7-43F9-93B4-B85C4FB8C08E}"/>
    <cellStyle name="Calculation 2 4 3 8" xfId="4634" xr:uid="{DF23B86C-57BC-41BA-B363-12FD03E933DB}"/>
    <cellStyle name="Calculation 2 4 3 8 2" xfId="4635" xr:uid="{AAE9B799-F8CD-4534-98B3-CD4272FE4B5D}"/>
    <cellStyle name="Calculation 2 4 3 8 2 2" xfId="4636" xr:uid="{D38FB947-28B6-4BC6-8E00-7FE2DC31E7A5}"/>
    <cellStyle name="Calculation 2 4 3 8 2 3" xfId="4637" xr:uid="{AF9E15F9-C42F-4F89-849F-64EEFE744743}"/>
    <cellStyle name="Calculation 2 4 3 8 3" xfId="4638" xr:uid="{A7DC132F-CEB1-419E-9E86-94C7746D0EEE}"/>
    <cellStyle name="Calculation 2 4 3 8 3 2" xfId="4639" xr:uid="{A5957747-B511-45B0-ACBF-F7BA6C559AFD}"/>
    <cellStyle name="Calculation 2 4 3 8 3 3" xfId="4640" xr:uid="{F2C48440-9937-4BCA-A513-33B4A624018F}"/>
    <cellStyle name="Calculation 2 4 3 8 4" xfId="4641" xr:uid="{23A07F24-FDAA-4DFA-ADD7-98A79EAE37E5}"/>
    <cellStyle name="Calculation 2 4 3 8 4 2" xfId="4642" xr:uid="{9CF66926-34AA-41EC-AE0F-8B7A2F75090B}"/>
    <cellStyle name="Calculation 2 4 3 8 4 3" xfId="4643" xr:uid="{6171AFFD-92FE-440E-9B3A-79092126D026}"/>
    <cellStyle name="Calculation 2 4 3 8 5" xfId="4644" xr:uid="{80A7859F-819B-4830-A0CC-844D6E7E9D5A}"/>
    <cellStyle name="Calculation 2 4 3 8 5 2" xfId="4645" xr:uid="{EC9FBA82-0F0F-4355-8FFA-FF570A9CB69A}"/>
    <cellStyle name="Calculation 2 4 3 8 5 3" xfId="4646" xr:uid="{6470FE05-1FBF-45A8-8AEE-1F545812BD04}"/>
    <cellStyle name="Calculation 2 4 3 8 6" xfId="4647" xr:uid="{97CDF08B-933B-4803-BE79-C88C042C0A29}"/>
    <cellStyle name="Calculation 2 4 3 8 6 2" xfId="4648" xr:uid="{AB3159FD-DEB6-487D-89CC-F2579B719468}"/>
    <cellStyle name="Calculation 2 4 3 8 6 3" xfId="4649" xr:uid="{CF67B44D-79E0-4E7F-8DC5-A607B857ABC7}"/>
    <cellStyle name="Calculation 2 4 3 8 7" xfId="4650" xr:uid="{C509FA78-AE6D-48EF-81F9-C6E819E7F29A}"/>
    <cellStyle name="Calculation 2 4 3 8 8" xfId="4651" xr:uid="{F40161AA-EB71-4E16-807E-9A97595BCEC3}"/>
    <cellStyle name="Calculation 2 4 3 8 9" xfId="4652" xr:uid="{81EB463F-6BE7-4E35-AAA3-086ADBED15BA}"/>
    <cellStyle name="Calculation 2 4 3 9" xfId="4653" xr:uid="{3A68CB72-E99C-4B1F-A768-A840168ABEA5}"/>
    <cellStyle name="Calculation 2 4 3 9 2" xfId="4654" xr:uid="{C3752DC2-145F-4850-8AC7-545ACAA1C198}"/>
    <cellStyle name="Calculation 2 4 3 9 2 2" xfId="4655" xr:uid="{F2E16FE1-B14B-411D-8817-D94D49DFD65F}"/>
    <cellStyle name="Calculation 2 4 3 9 2 3" xfId="4656" xr:uid="{BD4BDF65-4E83-4F30-AD8D-D37B234D6235}"/>
    <cellStyle name="Calculation 2 4 3 9 3" xfId="4657" xr:uid="{B28FD59A-7B67-446E-8099-B90938124D3C}"/>
    <cellStyle name="Calculation 2 4 3 9 3 2" xfId="4658" xr:uid="{F9A26974-D5CA-4330-B968-447680121AA1}"/>
    <cellStyle name="Calculation 2 4 3 9 3 3" xfId="4659" xr:uid="{814490C7-3CCD-417F-9F38-CBDD97389931}"/>
    <cellStyle name="Calculation 2 4 3 9 4" xfId="4660" xr:uid="{4F2CF8C0-4C58-4E79-AEA7-3521B13BE73C}"/>
    <cellStyle name="Calculation 2 4 3 9 4 2" xfId="4661" xr:uid="{ADB02DBC-D7AC-47DA-B5C7-5EC425290B62}"/>
    <cellStyle name="Calculation 2 4 3 9 4 3" xfId="4662" xr:uid="{DF78F159-6A76-45B2-8423-E329AACD3FB1}"/>
    <cellStyle name="Calculation 2 4 3 9 5" xfId="4663" xr:uid="{9B197C53-697C-401C-A056-12A0F2FD5BCC}"/>
    <cellStyle name="Calculation 2 4 3 9 5 2" xfId="4664" xr:uid="{0D15DE85-B87A-4D44-AEE5-F1CB128F70AF}"/>
    <cellStyle name="Calculation 2 4 3 9 5 3" xfId="4665" xr:uid="{A2CE7524-C69B-4226-8379-2AA9DB8F3118}"/>
    <cellStyle name="Calculation 2 4 3 9 6" xfId="4666" xr:uid="{8D32BF4A-2854-4E81-A89D-57839450C347}"/>
    <cellStyle name="Calculation 2 4 3 9 6 2" xfId="4667" xr:uid="{705C18C1-C192-4CBF-B801-22FCA6F6EA41}"/>
    <cellStyle name="Calculation 2 4 3 9 6 3" xfId="4668" xr:uid="{15A0133C-29B3-4923-B345-DDDD8D401CEC}"/>
    <cellStyle name="Calculation 2 4 3 9 7" xfId="4669" xr:uid="{04A08987-3E57-43A8-B08C-377D1E2543E4}"/>
    <cellStyle name="Calculation 2 4 3 9 8" xfId="4670" xr:uid="{CE38F653-A9F3-424C-A95F-10D9CED8DC56}"/>
    <cellStyle name="Calculation 2 4 3 9 9" xfId="4671" xr:uid="{CD5CFDFA-CF7D-4BAA-96EA-8582FC78E99F}"/>
    <cellStyle name="Calculation 2 4 4" xfId="4672" xr:uid="{26DE3315-28DE-4E06-A11D-7DFA924A71C0}"/>
    <cellStyle name="Calculation 2 4 4 10" xfId="4673" xr:uid="{293B3C9C-0E52-4781-92E2-12D406A38963}"/>
    <cellStyle name="Calculation 2 4 4 10 2" xfId="4674" xr:uid="{ABBDB910-81AD-4E3D-A36C-60BF4D7D0A52}"/>
    <cellStyle name="Calculation 2 4 4 10 2 2" xfId="4675" xr:uid="{3D51FFA0-B312-47D7-AE7C-9D0E63049B89}"/>
    <cellStyle name="Calculation 2 4 4 10 2 3" xfId="4676" xr:uid="{D6BCD7BF-B630-4797-839D-112CE44EFAE4}"/>
    <cellStyle name="Calculation 2 4 4 10 3" xfId="4677" xr:uid="{958BDD47-879F-4ED6-AC10-1AD82F972AC9}"/>
    <cellStyle name="Calculation 2 4 4 10 3 2" xfId="4678" xr:uid="{60FA26FE-6013-4B48-AB59-34F05BAB869B}"/>
    <cellStyle name="Calculation 2 4 4 10 3 3" xfId="4679" xr:uid="{B7EE8BF3-9CDC-4293-B7C1-4AF38953803B}"/>
    <cellStyle name="Calculation 2 4 4 10 4" xfId="4680" xr:uid="{8A85D51C-FFE9-40A8-B078-50C9BA01870F}"/>
    <cellStyle name="Calculation 2 4 4 10 4 2" xfId="4681" xr:uid="{721935A3-01E8-468C-9CF3-DA48847E316C}"/>
    <cellStyle name="Calculation 2 4 4 10 4 3" xfId="4682" xr:uid="{4ECE5E1D-0AB1-442D-9E34-31C67843937E}"/>
    <cellStyle name="Calculation 2 4 4 10 5" xfId="4683" xr:uid="{CD376966-120C-4096-9072-B54DC9389562}"/>
    <cellStyle name="Calculation 2 4 4 10 5 2" xfId="4684" xr:uid="{846E6D63-A08A-4816-90CF-699CACC323B7}"/>
    <cellStyle name="Calculation 2 4 4 10 5 3" xfId="4685" xr:uid="{47475AF1-FF66-4D73-A905-BC5B6F4A2D32}"/>
    <cellStyle name="Calculation 2 4 4 10 6" xfId="4686" xr:uid="{71B69524-50E7-47DB-B55D-CA0A90FD9EFC}"/>
    <cellStyle name="Calculation 2 4 4 10 6 2" xfId="4687" xr:uid="{8D3C754E-E265-416C-B9E3-A26924F2367D}"/>
    <cellStyle name="Calculation 2 4 4 10 6 3" xfId="4688" xr:uid="{6D59E66B-3368-4E88-823B-3DC7C8968BB2}"/>
    <cellStyle name="Calculation 2 4 4 10 7" xfId="4689" xr:uid="{A9D6794F-B0F2-40CD-92B4-076D37E9F839}"/>
    <cellStyle name="Calculation 2 4 4 10 8" xfId="4690" xr:uid="{97AAC94D-8BE5-40AD-AEAB-DFC8EADDF995}"/>
    <cellStyle name="Calculation 2 4 4 11" xfId="4691" xr:uid="{CA0A6E5B-7B2E-480E-9867-5598611EB5F9}"/>
    <cellStyle name="Calculation 2 4 4 11 2" xfId="4692" xr:uid="{122B5652-B8A1-41F4-BB76-98C9A5E8F34C}"/>
    <cellStyle name="Calculation 2 4 4 11 2 2" xfId="4693" xr:uid="{22347884-986E-407F-A2C6-0A8702CFABA3}"/>
    <cellStyle name="Calculation 2 4 4 11 2 3" xfId="4694" xr:uid="{D68D8A9F-FC6A-46C8-A059-E41DD41C4648}"/>
    <cellStyle name="Calculation 2 4 4 11 3" xfId="4695" xr:uid="{108A77AD-26A3-41BB-A7B4-B7011F8624AC}"/>
    <cellStyle name="Calculation 2 4 4 11 3 2" xfId="4696" xr:uid="{1852A6C0-7037-41FD-BF6C-7A0BA22A429B}"/>
    <cellStyle name="Calculation 2 4 4 11 3 3" xfId="4697" xr:uid="{3EA68C7F-7DEA-450A-A5F5-5B40D7D67AD3}"/>
    <cellStyle name="Calculation 2 4 4 11 4" xfId="4698" xr:uid="{924F4C64-89EF-4FA9-BE68-473657DA113D}"/>
    <cellStyle name="Calculation 2 4 4 11 4 2" xfId="4699" xr:uid="{DA7DE046-3642-45AB-BE12-3395BA857CB2}"/>
    <cellStyle name="Calculation 2 4 4 11 4 3" xfId="4700" xr:uid="{6B8E6AA2-0F35-4257-8B16-D149296DB60C}"/>
    <cellStyle name="Calculation 2 4 4 11 5" xfId="4701" xr:uid="{2EB79B23-503D-4E51-93EC-1F332B0EBC53}"/>
    <cellStyle name="Calculation 2 4 4 11 5 2" xfId="4702" xr:uid="{5CF6049A-BBDD-4625-B5B1-0066218FDD34}"/>
    <cellStyle name="Calculation 2 4 4 11 5 3" xfId="4703" xr:uid="{3469619B-F741-4A1D-8CBD-136631D2F53E}"/>
    <cellStyle name="Calculation 2 4 4 11 6" xfId="4704" xr:uid="{9D19BE80-9C7D-46EB-9E6C-C1682E0C91A6}"/>
    <cellStyle name="Calculation 2 4 4 11 6 2" xfId="4705" xr:uid="{D11A53B5-7716-483D-8553-AD4AACD0476B}"/>
    <cellStyle name="Calculation 2 4 4 11 6 3" xfId="4706" xr:uid="{59F34304-BB37-4E43-8141-1C811F10FD2A}"/>
    <cellStyle name="Calculation 2 4 4 11 7" xfId="4707" xr:uid="{13239268-3DE2-4A22-BB61-FC2AFA6AB4B8}"/>
    <cellStyle name="Calculation 2 4 4 11 8" xfId="4708" xr:uid="{BB5EC80D-7A5B-425B-B249-9352F793C0E1}"/>
    <cellStyle name="Calculation 2 4 4 12" xfId="4709" xr:uid="{C10ECAD4-F0A5-42F0-BFA5-E38D3677AEE2}"/>
    <cellStyle name="Calculation 2 4 4 12 2" xfId="4710" xr:uid="{F29F00A7-7D3F-4281-8607-1CF5DD70A201}"/>
    <cellStyle name="Calculation 2 4 4 12 2 2" xfId="4711" xr:uid="{0B0D9611-6592-422A-B0C7-379E62B94CCF}"/>
    <cellStyle name="Calculation 2 4 4 12 2 3" xfId="4712" xr:uid="{023AC03C-FC48-46AD-9DDC-2F1AC8C34C2C}"/>
    <cellStyle name="Calculation 2 4 4 12 3" xfId="4713" xr:uid="{814E861C-AE01-4AD8-A7D5-2B452DE4F032}"/>
    <cellStyle name="Calculation 2 4 4 12 3 2" xfId="4714" xr:uid="{E29272E4-77C2-46B8-8D53-DD46873BBD38}"/>
    <cellStyle name="Calculation 2 4 4 12 3 3" xfId="4715" xr:uid="{E02844F7-DD8C-482D-B59E-FCE455786DCD}"/>
    <cellStyle name="Calculation 2 4 4 12 4" xfId="4716" xr:uid="{FA4AC4CE-F5AC-4A63-9E0B-13C07241F416}"/>
    <cellStyle name="Calculation 2 4 4 12 4 2" xfId="4717" xr:uid="{BC1D675A-3428-49AC-AAB6-563C716D5524}"/>
    <cellStyle name="Calculation 2 4 4 12 4 3" xfId="4718" xr:uid="{EF9E0291-5E5B-488C-ABED-387B41B34E15}"/>
    <cellStyle name="Calculation 2 4 4 12 5" xfId="4719" xr:uid="{FA6A309E-0005-4E6D-867B-4604D2A60878}"/>
    <cellStyle name="Calculation 2 4 4 12 5 2" xfId="4720" xr:uid="{FD79B3E9-B59F-4619-923D-076CB7994993}"/>
    <cellStyle name="Calculation 2 4 4 12 5 3" xfId="4721" xr:uid="{C03C7E57-6CF7-4CDC-8195-CF49DC922809}"/>
    <cellStyle name="Calculation 2 4 4 12 6" xfId="4722" xr:uid="{5F74AAA2-6544-414C-A5F6-A0A3ED7DEF7B}"/>
    <cellStyle name="Calculation 2 4 4 12 6 2" xfId="4723" xr:uid="{07836116-219A-43F9-B844-E4980B0E3107}"/>
    <cellStyle name="Calculation 2 4 4 12 6 3" xfId="4724" xr:uid="{A96064A4-9F2E-4C82-916C-1B1097EC055C}"/>
    <cellStyle name="Calculation 2 4 4 12 7" xfId="4725" xr:uid="{F4D989A8-6DE4-4EBD-BC5E-BFE7D9F9EE9A}"/>
    <cellStyle name="Calculation 2 4 4 12 8" xfId="4726" xr:uid="{2F62D87C-8A45-41F4-9FBC-32294A9C7CD7}"/>
    <cellStyle name="Calculation 2 4 4 13" xfId="4727" xr:uid="{50AD902C-B467-4C0A-9B28-EF519792CE86}"/>
    <cellStyle name="Calculation 2 4 4 13 2" xfId="4728" xr:uid="{837A0284-FDC6-476A-97EF-5E6F6B4FFB63}"/>
    <cellStyle name="Calculation 2 4 4 13 2 2" xfId="4729" xr:uid="{DA850BE5-7E15-403F-89C8-89B6FF9B0BFE}"/>
    <cellStyle name="Calculation 2 4 4 13 2 3" xfId="4730" xr:uid="{659CC425-7D7F-432C-AE7B-E3C746A6A100}"/>
    <cellStyle name="Calculation 2 4 4 13 3" xfId="4731" xr:uid="{0F43C92E-2FB4-4C95-8784-D439C8EF5D41}"/>
    <cellStyle name="Calculation 2 4 4 13 3 2" xfId="4732" xr:uid="{66064155-C203-4FE7-9A07-51F319B84EA0}"/>
    <cellStyle name="Calculation 2 4 4 13 3 3" xfId="4733" xr:uid="{E5A231CD-C41C-4F36-80E5-5AAA06DC02BD}"/>
    <cellStyle name="Calculation 2 4 4 13 4" xfId="4734" xr:uid="{AD3A63E4-20B0-4A3A-A2E3-68466CABC679}"/>
    <cellStyle name="Calculation 2 4 4 13 4 2" xfId="4735" xr:uid="{DD6C1C4B-8412-45DE-9658-997E61002B99}"/>
    <cellStyle name="Calculation 2 4 4 13 4 3" xfId="4736" xr:uid="{48B94500-A300-4F7B-BA70-707F983FF45D}"/>
    <cellStyle name="Calculation 2 4 4 13 5" xfId="4737" xr:uid="{543A4B09-8D09-403E-AF2B-E27327EB7197}"/>
    <cellStyle name="Calculation 2 4 4 13 5 2" xfId="4738" xr:uid="{092884EB-CF16-4350-8C35-09970261CE34}"/>
    <cellStyle name="Calculation 2 4 4 13 5 3" xfId="4739" xr:uid="{841AE353-B372-4633-A4A5-7CC488336CCF}"/>
    <cellStyle name="Calculation 2 4 4 13 6" xfId="4740" xr:uid="{E7BA8FB5-AA9D-4A64-B43A-35A7A032E618}"/>
    <cellStyle name="Calculation 2 4 4 13 6 2" xfId="4741" xr:uid="{DB2A49FF-7052-4A7D-AAC0-7D8C83DF1306}"/>
    <cellStyle name="Calculation 2 4 4 13 6 3" xfId="4742" xr:uid="{3649F70E-B32F-4049-B3F5-7B781BBCE5D2}"/>
    <cellStyle name="Calculation 2 4 4 13 7" xfId="4743" xr:uid="{4CD2197E-5E95-47FD-BF7B-DFEFF046C555}"/>
    <cellStyle name="Calculation 2 4 4 13 8" xfId="4744" xr:uid="{B5A0C6DB-BD57-41C4-8D73-EDE4537BBE58}"/>
    <cellStyle name="Calculation 2 4 4 14" xfId="4745" xr:uid="{5C9B3C0D-6265-4583-B3A2-85C2EB957F67}"/>
    <cellStyle name="Calculation 2 4 4 14 2" xfId="4746" xr:uid="{E08F96FE-3ED2-479D-BD5A-0DB82EA74B03}"/>
    <cellStyle name="Calculation 2 4 4 14 2 2" xfId="4747" xr:uid="{6B87D998-9819-4AE7-8DBD-09DC5881751E}"/>
    <cellStyle name="Calculation 2 4 4 14 2 3" xfId="4748" xr:uid="{9C6889D4-7440-4C66-AA19-D85DCFA18F8B}"/>
    <cellStyle name="Calculation 2 4 4 14 3" xfId="4749" xr:uid="{34DFA340-3491-4D03-ADED-7100645EAB9B}"/>
    <cellStyle name="Calculation 2 4 4 14 3 2" xfId="4750" xr:uid="{7A9DCA09-4BED-4402-9919-E043E767B7D2}"/>
    <cellStyle name="Calculation 2 4 4 14 3 3" xfId="4751" xr:uid="{3BE48016-F325-4310-BEDB-7A1B5377834E}"/>
    <cellStyle name="Calculation 2 4 4 14 4" xfId="4752" xr:uid="{7CEBB5F0-8492-4EAE-A907-B0ECC9FF6865}"/>
    <cellStyle name="Calculation 2 4 4 14 4 2" xfId="4753" xr:uid="{DF1367D3-FC7C-4599-B89C-40CDEB9928E5}"/>
    <cellStyle name="Calculation 2 4 4 14 4 3" xfId="4754" xr:uid="{A483ECE2-7176-450F-91A0-DCA9A914BAEE}"/>
    <cellStyle name="Calculation 2 4 4 14 5" xfId="4755" xr:uid="{05BD192A-5A53-43DF-A735-595F7EBCCE0C}"/>
    <cellStyle name="Calculation 2 4 4 14 5 2" xfId="4756" xr:uid="{F0C97386-8F26-4C35-8549-FFCF9F5E75F1}"/>
    <cellStyle name="Calculation 2 4 4 14 5 3" xfId="4757" xr:uid="{F653B4FE-3F7D-4298-B9BC-26B297233720}"/>
    <cellStyle name="Calculation 2 4 4 14 6" xfId="4758" xr:uid="{4E332005-B75A-4B1B-B37E-CF8345634247}"/>
    <cellStyle name="Calculation 2 4 4 14 6 2" xfId="4759" xr:uid="{35BC9E3B-E3B9-493C-8FE8-C7D3130DC57F}"/>
    <cellStyle name="Calculation 2 4 4 14 6 3" xfId="4760" xr:uid="{CB42CA44-3B55-4A69-8EB3-7B0123B53044}"/>
    <cellStyle name="Calculation 2 4 4 14 7" xfId="4761" xr:uid="{EF9E42A7-36DE-4180-9C24-550306E23241}"/>
    <cellStyle name="Calculation 2 4 4 14 8" xfId="4762" xr:uid="{DD9533C1-A412-4BD0-8954-3A306D2F89DE}"/>
    <cellStyle name="Calculation 2 4 4 15" xfId="4763" xr:uid="{310ABFA7-6B2D-4DD7-AB50-85652B9E9EEA}"/>
    <cellStyle name="Calculation 2 4 4 15 2" xfId="4764" xr:uid="{4857715F-CA16-478E-9346-215F6E6470CD}"/>
    <cellStyle name="Calculation 2 4 4 15 3" xfId="4765" xr:uid="{7665143A-8C14-4C7E-9AF0-72005F6BA7EA}"/>
    <cellStyle name="Calculation 2 4 4 16" xfId="4766" xr:uid="{24ADF82E-4F31-4B43-91BA-EEEB8FF28070}"/>
    <cellStyle name="Calculation 2 4 4 2" xfId="4767" xr:uid="{0A589FAA-2DD3-40DF-9ED0-3CA90318C45B}"/>
    <cellStyle name="Calculation 2 4 4 2 2" xfId="4768" xr:uid="{14FEF858-B138-4724-8935-9F2A13BA8D8B}"/>
    <cellStyle name="Calculation 2 4 4 2 2 2" xfId="4769" xr:uid="{B68CF254-EB41-446C-B076-44551FB509A2}"/>
    <cellStyle name="Calculation 2 4 4 2 2 3" xfId="4770" xr:uid="{FDF3004D-2F68-4B50-9985-C62DFBDD9B89}"/>
    <cellStyle name="Calculation 2 4 4 2 3" xfId="4771" xr:uid="{E82FBFCC-8427-479C-B8EB-25B0661DA570}"/>
    <cellStyle name="Calculation 2 4 4 2 3 2" xfId="4772" xr:uid="{2BDF9A76-C4BE-4E17-865D-5F99FF476398}"/>
    <cellStyle name="Calculation 2 4 4 2 3 3" xfId="4773" xr:uid="{B91E1313-44E2-4DCE-BC2D-C4561A12A60A}"/>
    <cellStyle name="Calculation 2 4 4 2 4" xfId="4774" xr:uid="{869F2FF2-D233-430C-8E2A-14EA957CE613}"/>
    <cellStyle name="Calculation 2 4 4 2 4 2" xfId="4775" xr:uid="{05590D91-9574-4A90-99D0-1BAF0772CAE2}"/>
    <cellStyle name="Calculation 2 4 4 2 4 3" xfId="4776" xr:uid="{46476392-8DC5-4A9B-AA23-CC426ABE103E}"/>
    <cellStyle name="Calculation 2 4 4 2 5" xfId="4777" xr:uid="{39CD65C2-48A1-42C8-B38F-3C075305187A}"/>
    <cellStyle name="Calculation 2 4 4 2 5 2" xfId="4778" xr:uid="{7895F0F6-DE90-4370-A685-716BF8930D50}"/>
    <cellStyle name="Calculation 2 4 4 2 5 3" xfId="4779" xr:uid="{977D7E70-B3A3-4045-830E-C034883A01C5}"/>
    <cellStyle name="Calculation 2 4 4 2 6" xfId="4780" xr:uid="{6E4FB256-4221-4C09-B291-05C42A7A6458}"/>
    <cellStyle name="Calculation 2 4 4 2 6 2" xfId="4781" xr:uid="{CB864BCE-98EA-4935-9FA1-CB10B4CFCB4E}"/>
    <cellStyle name="Calculation 2 4 4 2 6 3" xfId="4782" xr:uid="{A6F5316B-80DE-4437-B1C1-C19655D11A6A}"/>
    <cellStyle name="Calculation 2 4 4 2 7" xfId="4783" xr:uid="{E6AD1E84-49B1-4023-95CD-2ED7FCA29956}"/>
    <cellStyle name="Calculation 2 4 4 2 8" xfId="4784" xr:uid="{2EC4ECE3-F381-4D1A-8D37-41E84A78B934}"/>
    <cellStyle name="Calculation 2 4 4 2 9" xfId="4785" xr:uid="{1BFA13B3-4040-4686-A9C4-F89DBB366B42}"/>
    <cellStyle name="Calculation 2 4 4 3" xfId="4786" xr:uid="{FEF4AC37-1D41-4FEC-AD3D-783212C757FF}"/>
    <cellStyle name="Calculation 2 4 4 3 2" xfId="4787" xr:uid="{BDFAC899-9279-48AF-86F2-CDB8E9365EEC}"/>
    <cellStyle name="Calculation 2 4 4 3 2 2" xfId="4788" xr:uid="{3A372D21-771B-4219-8FD9-320515108201}"/>
    <cellStyle name="Calculation 2 4 4 3 2 3" xfId="4789" xr:uid="{ED375067-16CF-41FC-9DAA-8C5995C1F115}"/>
    <cellStyle name="Calculation 2 4 4 3 3" xfId="4790" xr:uid="{71847D6F-6AB3-4EFE-AD06-D02AFFE2F2C0}"/>
    <cellStyle name="Calculation 2 4 4 3 3 2" xfId="4791" xr:uid="{6E3E8ABF-E3DF-4566-8193-C8770DACABF3}"/>
    <cellStyle name="Calculation 2 4 4 3 3 3" xfId="4792" xr:uid="{EC18AEBA-2D03-49D2-94C8-0141FF08E2DE}"/>
    <cellStyle name="Calculation 2 4 4 3 4" xfId="4793" xr:uid="{76C41E58-23D5-4FE2-AD50-AD61C9CDBA2B}"/>
    <cellStyle name="Calculation 2 4 4 3 4 2" xfId="4794" xr:uid="{8CCFF18F-CD4E-4276-9C30-9C5F78D8A32F}"/>
    <cellStyle name="Calculation 2 4 4 3 4 3" xfId="4795" xr:uid="{1F211598-A79A-4476-BE9F-8D18AE83226A}"/>
    <cellStyle name="Calculation 2 4 4 3 5" xfId="4796" xr:uid="{B1D43A46-C632-46F3-B8BE-D82156AFAABF}"/>
    <cellStyle name="Calculation 2 4 4 3 5 2" xfId="4797" xr:uid="{75F6A959-D8A5-4111-A6D7-FA131A23FACE}"/>
    <cellStyle name="Calculation 2 4 4 3 5 3" xfId="4798" xr:uid="{E9216183-757C-4589-9A0F-C02034BEC0B1}"/>
    <cellStyle name="Calculation 2 4 4 3 6" xfId="4799" xr:uid="{76317D26-110B-4BE4-A0F9-420C06794575}"/>
    <cellStyle name="Calculation 2 4 4 3 6 2" xfId="4800" xr:uid="{D9F1414D-BD69-4E00-9D1B-3DFB23F45AF6}"/>
    <cellStyle name="Calculation 2 4 4 3 6 3" xfId="4801" xr:uid="{624FCEBC-D722-4AB8-8595-B6CC650ECE95}"/>
    <cellStyle name="Calculation 2 4 4 3 7" xfId="4802" xr:uid="{8D3B117C-C715-4CFF-AC1B-B6879BC64F80}"/>
    <cellStyle name="Calculation 2 4 4 3 8" xfId="4803" xr:uid="{E49CBB09-14D0-45A3-B4CE-F240949B37B8}"/>
    <cellStyle name="Calculation 2 4 4 3 9" xfId="4804" xr:uid="{2C7297FC-F7CD-4EB1-926A-2AA20D5CFD37}"/>
    <cellStyle name="Calculation 2 4 4 4" xfId="4805" xr:uid="{E89F0131-11AE-4466-92B5-49E8ED44CBBF}"/>
    <cellStyle name="Calculation 2 4 4 4 2" xfId="4806" xr:uid="{78CED8D0-12EE-480C-AECD-F24BF4140294}"/>
    <cellStyle name="Calculation 2 4 4 4 2 2" xfId="4807" xr:uid="{6277E18D-E649-4C76-AABA-EE16DF8CE6C7}"/>
    <cellStyle name="Calculation 2 4 4 4 2 3" xfId="4808" xr:uid="{822F3EE4-A7F5-4CF6-9D51-7456D7A4D260}"/>
    <cellStyle name="Calculation 2 4 4 4 3" xfId="4809" xr:uid="{0289C054-90DD-4ABB-B28A-635A88B252FC}"/>
    <cellStyle name="Calculation 2 4 4 4 3 2" xfId="4810" xr:uid="{00A71DDC-DA87-4F3A-8323-C5AFDBC2334E}"/>
    <cellStyle name="Calculation 2 4 4 4 3 3" xfId="4811" xr:uid="{CF077E88-0367-432F-AABB-3D144E40890D}"/>
    <cellStyle name="Calculation 2 4 4 4 4" xfId="4812" xr:uid="{9248EFB8-A1DF-4B23-8FF6-7D8D6466E176}"/>
    <cellStyle name="Calculation 2 4 4 4 4 2" xfId="4813" xr:uid="{1861D91B-946B-41F1-83C9-7B14262DC0AA}"/>
    <cellStyle name="Calculation 2 4 4 4 4 3" xfId="4814" xr:uid="{0B7083AA-58D9-4E30-AAAF-6322E8C97E9E}"/>
    <cellStyle name="Calculation 2 4 4 4 5" xfId="4815" xr:uid="{4B32D222-8EBD-467B-87A3-904E8D05CAA0}"/>
    <cellStyle name="Calculation 2 4 4 4 5 2" xfId="4816" xr:uid="{C000BFD4-5FDD-402B-9AC4-90665A747606}"/>
    <cellStyle name="Calculation 2 4 4 4 5 3" xfId="4817" xr:uid="{9641D167-FD91-46B9-98D0-D485086380F2}"/>
    <cellStyle name="Calculation 2 4 4 4 6" xfId="4818" xr:uid="{30DF2906-EFFE-4D64-BD35-3505950F1667}"/>
    <cellStyle name="Calculation 2 4 4 4 6 2" xfId="4819" xr:uid="{4E5F5972-1BB9-448B-A789-2F209C527758}"/>
    <cellStyle name="Calculation 2 4 4 4 6 3" xfId="4820" xr:uid="{5856D957-9D87-49F5-8328-BDB9640ACF20}"/>
    <cellStyle name="Calculation 2 4 4 4 7" xfId="4821" xr:uid="{F3CABDCF-6BD7-44D3-9B45-EF302586A433}"/>
    <cellStyle name="Calculation 2 4 4 4 8" xfId="4822" xr:uid="{BCC81BBF-E1E1-4782-8C41-F33C145D9603}"/>
    <cellStyle name="Calculation 2 4 4 4 9" xfId="4823" xr:uid="{E3EE32E8-5D48-4FA6-BF68-3F82F6C07FE6}"/>
    <cellStyle name="Calculation 2 4 4 5" xfId="4824" xr:uid="{7ACE819F-D24F-4207-9DA0-E116FB7D78E5}"/>
    <cellStyle name="Calculation 2 4 4 5 2" xfId="4825" xr:uid="{BDF2ECE6-CD14-4CCE-889C-6F4B9E01A96A}"/>
    <cellStyle name="Calculation 2 4 4 5 2 2" xfId="4826" xr:uid="{D3F5B0DD-8BA2-4A82-AD39-2EC4C134B174}"/>
    <cellStyle name="Calculation 2 4 4 5 2 3" xfId="4827" xr:uid="{DCC12DBD-182C-4CBE-81D2-E900745F3AE6}"/>
    <cellStyle name="Calculation 2 4 4 5 3" xfId="4828" xr:uid="{2FA9CFF8-D382-46AE-9916-6578A7B42B86}"/>
    <cellStyle name="Calculation 2 4 4 5 3 2" xfId="4829" xr:uid="{682C104F-6849-42C6-A332-539809F1DEFF}"/>
    <cellStyle name="Calculation 2 4 4 5 3 3" xfId="4830" xr:uid="{38C103BF-398D-4BCD-830F-6B2EE085F66A}"/>
    <cellStyle name="Calculation 2 4 4 5 4" xfId="4831" xr:uid="{D87D76FF-C91C-4C0D-89FE-48B34E0AB522}"/>
    <cellStyle name="Calculation 2 4 4 5 4 2" xfId="4832" xr:uid="{C9EB4226-A865-4B21-B500-1516746FBFF4}"/>
    <cellStyle name="Calculation 2 4 4 5 4 3" xfId="4833" xr:uid="{058B2FD3-2EDE-48A5-9F9D-61751D356D9E}"/>
    <cellStyle name="Calculation 2 4 4 5 5" xfId="4834" xr:uid="{EEA03E37-F039-4C7C-B6FD-29BAB603F33A}"/>
    <cellStyle name="Calculation 2 4 4 5 5 2" xfId="4835" xr:uid="{2D0B1559-8C99-4B78-B1AF-2F2050ECA625}"/>
    <cellStyle name="Calculation 2 4 4 5 5 3" xfId="4836" xr:uid="{66545559-B6CA-4500-BA28-08AD3184F33C}"/>
    <cellStyle name="Calculation 2 4 4 5 6" xfId="4837" xr:uid="{27A84B69-3727-4E7B-B935-F9CEA44A4535}"/>
    <cellStyle name="Calculation 2 4 4 5 6 2" xfId="4838" xr:uid="{210F3BC7-60D1-4BBB-BA79-3939764FBF68}"/>
    <cellStyle name="Calculation 2 4 4 5 6 3" xfId="4839" xr:uid="{A49382A5-39A7-4083-A23E-101D0CB7DD6F}"/>
    <cellStyle name="Calculation 2 4 4 5 7" xfId="4840" xr:uid="{DC7DD18A-33AB-4012-956C-0A62C2CD18EE}"/>
    <cellStyle name="Calculation 2 4 4 5 8" xfId="4841" xr:uid="{EE2027CC-9124-40B0-9243-395B457AC8FB}"/>
    <cellStyle name="Calculation 2 4 4 5 9" xfId="4842" xr:uid="{7D3D38A5-BE60-47EE-8218-B9E90E8F1EB1}"/>
    <cellStyle name="Calculation 2 4 4 6" xfId="4843" xr:uid="{C63C05FD-3750-4DCC-BB5A-ABE119644D44}"/>
    <cellStyle name="Calculation 2 4 4 6 2" xfId="4844" xr:uid="{D955306A-A4CC-4B46-B121-5B939C77A548}"/>
    <cellStyle name="Calculation 2 4 4 6 2 2" xfId="4845" xr:uid="{5DDFD611-4FF2-4BA2-A807-3F0DF4C0B807}"/>
    <cellStyle name="Calculation 2 4 4 6 2 3" xfId="4846" xr:uid="{F23A78CE-27E0-4384-9C2C-E598CA5E684B}"/>
    <cellStyle name="Calculation 2 4 4 6 3" xfId="4847" xr:uid="{D6E7E129-F8BD-4098-8E3A-BF331BBBDBF6}"/>
    <cellStyle name="Calculation 2 4 4 6 3 2" xfId="4848" xr:uid="{CB993862-D19E-4889-BFF0-14834B888586}"/>
    <cellStyle name="Calculation 2 4 4 6 3 3" xfId="4849" xr:uid="{C531B47F-DF9C-4434-BFBA-E681F0FAF98F}"/>
    <cellStyle name="Calculation 2 4 4 6 4" xfId="4850" xr:uid="{B008336B-430B-480A-A24D-10F53C4662C4}"/>
    <cellStyle name="Calculation 2 4 4 6 4 2" xfId="4851" xr:uid="{98F82976-5877-4E62-BBCA-9B5043A22F7C}"/>
    <cellStyle name="Calculation 2 4 4 6 4 3" xfId="4852" xr:uid="{9DDD0560-DB8A-4AB6-B3A0-244B1C215ECC}"/>
    <cellStyle name="Calculation 2 4 4 6 5" xfId="4853" xr:uid="{1292B218-7553-4F20-82C9-A0EE404D2A6D}"/>
    <cellStyle name="Calculation 2 4 4 6 5 2" xfId="4854" xr:uid="{00D7B5F2-6BDC-4629-8251-CD70084D017F}"/>
    <cellStyle name="Calculation 2 4 4 6 5 3" xfId="4855" xr:uid="{36D8FAB7-834A-47D2-A50B-5170C8D2D691}"/>
    <cellStyle name="Calculation 2 4 4 6 6" xfId="4856" xr:uid="{985575B2-99DE-40E6-B00B-7864E46A35CE}"/>
    <cellStyle name="Calculation 2 4 4 6 6 2" xfId="4857" xr:uid="{2A7C10AC-29AD-4FD0-BCC6-92933B3750B9}"/>
    <cellStyle name="Calculation 2 4 4 6 6 3" xfId="4858" xr:uid="{2A750652-B631-46E8-BDA0-A05742D75207}"/>
    <cellStyle name="Calculation 2 4 4 6 7" xfId="4859" xr:uid="{0E8F5AA9-4BD9-4D08-9D5A-CC0527F33A6A}"/>
    <cellStyle name="Calculation 2 4 4 6 8" xfId="4860" xr:uid="{C8FBA765-D857-4A6C-9A4D-FBE03B85EE12}"/>
    <cellStyle name="Calculation 2 4 4 6 9" xfId="4861" xr:uid="{EF9AA788-9D28-4136-B673-BEA942FD78EE}"/>
    <cellStyle name="Calculation 2 4 4 7" xfId="4862" xr:uid="{291F7D24-7139-4C08-A2EA-8A3C3544D8CF}"/>
    <cellStyle name="Calculation 2 4 4 7 2" xfId="4863" xr:uid="{4A1B4AA3-A460-472E-B7B8-BFD095F6C2A4}"/>
    <cellStyle name="Calculation 2 4 4 7 2 2" xfId="4864" xr:uid="{226DDCC7-02C9-461F-A778-3EC8C9841920}"/>
    <cellStyle name="Calculation 2 4 4 7 2 3" xfId="4865" xr:uid="{9716F365-7085-4BCF-9BCA-608A1F6202FE}"/>
    <cellStyle name="Calculation 2 4 4 7 3" xfId="4866" xr:uid="{3DE77A7C-122A-4F14-9582-6E483D4CFEF2}"/>
    <cellStyle name="Calculation 2 4 4 7 3 2" xfId="4867" xr:uid="{B1EEC98C-7073-4125-AFE3-0EF5C10F0DA0}"/>
    <cellStyle name="Calculation 2 4 4 7 3 3" xfId="4868" xr:uid="{6D4DE1C0-5B5D-457C-8725-0CB879655583}"/>
    <cellStyle name="Calculation 2 4 4 7 4" xfId="4869" xr:uid="{D3DF3CCA-71E6-452A-B12A-F334ED3CDBFF}"/>
    <cellStyle name="Calculation 2 4 4 7 4 2" xfId="4870" xr:uid="{48728FE9-C4C4-4D61-87DC-83817B9CD182}"/>
    <cellStyle name="Calculation 2 4 4 7 4 3" xfId="4871" xr:uid="{65651C71-471D-4EFB-934E-984EF8276BEF}"/>
    <cellStyle name="Calculation 2 4 4 7 5" xfId="4872" xr:uid="{677310E5-2CB8-47E8-A9B2-86A27AC90D6C}"/>
    <cellStyle name="Calculation 2 4 4 7 5 2" xfId="4873" xr:uid="{19F41C2A-C1B0-459C-B860-8CC956FA2F7C}"/>
    <cellStyle name="Calculation 2 4 4 7 5 3" xfId="4874" xr:uid="{024747C3-15B4-4A96-BA5B-7535CE1AF9D7}"/>
    <cellStyle name="Calculation 2 4 4 7 6" xfId="4875" xr:uid="{9EF27E9A-1458-4E58-965B-921EB04FEAD7}"/>
    <cellStyle name="Calculation 2 4 4 7 6 2" xfId="4876" xr:uid="{D5932160-593D-4E64-BFE6-91D2C43CB5FD}"/>
    <cellStyle name="Calculation 2 4 4 7 6 3" xfId="4877" xr:uid="{815CC142-6028-479D-BD19-23F0D6E20062}"/>
    <cellStyle name="Calculation 2 4 4 7 7" xfId="4878" xr:uid="{4AE7CC7F-BC5A-4411-A19E-ADF435A10259}"/>
    <cellStyle name="Calculation 2 4 4 7 8" xfId="4879" xr:uid="{A0DC057D-1A76-46DE-8F8A-93F90609B220}"/>
    <cellStyle name="Calculation 2 4 4 7 9" xfId="4880" xr:uid="{C0A7F2C8-DECB-49B6-805D-3C2AEE219531}"/>
    <cellStyle name="Calculation 2 4 4 8" xfId="4881" xr:uid="{8CD489AF-D8C0-462F-B1B7-DB60BC4B1386}"/>
    <cellStyle name="Calculation 2 4 4 8 2" xfId="4882" xr:uid="{3E1B9CA5-5417-4F76-8AE3-1A630A69BD59}"/>
    <cellStyle name="Calculation 2 4 4 8 2 2" xfId="4883" xr:uid="{501EC535-EEE3-48E2-ADEF-49FC1D5466BB}"/>
    <cellStyle name="Calculation 2 4 4 8 2 3" xfId="4884" xr:uid="{15DF6B67-546E-44A2-8262-5B68D670F593}"/>
    <cellStyle name="Calculation 2 4 4 8 3" xfId="4885" xr:uid="{589E3915-B8D7-4D7B-8398-2698B50EEB71}"/>
    <cellStyle name="Calculation 2 4 4 8 3 2" xfId="4886" xr:uid="{78A0E570-C0CB-4863-B590-D9D442934AD4}"/>
    <cellStyle name="Calculation 2 4 4 8 3 3" xfId="4887" xr:uid="{8D366346-EBB0-4CB5-86F7-97E06D4D20C1}"/>
    <cellStyle name="Calculation 2 4 4 8 4" xfId="4888" xr:uid="{8D5D9913-241C-4E67-AFB3-A808D0FF16B8}"/>
    <cellStyle name="Calculation 2 4 4 8 4 2" xfId="4889" xr:uid="{0E7A8BEF-C4B1-426D-BF5A-4D077385481B}"/>
    <cellStyle name="Calculation 2 4 4 8 4 3" xfId="4890" xr:uid="{37964FF8-9297-490D-8CC1-FA71987057EE}"/>
    <cellStyle name="Calculation 2 4 4 8 5" xfId="4891" xr:uid="{A4A1CDDB-8D54-41C9-80C6-D351CC35B9D8}"/>
    <cellStyle name="Calculation 2 4 4 8 5 2" xfId="4892" xr:uid="{08BD2B12-69AD-4237-A91D-858548C40187}"/>
    <cellStyle name="Calculation 2 4 4 8 5 3" xfId="4893" xr:uid="{4AF4832D-5C2A-41C2-B5F6-E70D0A57504B}"/>
    <cellStyle name="Calculation 2 4 4 8 6" xfId="4894" xr:uid="{06F2E3B3-D459-484D-A907-313ABE0A57E4}"/>
    <cellStyle name="Calculation 2 4 4 8 6 2" xfId="4895" xr:uid="{B7F5E81B-A7E7-42C9-AC79-EE4371D01FDE}"/>
    <cellStyle name="Calculation 2 4 4 8 6 3" xfId="4896" xr:uid="{36AE3C50-3EF5-42EB-B773-1B76A0D4F1DB}"/>
    <cellStyle name="Calculation 2 4 4 8 7" xfId="4897" xr:uid="{885A4E10-1BB8-42C6-9C78-CC254B15ECE4}"/>
    <cellStyle name="Calculation 2 4 4 8 8" xfId="4898" xr:uid="{5AB95881-2907-4B04-8B7C-216DCB0BE7B5}"/>
    <cellStyle name="Calculation 2 4 4 8 9" xfId="4899" xr:uid="{DB4FBBDF-7D92-4030-BDEC-8BFD0821260F}"/>
    <cellStyle name="Calculation 2 4 4 9" xfId="4900" xr:uid="{5BCC8132-4573-4E13-B38D-608D07B28829}"/>
    <cellStyle name="Calculation 2 4 4 9 2" xfId="4901" xr:uid="{DECB113F-0C3A-4F42-AA83-3C85C5587FDC}"/>
    <cellStyle name="Calculation 2 4 4 9 2 2" xfId="4902" xr:uid="{973C4332-B682-41D6-B22B-919878289508}"/>
    <cellStyle name="Calculation 2 4 4 9 2 3" xfId="4903" xr:uid="{FA233314-06C4-430D-B197-4013B6519ED8}"/>
    <cellStyle name="Calculation 2 4 4 9 3" xfId="4904" xr:uid="{96465777-AD94-42D2-8E2D-242E46954D5E}"/>
    <cellStyle name="Calculation 2 4 4 9 3 2" xfId="4905" xr:uid="{9E462B4C-677D-44F4-B287-3916F4FAFAF3}"/>
    <cellStyle name="Calculation 2 4 4 9 3 3" xfId="4906" xr:uid="{117D5DB1-3CAE-440C-9FCE-D173BEF31632}"/>
    <cellStyle name="Calculation 2 4 4 9 4" xfId="4907" xr:uid="{6EA5B551-B7D6-42B8-8399-DEB3DC8CEE41}"/>
    <cellStyle name="Calculation 2 4 4 9 4 2" xfId="4908" xr:uid="{A5425E03-DB8A-4630-875B-F2E2888EE1A8}"/>
    <cellStyle name="Calculation 2 4 4 9 4 3" xfId="4909" xr:uid="{464FC2B6-A55F-4720-AE10-EC6D3449FF7B}"/>
    <cellStyle name="Calculation 2 4 4 9 5" xfId="4910" xr:uid="{D4398709-A968-4B07-8FAE-16A4E7D78ABD}"/>
    <cellStyle name="Calculation 2 4 4 9 5 2" xfId="4911" xr:uid="{C03DEB04-79AF-4EA5-BDB2-0885F94FB571}"/>
    <cellStyle name="Calculation 2 4 4 9 5 3" xfId="4912" xr:uid="{286ED954-9376-4E26-9735-E3C88B040F3F}"/>
    <cellStyle name="Calculation 2 4 4 9 6" xfId="4913" xr:uid="{34C02644-E3F8-47B4-9578-47D264FC8A8B}"/>
    <cellStyle name="Calculation 2 4 4 9 6 2" xfId="4914" xr:uid="{C7A06C48-10C5-495D-80A2-15EB5D15364C}"/>
    <cellStyle name="Calculation 2 4 4 9 6 3" xfId="4915" xr:uid="{2A843E55-C8E6-4C0A-AD47-DD0D31106447}"/>
    <cellStyle name="Calculation 2 4 4 9 7" xfId="4916" xr:uid="{A1449AC2-1121-4962-865A-2EA03592BA76}"/>
    <cellStyle name="Calculation 2 4 4 9 8" xfId="4917" xr:uid="{CE35D134-AF90-409B-9620-C405C7C5D889}"/>
    <cellStyle name="Calculation 2 4 5" xfId="4918" xr:uid="{99E517A0-3662-4E16-B64A-0840B2085F52}"/>
    <cellStyle name="Calculation 2 4 5 10" xfId="4919" xr:uid="{79E3116B-821D-4E69-B49E-640F541FA79C}"/>
    <cellStyle name="Calculation 2 4 5 11" xfId="4920" xr:uid="{F774875A-4175-4C9F-B1CB-6ADC580A7F44}"/>
    <cellStyle name="Calculation 2 4 5 2" xfId="4921" xr:uid="{A61E3E50-FA1C-4FF6-AA59-EA6424A13C2E}"/>
    <cellStyle name="Calculation 2 4 5 2 2" xfId="4922" xr:uid="{D8717B76-949A-4DC6-8F49-300356444D63}"/>
    <cellStyle name="Calculation 2 4 5 2 3" xfId="4923" xr:uid="{8F5E17D4-0B7A-44B2-9FBF-0A0893BAE5E8}"/>
    <cellStyle name="Calculation 2 4 5 2 4" xfId="4924" xr:uid="{3F14C877-9EAB-4C74-9827-0C612AB604D6}"/>
    <cellStyle name="Calculation 2 4 5 3" xfId="4925" xr:uid="{15D7737F-E48F-45EE-8CB1-EF8AAFF4144A}"/>
    <cellStyle name="Calculation 2 4 5 3 2" xfId="4926" xr:uid="{A9B87758-531F-49C9-8F54-E8BC77776629}"/>
    <cellStyle name="Calculation 2 4 5 3 3" xfId="4927" xr:uid="{9B696F9D-68DC-4E93-BAB8-3D1F05722BCC}"/>
    <cellStyle name="Calculation 2 4 5 3 4" xfId="4928" xr:uid="{DAA70A59-6CD9-40DF-828E-E38043F420C0}"/>
    <cellStyle name="Calculation 2 4 5 4" xfId="4929" xr:uid="{FB1E3C08-8A9B-427C-9A5C-3DC1E79AD869}"/>
    <cellStyle name="Calculation 2 4 5 4 2" xfId="4930" xr:uid="{A2051711-5085-4342-B2C8-FFD4CFB5A6DF}"/>
    <cellStyle name="Calculation 2 4 5 4 3" xfId="4931" xr:uid="{649F6A66-B3E7-4EF1-8ACF-701A25CA9E4A}"/>
    <cellStyle name="Calculation 2 4 5 4 4" xfId="4932" xr:uid="{F2510F5D-170D-49D3-A390-CACE986EF84A}"/>
    <cellStyle name="Calculation 2 4 5 5" xfId="4933" xr:uid="{B51022CA-EE70-480F-855D-5B3A9A458CC4}"/>
    <cellStyle name="Calculation 2 4 5 5 2" xfId="4934" xr:uid="{EE1DCF4A-B411-45DD-BCCB-7146BD32BB40}"/>
    <cellStyle name="Calculation 2 4 5 5 3" xfId="4935" xr:uid="{FAEFD336-D59C-4E3C-9BDC-B7B14A5425E6}"/>
    <cellStyle name="Calculation 2 4 5 5 4" xfId="4936" xr:uid="{161E5340-2E6F-490B-B455-DFAF573845E4}"/>
    <cellStyle name="Calculation 2 4 5 6" xfId="4937" xr:uid="{79E44057-2ED8-4DD7-979A-8B781A80DA55}"/>
    <cellStyle name="Calculation 2 4 5 6 2" xfId="4938" xr:uid="{BB074964-0F1B-4931-8913-D787321F0B1D}"/>
    <cellStyle name="Calculation 2 4 5 6 3" xfId="4939" xr:uid="{B05518EF-D611-4920-8F57-5E0F51F084A0}"/>
    <cellStyle name="Calculation 2 4 5 6 4" xfId="4940" xr:uid="{42F83CCA-B43A-4281-AF51-2E0EC15136DC}"/>
    <cellStyle name="Calculation 2 4 5 7" xfId="4941" xr:uid="{5EDD8773-C40D-441C-8DB1-041A0DEF994E}"/>
    <cellStyle name="Calculation 2 4 5 8" xfId="4942" xr:uid="{21FAD430-6148-4C8F-8999-5A0C1E4FBEBA}"/>
    <cellStyle name="Calculation 2 4 5 9" xfId="4943" xr:uid="{26D147FF-6C27-4CC7-92B2-227990893268}"/>
    <cellStyle name="Calculation 2 4 6" xfId="4944" xr:uid="{07271D7C-F7CC-4180-8376-2D7F37F687E3}"/>
    <cellStyle name="Calculation 2 4 6 10" xfId="4945" xr:uid="{474C540C-9BC3-4F8D-A37D-00B3223C1FBA}"/>
    <cellStyle name="Calculation 2 4 6 2" xfId="4946" xr:uid="{948371AB-709E-4862-B113-A0AA2D5993A1}"/>
    <cellStyle name="Calculation 2 4 6 2 2" xfId="4947" xr:uid="{DA89E408-29D7-40CD-AED3-45C49AA71886}"/>
    <cellStyle name="Calculation 2 4 6 2 3" xfId="4948" xr:uid="{68097498-D137-44BC-A291-E3FB37FF8547}"/>
    <cellStyle name="Calculation 2 4 6 2 4" xfId="4949" xr:uid="{42F0B802-C64D-4AEC-A747-3715ED90668E}"/>
    <cellStyle name="Calculation 2 4 6 3" xfId="4950" xr:uid="{11E82261-F276-4D72-9D57-3239E573940F}"/>
    <cellStyle name="Calculation 2 4 6 3 2" xfId="4951" xr:uid="{C010176D-F40C-4C4C-8A93-077F182C6F3E}"/>
    <cellStyle name="Calculation 2 4 6 3 3" xfId="4952" xr:uid="{16D60B92-0433-491A-9B66-3143FA68A58A}"/>
    <cellStyle name="Calculation 2 4 6 3 4" xfId="4953" xr:uid="{109DB82D-3A65-4A1F-957A-5D64BADF5EAC}"/>
    <cellStyle name="Calculation 2 4 6 4" xfId="4954" xr:uid="{445375EB-A922-4A63-AD08-EE1A3A298756}"/>
    <cellStyle name="Calculation 2 4 6 4 2" xfId="4955" xr:uid="{12B8D223-F5A8-424C-88B1-D1280F1CFAD0}"/>
    <cellStyle name="Calculation 2 4 6 4 3" xfId="4956" xr:uid="{A1697240-9C80-478D-98A7-14AF30A7E9A4}"/>
    <cellStyle name="Calculation 2 4 6 4 4" xfId="4957" xr:uid="{C72A06F4-124E-417F-8525-B20B4739DD51}"/>
    <cellStyle name="Calculation 2 4 6 5" xfId="4958" xr:uid="{DB865AF7-DB81-4763-9CB2-A7A8CFA44445}"/>
    <cellStyle name="Calculation 2 4 6 5 2" xfId="4959" xr:uid="{50935B7C-A166-4BB9-BE39-B6791B0A3894}"/>
    <cellStyle name="Calculation 2 4 6 5 3" xfId="4960" xr:uid="{C72B1B1B-C80D-474B-8E7C-3E6CFA36705F}"/>
    <cellStyle name="Calculation 2 4 6 5 4" xfId="4961" xr:uid="{DB847F06-880A-4B13-BE37-B67154B23F98}"/>
    <cellStyle name="Calculation 2 4 6 6" xfId="4962" xr:uid="{82FACE7D-160B-4BD7-BDD6-9EE60733A4EF}"/>
    <cellStyle name="Calculation 2 4 6 6 2" xfId="4963" xr:uid="{81C45C33-BA67-4A55-806A-B98377251224}"/>
    <cellStyle name="Calculation 2 4 6 6 3" xfId="4964" xr:uid="{A5C40F9D-A7CC-49BE-B404-4B94C76DB983}"/>
    <cellStyle name="Calculation 2 4 6 6 4" xfId="4965" xr:uid="{E2F8B0AE-4C73-4371-AD1B-8DDB5AC4D6FE}"/>
    <cellStyle name="Calculation 2 4 6 7" xfId="4966" xr:uid="{A409679E-704C-454D-B1CE-9BDAFB6F580B}"/>
    <cellStyle name="Calculation 2 4 6 8" xfId="4967" xr:uid="{7B1943E7-04E1-4DD9-A952-17EE3F761D16}"/>
    <cellStyle name="Calculation 2 4 6 9" xfId="4968" xr:uid="{0192C80B-3A3D-475B-AF42-4505457BBFE8}"/>
    <cellStyle name="Calculation 2 4 7" xfId="4969" xr:uid="{D0649642-B5F9-4809-B79B-C2487EB7F85E}"/>
    <cellStyle name="Calculation 2 4 7 2" xfId="4970" xr:uid="{78C1A70B-FEA9-4FDD-B43C-AECBC4DDEA48}"/>
    <cellStyle name="Calculation 2 4 7 2 2" xfId="4971" xr:uid="{A1A2AFE0-0398-420A-A084-B00E860C21FA}"/>
    <cellStyle name="Calculation 2 4 7 2 3" xfId="4972" xr:uid="{7BD8E794-384F-4644-A078-58C82B324ECE}"/>
    <cellStyle name="Calculation 2 4 7 3" xfId="4973" xr:uid="{D591087E-8936-4B55-82CA-CB42CCAD334F}"/>
    <cellStyle name="Calculation 2 4 7 3 2" xfId="4974" xr:uid="{67DFAAB5-82EA-4AC8-ADB8-366C507A96DD}"/>
    <cellStyle name="Calculation 2 4 7 3 3" xfId="4975" xr:uid="{A48D9029-5DEC-44F7-9195-DD7BC9ACA767}"/>
    <cellStyle name="Calculation 2 4 7 4" xfId="4976" xr:uid="{BB0221E1-6CC9-4209-9215-2A87AFBACA96}"/>
    <cellStyle name="Calculation 2 4 7 4 2" xfId="4977" xr:uid="{D67D6024-8117-48FC-9BDE-30F03A645769}"/>
    <cellStyle name="Calculation 2 4 7 4 3" xfId="4978" xr:uid="{048D10FB-000B-4FEC-B3DC-4E671AB91227}"/>
    <cellStyle name="Calculation 2 4 7 5" xfId="4979" xr:uid="{84967D16-B1FC-450C-9F98-73455F8B5C87}"/>
    <cellStyle name="Calculation 2 4 7 5 2" xfId="4980" xr:uid="{1715FDA5-95FA-49C7-B8B7-189C6A9E5DD8}"/>
    <cellStyle name="Calculation 2 4 7 5 3" xfId="4981" xr:uid="{4F0C8929-63AB-4D9D-B09C-25AAC7CA1491}"/>
    <cellStyle name="Calculation 2 4 7 6" xfId="4982" xr:uid="{C232E4F2-CD0C-45C7-9B10-0B8898A4086B}"/>
    <cellStyle name="Calculation 2 4 7 6 2" xfId="4983" xr:uid="{DC961542-80DC-4066-9926-5C9E299B3EF4}"/>
    <cellStyle name="Calculation 2 4 7 6 3" xfId="4984" xr:uid="{80400E9A-3D7F-4B2E-9129-1CD92F69E0FE}"/>
    <cellStyle name="Calculation 2 4 7 7" xfId="4985" xr:uid="{62825272-6D9D-4F71-A443-AC81A7D6126B}"/>
    <cellStyle name="Calculation 2 4 7 8" xfId="4986" xr:uid="{4C934A56-91A1-41D6-919F-699E6A11B081}"/>
    <cellStyle name="Calculation 2 4 7 9" xfId="4987" xr:uid="{BEB477E5-404E-42EA-9E17-EB7AC3D05A43}"/>
    <cellStyle name="Calculation 2 4 8" xfId="4988" xr:uid="{CB53D132-17C3-4595-A7A9-B3EFE4603931}"/>
    <cellStyle name="Calculation 2 4 8 2" xfId="4989" xr:uid="{5BE3246B-BB4F-438E-82F6-EB9097821BC8}"/>
    <cellStyle name="Calculation 2 4 8 2 2" xfId="4990" xr:uid="{2ABA4292-42C3-42F1-B034-5AB80D740437}"/>
    <cellStyle name="Calculation 2 4 8 2 3" xfId="4991" xr:uid="{B595BA00-32EE-47CF-B022-11511EFBEF6D}"/>
    <cellStyle name="Calculation 2 4 8 3" xfId="4992" xr:uid="{DC0CBC49-70B9-4CC8-834D-7D13754736DE}"/>
    <cellStyle name="Calculation 2 4 8 3 2" xfId="4993" xr:uid="{D91EA44B-A77D-4FC1-AE02-2F69FD895C80}"/>
    <cellStyle name="Calculation 2 4 8 3 3" xfId="4994" xr:uid="{C0801DB3-BB9B-42AE-AF86-FC74210A735F}"/>
    <cellStyle name="Calculation 2 4 8 4" xfId="4995" xr:uid="{3174D1DC-3DF6-4537-94B6-06F5A92B936D}"/>
    <cellStyle name="Calculation 2 4 8 4 2" xfId="4996" xr:uid="{30AD91D3-5962-4F8B-BE4A-E4A84C564F2C}"/>
    <cellStyle name="Calculation 2 4 8 4 3" xfId="4997" xr:uid="{67E19403-5DB1-49DE-85CC-E6E70F565D94}"/>
    <cellStyle name="Calculation 2 4 8 5" xfId="4998" xr:uid="{EF4537FE-AF5B-4731-BE19-4A9231A98B23}"/>
    <cellStyle name="Calculation 2 4 8 5 2" xfId="4999" xr:uid="{17545537-DA10-4BFF-9D10-F79F9376E85F}"/>
    <cellStyle name="Calculation 2 4 8 5 3" xfId="5000" xr:uid="{BC84B9BB-5678-4655-9291-695E6B0389EF}"/>
    <cellStyle name="Calculation 2 4 8 6" xfId="5001" xr:uid="{F151E245-0014-4168-8BBE-A4B0999ACF86}"/>
    <cellStyle name="Calculation 2 4 8 6 2" xfId="5002" xr:uid="{A8E8932D-B867-4E98-A23E-457BA302ED06}"/>
    <cellStyle name="Calculation 2 4 8 6 3" xfId="5003" xr:uid="{BBFD09BF-DFA1-4DCB-A2A7-B707ED86FFBA}"/>
    <cellStyle name="Calculation 2 4 8 7" xfId="5004" xr:uid="{F8E2651F-C64F-4636-BDF4-D66318F3BA60}"/>
    <cellStyle name="Calculation 2 4 8 8" xfId="5005" xr:uid="{4CE0CB6B-2E80-4F7F-BAC6-A4956889F2DF}"/>
    <cellStyle name="Calculation 2 4 8 9" xfId="5006" xr:uid="{24BE4175-295E-4954-8C8D-35678CEE71B6}"/>
    <cellStyle name="Calculation 2 4 9" xfId="5007" xr:uid="{4CF83116-37C6-4136-A9E4-5AB87C73265D}"/>
    <cellStyle name="Calculation 2 4 9 2" xfId="5008" xr:uid="{85C403D7-B932-49B2-8DEE-63A430597B1D}"/>
    <cellStyle name="Calculation 2 4 9 2 2" xfId="5009" xr:uid="{0C9E0DEA-417F-441F-9D62-B98E26621A4C}"/>
    <cellStyle name="Calculation 2 4 9 2 3" xfId="5010" xr:uid="{401C62AB-1559-40C4-9295-8F882EC71E9E}"/>
    <cellStyle name="Calculation 2 4 9 3" xfId="5011" xr:uid="{9DD93981-662C-41D2-8896-3AB8FAA10877}"/>
    <cellStyle name="Calculation 2 4 9 3 2" xfId="5012" xr:uid="{FE805C25-8083-4D57-9F2C-5AA349AA9BD1}"/>
    <cellStyle name="Calculation 2 4 9 3 3" xfId="5013" xr:uid="{2A11214D-F3FA-403F-850B-429B40C21840}"/>
    <cellStyle name="Calculation 2 4 9 4" xfId="5014" xr:uid="{78CE207C-52CA-4292-89E4-17E058643AA6}"/>
    <cellStyle name="Calculation 2 4 9 4 2" xfId="5015" xr:uid="{8EBA3ED4-35F8-4261-8466-B03591444E19}"/>
    <cellStyle name="Calculation 2 4 9 4 3" xfId="5016" xr:uid="{91A15CA9-0B98-4E0E-A33E-B6EF0584817F}"/>
    <cellStyle name="Calculation 2 4 9 5" xfId="5017" xr:uid="{D5E7C049-4EAC-4CA0-B9BB-AA0A71CEACFE}"/>
    <cellStyle name="Calculation 2 4 9 5 2" xfId="5018" xr:uid="{EBCB3B5A-4659-4A03-85A6-68B7B3B8480C}"/>
    <cellStyle name="Calculation 2 4 9 5 3" xfId="5019" xr:uid="{AFE10232-ACA7-4550-BF99-D0BE71B5E6B6}"/>
    <cellStyle name="Calculation 2 4 9 6" xfId="5020" xr:uid="{CEBC90B3-E9BA-4C0C-ACC7-DCEDB92B16FD}"/>
    <cellStyle name="Calculation 2 4 9 6 2" xfId="5021" xr:uid="{2B8ECDFD-0746-4F6B-A256-7CFE835049E2}"/>
    <cellStyle name="Calculation 2 4 9 6 3" xfId="5022" xr:uid="{3F7607CF-0CF5-460D-820C-E6226FFDA05E}"/>
    <cellStyle name="Calculation 2 4 9 7" xfId="5023" xr:uid="{A56A8459-B9E4-4DAB-AB73-AAF08940BD45}"/>
    <cellStyle name="Calculation 2 4 9 8" xfId="5024" xr:uid="{16EFB3CE-A02F-4748-A910-DFBB55450FA8}"/>
    <cellStyle name="Calculation 2 4 9 9" xfId="5025" xr:uid="{9DE6D537-70FA-47E2-BB1A-8CC9EAB7DC73}"/>
    <cellStyle name="Calculation 2 5" xfId="5026" xr:uid="{666079E6-28DD-4ED7-8479-2D3ED3BC6307}"/>
    <cellStyle name="Calculation 2 5 10" xfId="5027" xr:uid="{CA6E9327-F222-4A6E-B131-16E5A1650656}"/>
    <cellStyle name="Calculation 2 5 10 2" xfId="5028" xr:uid="{611C1F19-2AEB-4DA4-AE30-E44EBCF15078}"/>
    <cellStyle name="Calculation 2 5 10 2 2" xfId="5029" xr:uid="{1A95A22F-FC5D-46D7-9E18-F21910F7DDBF}"/>
    <cellStyle name="Calculation 2 5 10 2 3" xfId="5030" xr:uid="{E75BA367-53FF-4D58-82FC-824B09601A7A}"/>
    <cellStyle name="Calculation 2 5 10 3" xfId="5031" xr:uid="{02B9B63B-49BA-4A7A-89F0-D011D4C3D727}"/>
    <cellStyle name="Calculation 2 5 10 3 2" xfId="5032" xr:uid="{8E84FEFD-C978-46F0-9F8B-1EA68D152FE8}"/>
    <cellStyle name="Calculation 2 5 10 3 3" xfId="5033" xr:uid="{14A30028-4DA4-4FA8-A9D1-BC4D7C965837}"/>
    <cellStyle name="Calculation 2 5 10 4" xfId="5034" xr:uid="{0D25FE33-7E41-47F8-A8DC-7FAE52F12B0D}"/>
    <cellStyle name="Calculation 2 5 10 4 2" xfId="5035" xr:uid="{9ABBF995-DACC-4F7F-A7A7-5AC06205F570}"/>
    <cellStyle name="Calculation 2 5 10 4 3" xfId="5036" xr:uid="{E94B9E7A-51E5-4696-8564-5C2E1FEFD19E}"/>
    <cellStyle name="Calculation 2 5 10 5" xfId="5037" xr:uid="{63BEDD5D-2429-45A1-A5F4-90724312FDE0}"/>
    <cellStyle name="Calculation 2 5 10 5 2" xfId="5038" xr:uid="{F9B0E878-9CAC-419C-A0DA-B25322EF19F3}"/>
    <cellStyle name="Calculation 2 5 10 5 3" xfId="5039" xr:uid="{D9A22485-C181-4094-8A55-CCA9D9FD3BFF}"/>
    <cellStyle name="Calculation 2 5 10 6" xfId="5040" xr:uid="{F1440BDF-A449-4D37-9A95-EDD23EC2410D}"/>
    <cellStyle name="Calculation 2 5 10 6 2" xfId="5041" xr:uid="{11850FE1-A343-4AAB-949E-5EA6C64ED26D}"/>
    <cellStyle name="Calculation 2 5 10 6 3" xfId="5042" xr:uid="{C762D49A-3612-447D-A5CA-40AB86501F8B}"/>
    <cellStyle name="Calculation 2 5 10 7" xfId="5043" xr:uid="{A2696B9A-EEA3-468C-A0B4-1EBD82EB984D}"/>
    <cellStyle name="Calculation 2 5 10 8" xfId="5044" xr:uid="{01D5AF2F-E009-4531-80E8-4CBFF6490603}"/>
    <cellStyle name="Calculation 2 5 10 9" xfId="5045" xr:uid="{E1D81EE3-1BBC-4D27-B73A-306FE768930B}"/>
    <cellStyle name="Calculation 2 5 11" xfId="5046" xr:uid="{C036E2B3-BC53-4C93-9415-56A4B60C1116}"/>
    <cellStyle name="Calculation 2 5 11 2" xfId="5047" xr:uid="{24193A49-B406-4B51-B666-BE902F7FF2E2}"/>
    <cellStyle name="Calculation 2 5 11 2 2" xfId="5048" xr:uid="{2E7DA9B6-1081-48C8-A545-9EC072F918C1}"/>
    <cellStyle name="Calculation 2 5 11 2 3" xfId="5049" xr:uid="{F4338D27-0597-4BAF-B195-CB2EB640CE9B}"/>
    <cellStyle name="Calculation 2 5 11 3" xfId="5050" xr:uid="{0DAE682B-C66A-4EA2-A4AE-D9DAF801B077}"/>
    <cellStyle name="Calculation 2 5 11 3 2" xfId="5051" xr:uid="{8C06DCD1-580D-4A43-ABE1-DD45758A5E74}"/>
    <cellStyle name="Calculation 2 5 11 3 3" xfId="5052" xr:uid="{4ADF70B5-662D-429B-A78C-4692DD4BF30E}"/>
    <cellStyle name="Calculation 2 5 11 4" xfId="5053" xr:uid="{35F66150-57D3-4C8F-A04C-E336CD52F464}"/>
    <cellStyle name="Calculation 2 5 11 4 2" xfId="5054" xr:uid="{8E6F8879-D8A0-4D28-B189-281824774745}"/>
    <cellStyle name="Calculation 2 5 11 4 3" xfId="5055" xr:uid="{1DDE2BCD-F8DD-4988-8FA7-7EB3F094EC88}"/>
    <cellStyle name="Calculation 2 5 11 5" xfId="5056" xr:uid="{1932D18A-AB93-4CD6-BFDF-076607797792}"/>
    <cellStyle name="Calculation 2 5 11 5 2" xfId="5057" xr:uid="{77E2A7E0-7551-40E6-BBFF-59D2A76AFF80}"/>
    <cellStyle name="Calculation 2 5 11 5 3" xfId="5058" xr:uid="{0FDB2EAE-2DB4-4F19-A414-C237E968AFC1}"/>
    <cellStyle name="Calculation 2 5 11 6" xfId="5059" xr:uid="{1569957C-6FCC-48F7-8062-0634FA9C7A7B}"/>
    <cellStyle name="Calculation 2 5 11 6 2" xfId="5060" xr:uid="{93E35305-7378-496C-9A3F-4BE96DBE67E4}"/>
    <cellStyle name="Calculation 2 5 11 6 3" xfId="5061" xr:uid="{81272F7C-E9EE-4C68-A69F-7F72D09CAB1A}"/>
    <cellStyle name="Calculation 2 5 11 7" xfId="5062" xr:uid="{08104231-6F5E-41D4-B691-F6C0BBA93D6F}"/>
    <cellStyle name="Calculation 2 5 11 8" xfId="5063" xr:uid="{5406D80F-A78B-45A5-90E7-6EC19BD6F34C}"/>
    <cellStyle name="Calculation 2 5 11 9" xfId="5064" xr:uid="{4A9AB3FF-F289-430D-86B5-01FBCD1196DE}"/>
    <cellStyle name="Calculation 2 5 12" xfId="5065" xr:uid="{58AEF610-609E-4677-AE75-03AAE1F8FB40}"/>
    <cellStyle name="Calculation 2 5 12 2" xfId="5066" xr:uid="{13360383-9B79-4458-A52A-87F88D2EDD08}"/>
    <cellStyle name="Calculation 2 5 12 2 2" xfId="5067" xr:uid="{9989904E-2661-423E-AD5C-F268CC803BC3}"/>
    <cellStyle name="Calculation 2 5 12 2 3" xfId="5068" xr:uid="{DCD4EA57-B94C-4C18-B4E6-7D1D88A1431A}"/>
    <cellStyle name="Calculation 2 5 12 3" xfId="5069" xr:uid="{20FA16D2-8A13-448A-A44E-ACCA7BE0682F}"/>
    <cellStyle name="Calculation 2 5 12 3 2" xfId="5070" xr:uid="{A26AA4E8-364E-4CCD-A007-C4E167B414F1}"/>
    <cellStyle name="Calculation 2 5 12 3 3" xfId="5071" xr:uid="{0C5A0453-1140-49E9-89E9-1106434BADD2}"/>
    <cellStyle name="Calculation 2 5 12 4" xfId="5072" xr:uid="{DCCFAB2D-493D-41B3-B2E3-48B3387880E5}"/>
    <cellStyle name="Calculation 2 5 12 4 2" xfId="5073" xr:uid="{D5327A21-807E-491E-8588-0A883884AE97}"/>
    <cellStyle name="Calculation 2 5 12 4 3" xfId="5074" xr:uid="{0B93C92E-CF6E-4164-9A49-844903667BFC}"/>
    <cellStyle name="Calculation 2 5 12 5" xfId="5075" xr:uid="{A067B729-C09C-418D-A213-D16699E58F0F}"/>
    <cellStyle name="Calculation 2 5 12 5 2" xfId="5076" xr:uid="{F091F528-3F31-4472-A01D-10792597C0BD}"/>
    <cellStyle name="Calculation 2 5 12 5 3" xfId="5077" xr:uid="{E3C93C70-D0C1-44D3-B943-C8BA80B92DB6}"/>
    <cellStyle name="Calculation 2 5 12 6" xfId="5078" xr:uid="{4E49ED30-C281-4C8E-A44C-A2D9B6C981F7}"/>
    <cellStyle name="Calculation 2 5 12 6 2" xfId="5079" xr:uid="{4E4FF2B0-0B63-4640-AB73-4DF737EC3209}"/>
    <cellStyle name="Calculation 2 5 12 6 3" xfId="5080" xr:uid="{A6957994-B6B3-4775-9BC6-C4441721F613}"/>
    <cellStyle name="Calculation 2 5 12 7" xfId="5081" xr:uid="{2C278650-4C00-4BDB-9BA9-BD400BF9086A}"/>
    <cellStyle name="Calculation 2 5 12 8" xfId="5082" xr:uid="{0AE82A7E-ABB0-4672-9344-094546721EE0}"/>
    <cellStyle name="Calculation 2 5 12 9" xfId="5083" xr:uid="{A7A5A8B5-592A-4540-BB1A-BD0DD3B8B389}"/>
    <cellStyle name="Calculation 2 5 13" xfId="5084" xr:uid="{DDFFE1BE-3E66-486B-9CE5-F644DF6DD5DD}"/>
    <cellStyle name="Calculation 2 5 13 2" xfId="5085" xr:uid="{05895F1B-3783-443A-9E82-AFC353D30E0D}"/>
    <cellStyle name="Calculation 2 5 13 2 2" xfId="5086" xr:uid="{4F4C1ED2-C334-4FE7-8619-B775A15D2F72}"/>
    <cellStyle name="Calculation 2 5 13 2 3" xfId="5087" xr:uid="{A52D57C8-F173-47F9-81D2-C86A1D72E77A}"/>
    <cellStyle name="Calculation 2 5 13 3" xfId="5088" xr:uid="{1221FFD8-F30E-4BC8-A192-F205523A967D}"/>
    <cellStyle name="Calculation 2 5 13 3 2" xfId="5089" xr:uid="{D938D6F2-BA38-40BE-918E-2982565F2DEB}"/>
    <cellStyle name="Calculation 2 5 13 3 3" xfId="5090" xr:uid="{ED16D5DC-7A3A-489B-BF89-2899054E7183}"/>
    <cellStyle name="Calculation 2 5 13 4" xfId="5091" xr:uid="{C9FA7882-6021-4C77-A655-4B615AF67565}"/>
    <cellStyle name="Calculation 2 5 13 4 2" xfId="5092" xr:uid="{8A3BF654-035B-49C5-8498-2E151E49EDAB}"/>
    <cellStyle name="Calculation 2 5 13 4 3" xfId="5093" xr:uid="{1B481F3D-AAF5-4E0A-B114-339323E8628A}"/>
    <cellStyle name="Calculation 2 5 13 5" xfId="5094" xr:uid="{24FEC03B-4574-4D8E-A7F7-8A3921E39A34}"/>
    <cellStyle name="Calculation 2 5 13 5 2" xfId="5095" xr:uid="{C508C782-03D0-4088-ADDC-0024AFC96AE9}"/>
    <cellStyle name="Calculation 2 5 13 5 3" xfId="5096" xr:uid="{CB269790-1F8A-46D3-ACC7-4BA98085AECB}"/>
    <cellStyle name="Calculation 2 5 13 6" xfId="5097" xr:uid="{12E9B8D4-236F-4E75-925A-D2FA42F4ED29}"/>
    <cellStyle name="Calculation 2 5 13 6 2" xfId="5098" xr:uid="{FFBF1ED5-8590-47BE-AA5A-2648BA1C17E5}"/>
    <cellStyle name="Calculation 2 5 13 6 3" xfId="5099" xr:uid="{6BB3BB39-22B6-44BF-B3AB-2F7D17A826CE}"/>
    <cellStyle name="Calculation 2 5 13 7" xfId="5100" xr:uid="{FC00F375-3A6C-494F-AEE7-E20F3C4A0EF4}"/>
    <cellStyle name="Calculation 2 5 13 8" xfId="5101" xr:uid="{3D189AEF-3BD3-45AD-9A50-8DB8B9756267}"/>
    <cellStyle name="Calculation 2 5 13 9" xfId="5102" xr:uid="{307DD2DF-EC24-4898-B07A-48F641D08F29}"/>
    <cellStyle name="Calculation 2 5 14" xfId="5103" xr:uid="{717EBF67-74FE-43E6-8FF9-74DC5040A177}"/>
    <cellStyle name="Calculation 2 5 14 2" xfId="5104" xr:uid="{F0346AFC-56A5-42F4-9AB4-1A490E4FEF04}"/>
    <cellStyle name="Calculation 2 5 14 2 2" xfId="5105" xr:uid="{A00D7A27-FF55-4952-9550-F19EA35595D5}"/>
    <cellStyle name="Calculation 2 5 14 2 3" xfId="5106" xr:uid="{18758EEB-8FFD-45C4-819C-DBCA628E5CC0}"/>
    <cellStyle name="Calculation 2 5 14 3" xfId="5107" xr:uid="{38DBFBFA-4BC8-44A3-952D-660B1181A884}"/>
    <cellStyle name="Calculation 2 5 14 3 2" xfId="5108" xr:uid="{BCC114E1-5D1A-4D0B-8852-8ACBC90543DD}"/>
    <cellStyle name="Calculation 2 5 14 3 3" xfId="5109" xr:uid="{84CA9241-F508-4A49-A2CB-9254D6983AAD}"/>
    <cellStyle name="Calculation 2 5 14 4" xfId="5110" xr:uid="{44C592E9-9AAC-42D9-88A9-4085CFECFE32}"/>
    <cellStyle name="Calculation 2 5 14 4 2" xfId="5111" xr:uid="{6036FDAA-6DC0-44CA-9B90-C758FCCDF36A}"/>
    <cellStyle name="Calculation 2 5 14 4 3" xfId="5112" xr:uid="{13D9E516-0EEA-4F66-9BD7-962CC828F9F7}"/>
    <cellStyle name="Calculation 2 5 14 5" xfId="5113" xr:uid="{E6D85074-8EF6-49EF-BBDF-5821820AE13A}"/>
    <cellStyle name="Calculation 2 5 14 5 2" xfId="5114" xr:uid="{0BC139ED-378A-4D71-93A8-9CAA7ED4A5B2}"/>
    <cellStyle name="Calculation 2 5 14 5 3" xfId="5115" xr:uid="{71B753DA-615E-4430-A738-01A90CA38564}"/>
    <cellStyle name="Calculation 2 5 14 6" xfId="5116" xr:uid="{9F607A87-2CE3-4CB4-AC79-4101499729F4}"/>
    <cellStyle name="Calculation 2 5 14 6 2" xfId="5117" xr:uid="{8E54C258-D140-413E-A118-E4AD2082F9B9}"/>
    <cellStyle name="Calculation 2 5 14 6 3" xfId="5118" xr:uid="{987E49D5-B338-4526-B149-0093DEDBB0AC}"/>
    <cellStyle name="Calculation 2 5 14 7" xfId="5119" xr:uid="{F8B2E910-5574-4DC6-816C-FB7980914FBB}"/>
    <cellStyle name="Calculation 2 5 14 8" xfId="5120" xr:uid="{FBF406DB-4248-40C7-864C-B8C664F394E9}"/>
    <cellStyle name="Calculation 2 5 14 9" xfId="5121" xr:uid="{99D97161-C0B7-4756-BF06-BA0F137A14D6}"/>
    <cellStyle name="Calculation 2 5 15" xfId="5122" xr:uid="{36829739-D815-4883-9F71-6CAF76907685}"/>
    <cellStyle name="Calculation 2 5 15 2" xfId="5123" xr:uid="{2FB348C7-1957-46B4-9238-4E6AE3AD242C}"/>
    <cellStyle name="Calculation 2 5 15 2 2" xfId="5124" xr:uid="{01080EB8-A8FB-441D-AB2D-8CE6BD2814CC}"/>
    <cellStyle name="Calculation 2 5 15 2 3" xfId="5125" xr:uid="{23DE452C-7B2A-4A50-A452-68405E848339}"/>
    <cellStyle name="Calculation 2 5 15 3" xfId="5126" xr:uid="{217B7C14-C754-4F40-84FD-D7CF79F6B00E}"/>
    <cellStyle name="Calculation 2 5 15 3 2" xfId="5127" xr:uid="{661141A6-A7D6-432E-9D80-B44641002B6F}"/>
    <cellStyle name="Calculation 2 5 15 3 3" xfId="5128" xr:uid="{743DAE1B-AE1A-4B8D-A63E-DE2D9D090CE5}"/>
    <cellStyle name="Calculation 2 5 15 4" xfId="5129" xr:uid="{1A75DB06-A454-45E8-8BE1-CB563A8B0A2C}"/>
    <cellStyle name="Calculation 2 5 15 4 2" xfId="5130" xr:uid="{1EB75A7C-5306-4C8E-902F-B3C771D5CB3D}"/>
    <cellStyle name="Calculation 2 5 15 4 3" xfId="5131" xr:uid="{3C84CEE7-8770-437C-9090-B7ED39D54B27}"/>
    <cellStyle name="Calculation 2 5 15 5" xfId="5132" xr:uid="{B060A750-9AA9-4767-9F50-9FB4BA5B4C0C}"/>
    <cellStyle name="Calculation 2 5 15 5 2" xfId="5133" xr:uid="{9104E48B-4034-410E-B618-43FC944B1E9E}"/>
    <cellStyle name="Calculation 2 5 15 5 3" xfId="5134" xr:uid="{DCD136DD-1160-45D3-8439-4912F1580173}"/>
    <cellStyle name="Calculation 2 5 15 6" xfId="5135" xr:uid="{EBDA6839-F6BA-49E4-941C-149CF3FA8545}"/>
    <cellStyle name="Calculation 2 5 15 6 2" xfId="5136" xr:uid="{D60E2144-9FE5-4AA1-B0E8-2506E77A6622}"/>
    <cellStyle name="Calculation 2 5 15 6 3" xfId="5137" xr:uid="{B4211303-9122-4046-B6D0-E2C78F1BB46D}"/>
    <cellStyle name="Calculation 2 5 15 7" xfId="5138" xr:uid="{64A72F02-0E19-4C00-8473-B96E303FFBB9}"/>
    <cellStyle name="Calculation 2 5 15 8" xfId="5139" xr:uid="{CF0C7EA7-1872-42CB-9BC2-E833CE938D53}"/>
    <cellStyle name="Calculation 2 5 15 9" xfId="5140" xr:uid="{F83F28E4-A213-46DC-99DA-73CCE8FC2BAA}"/>
    <cellStyle name="Calculation 2 5 16" xfId="5141" xr:uid="{F2AB904C-EA97-47FA-8E56-FCFAB9008EC9}"/>
    <cellStyle name="Calculation 2 5 17" xfId="5142" xr:uid="{4D5C8871-246E-4918-B4BB-A82925AE0ACB}"/>
    <cellStyle name="Calculation 2 5 18" xfId="5143" xr:uid="{7FDCCF52-0F2B-4087-991D-833B1AC45ED2}"/>
    <cellStyle name="Calculation 2 5 19" xfId="5144" xr:uid="{76F4E48C-52A7-4DDD-A064-CA01CD7C35FF}"/>
    <cellStyle name="Calculation 2 5 2" xfId="5145" xr:uid="{E9680251-CDDF-48F6-8335-A54702D93A08}"/>
    <cellStyle name="Calculation 2 5 2 10" xfId="5146" xr:uid="{A52F3BA5-4C6F-45EA-A67B-A9C7D9030180}"/>
    <cellStyle name="Calculation 2 5 2 10 2" xfId="5147" xr:uid="{2044DB05-B6E7-4B89-B0D7-A3812CFB8D38}"/>
    <cellStyle name="Calculation 2 5 2 10 2 2" xfId="5148" xr:uid="{5D4F54F0-65DD-4A82-BD6A-C9A5B6FAB9A7}"/>
    <cellStyle name="Calculation 2 5 2 10 2 3" xfId="5149" xr:uid="{CB9FF7A8-2AA8-4EC4-A934-38C4F2CBC84D}"/>
    <cellStyle name="Calculation 2 5 2 10 3" xfId="5150" xr:uid="{07766B5C-B7CD-451F-A8B0-9ECEC1B2DE7A}"/>
    <cellStyle name="Calculation 2 5 2 10 3 2" xfId="5151" xr:uid="{55AD4A3D-F62F-44CE-821B-F63B22C7B5FB}"/>
    <cellStyle name="Calculation 2 5 2 10 3 3" xfId="5152" xr:uid="{DDF99610-B0A3-4406-BCAA-D11151672C20}"/>
    <cellStyle name="Calculation 2 5 2 10 4" xfId="5153" xr:uid="{9E89E238-0412-4BFC-833A-AC7DE774CAF6}"/>
    <cellStyle name="Calculation 2 5 2 10 4 2" xfId="5154" xr:uid="{9E4EE0E5-99D4-4648-81DD-908BF63F293E}"/>
    <cellStyle name="Calculation 2 5 2 10 4 3" xfId="5155" xr:uid="{54751BCD-76DB-4642-82B7-CECA734BA283}"/>
    <cellStyle name="Calculation 2 5 2 10 5" xfId="5156" xr:uid="{2941D01A-8F01-4094-9998-B2C500F0C6CF}"/>
    <cellStyle name="Calculation 2 5 2 10 5 2" xfId="5157" xr:uid="{FA162C21-BD73-499E-833B-C2BA107BE5D0}"/>
    <cellStyle name="Calculation 2 5 2 10 5 3" xfId="5158" xr:uid="{F3C45A5F-C3F0-45F2-9B98-A930B1300CE8}"/>
    <cellStyle name="Calculation 2 5 2 10 6" xfId="5159" xr:uid="{AE1C70F4-6760-460D-92D2-1DC9631104E2}"/>
    <cellStyle name="Calculation 2 5 2 10 6 2" xfId="5160" xr:uid="{E2E39FE4-E080-4FF3-AB77-35DF854D8227}"/>
    <cellStyle name="Calculation 2 5 2 10 6 3" xfId="5161" xr:uid="{9AEC2149-5778-423B-929B-E91779BA9799}"/>
    <cellStyle name="Calculation 2 5 2 10 7" xfId="5162" xr:uid="{B9ABCA3D-8C87-4A38-8002-EBDBE7CEFD89}"/>
    <cellStyle name="Calculation 2 5 2 10 8" xfId="5163" xr:uid="{F5E24BEB-82B8-47A3-A0D2-72E9D1D34B24}"/>
    <cellStyle name="Calculation 2 5 2 10 9" xfId="5164" xr:uid="{B45BCEF1-D0B5-48FA-BCF2-D887A5821FA8}"/>
    <cellStyle name="Calculation 2 5 2 11" xfId="5165" xr:uid="{FD8CF3E4-6EAF-4473-86F9-4E03B612E2EF}"/>
    <cellStyle name="Calculation 2 5 2 11 2" xfId="5166" xr:uid="{3D7A81CA-D602-4E9A-940A-E2114C67F23A}"/>
    <cellStyle name="Calculation 2 5 2 11 2 2" xfId="5167" xr:uid="{8F44F146-29E3-49DD-9527-E3419853C541}"/>
    <cellStyle name="Calculation 2 5 2 11 2 3" xfId="5168" xr:uid="{5014051E-E361-4989-B8AC-70649C5EC743}"/>
    <cellStyle name="Calculation 2 5 2 11 3" xfId="5169" xr:uid="{B9A3E797-C903-4403-A743-0869FFA6A9AA}"/>
    <cellStyle name="Calculation 2 5 2 11 3 2" xfId="5170" xr:uid="{8809D3E1-8760-4413-82BA-AD26698FF1BF}"/>
    <cellStyle name="Calculation 2 5 2 11 3 3" xfId="5171" xr:uid="{A61B11B0-7033-41D0-A787-77ADA896E83E}"/>
    <cellStyle name="Calculation 2 5 2 11 4" xfId="5172" xr:uid="{C5C57CCC-8E6A-492C-8756-911E1A9CE632}"/>
    <cellStyle name="Calculation 2 5 2 11 4 2" xfId="5173" xr:uid="{EA7AE429-C036-4AD0-BA66-A9072F1150F1}"/>
    <cellStyle name="Calculation 2 5 2 11 4 3" xfId="5174" xr:uid="{26EDA82B-EA88-4C58-8F31-9123D2119126}"/>
    <cellStyle name="Calculation 2 5 2 11 5" xfId="5175" xr:uid="{C8D72DB6-B91E-48BF-90A0-F8C792F82586}"/>
    <cellStyle name="Calculation 2 5 2 11 5 2" xfId="5176" xr:uid="{1FB2D664-0C23-436A-87BA-541E819069A5}"/>
    <cellStyle name="Calculation 2 5 2 11 5 3" xfId="5177" xr:uid="{05D54C5C-EB78-4159-A388-EDBAFD52A891}"/>
    <cellStyle name="Calculation 2 5 2 11 6" xfId="5178" xr:uid="{3D4F1FE0-F440-48DE-B023-D8AE1482AF93}"/>
    <cellStyle name="Calculation 2 5 2 11 6 2" xfId="5179" xr:uid="{C2263A47-0B4E-43AF-9058-9149C6616465}"/>
    <cellStyle name="Calculation 2 5 2 11 6 3" xfId="5180" xr:uid="{1478583B-464D-4302-810E-FA33B48C3373}"/>
    <cellStyle name="Calculation 2 5 2 11 7" xfId="5181" xr:uid="{2920C3A5-ECF0-4B3A-A607-3536E6AD6FA7}"/>
    <cellStyle name="Calculation 2 5 2 11 8" xfId="5182" xr:uid="{9291977B-1E34-47BD-BD47-17D9EE426318}"/>
    <cellStyle name="Calculation 2 5 2 11 9" xfId="5183" xr:uid="{745BAE18-8B8C-4BF8-98E0-014BD7DE3997}"/>
    <cellStyle name="Calculation 2 5 2 12" xfId="5184" xr:uid="{42D1E826-DD72-4669-819B-FDAFABE0CC54}"/>
    <cellStyle name="Calculation 2 5 2 12 2" xfId="5185" xr:uid="{A850DDFB-ADEF-4EB4-A22D-ECA35427A6B2}"/>
    <cellStyle name="Calculation 2 5 2 12 2 2" xfId="5186" xr:uid="{EAA7BB7E-12B7-4B0A-B698-B4469D519685}"/>
    <cellStyle name="Calculation 2 5 2 12 2 3" xfId="5187" xr:uid="{B9698FD3-7E65-4AA5-BB8C-CF515788746C}"/>
    <cellStyle name="Calculation 2 5 2 12 3" xfId="5188" xr:uid="{80F53973-85C2-4B5E-8FBE-7B68952F61D5}"/>
    <cellStyle name="Calculation 2 5 2 12 3 2" xfId="5189" xr:uid="{AF3C1A50-5EA7-48DC-95D5-A544EB5F5D54}"/>
    <cellStyle name="Calculation 2 5 2 12 3 3" xfId="5190" xr:uid="{B2742BD7-2AD6-4221-8041-9DEBC0AA7DA0}"/>
    <cellStyle name="Calculation 2 5 2 12 4" xfId="5191" xr:uid="{CD7385FF-4D18-40E2-ACBE-38E35E548F7F}"/>
    <cellStyle name="Calculation 2 5 2 12 4 2" xfId="5192" xr:uid="{CC0F817F-BD05-414C-A892-2DF62561C5E7}"/>
    <cellStyle name="Calculation 2 5 2 12 4 3" xfId="5193" xr:uid="{04FB7A05-CAAC-4032-A060-BEA0D8176D0F}"/>
    <cellStyle name="Calculation 2 5 2 12 5" xfId="5194" xr:uid="{E5A21EB7-0A60-4346-A88D-8C511296A16C}"/>
    <cellStyle name="Calculation 2 5 2 12 5 2" xfId="5195" xr:uid="{72B57F21-D793-40DF-892E-3510E06D98F7}"/>
    <cellStyle name="Calculation 2 5 2 12 5 3" xfId="5196" xr:uid="{247A951C-E48F-4893-8489-FF836E4D454D}"/>
    <cellStyle name="Calculation 2 5 2 12 6" xfId="5197" xr:uid="{318C13CA-95A5-45E0-8A61-6398514A3636}"/>
    <cellStyle name="Calculation 2 5 2 12 6 2" xfId="5198" xr:uid="{B808DAD8-659D-4A13-AEAB-C243008DF4F5}"/>
    <cellStyle name="Calculation 2 5 2 12 6 3" xfId="5199" xr:uid="{3AEFDD30-67F1-4AB1-BDEE-9F53BEBE33E1}"/>
    <cellStyle name="Calculation 2 5 2 12 7" xfId="5200" xr:uid="{5703812B-9AFF-4369-B12D-711742DFB1D6}"/>
    <cellStyle name="Calculation 2 5 2 12 8" xfId="5201" xr:uid="{6EF207E9-D090-4E76-9FC8-B67DD09E3B50}"/>
    <cellStyle name="Calculation 2 5 2 12 9" xfId="5202" xr:uid="{B3BF9C98-3C2A-4833-AAF8-80D8B6E8CA3B}"/>
    <cellStyle name="Calculation 2 5 2 13" xfId="5203" xr:uid="{BBC373A5-695E-46D8-BFB8-BC28AE2A75E8}"/>
    <cellStyle name="Calculation 2 5 2 13 2" xfId="5204" xr:uid="{B541B1BF-767A-4844-897F-0132860EF5C2}"/>
    <cellStyle name="Calculation 2 5 2 13 2 2" xfId="5205" xr:uid="{0EB79016-7053-4B27-97EB-6028ACE550AE}"/>
    <cellStyle name="Calculation 2 5 2 13 2 3" xfId="5206" xr:uid="{01E527E8-612F-4CF9-854C-951739C8ABA0}"/>
    <cellStyle name="Calculation 2 5 2 13 3" xfId="5207" xr:uid="{9BF099BB-650A-4C4B-B43B-51D03A9EA00A}"/>
    <cellStyle name="Calculation 2 5 2 13 3 2" xfId="5208" xr:uid="{DB05B12C-82DE-4CB9-A0F6-EB7E5866BF7B}"/>
    <cellStyle name="Calculation 2 5 2 13 3 3" xfId="5209" xr:uid="{7A681326-D327-4A14-A4A1-B77EBE1438F7}"/>
    <cellStyle name="Calculation 2 5 2 13 4" xfId="5210" xr:uid="{B873E3C9-B842-4B8C-9869-DFE40CCC7542}"/>
    <cellStyle name="Calculation 2 5 2 13 4 2" xfId="5211" xr:uid="{0C52A839-6931-4E2C-B1E1-E1F3C65A21EE}"/>
    <cellStyle name="Calculation 2 5 2 13 4 3" xfId="5212" xr:uid="{AAE0E662-7881-49BC-980B-5512913B314B}"/>
    <cellStyle name="Calculation 2 5 2 13 5" xfId="5213" xr:uid="{6817AEFC-15AA-45C1-AB9D-C0537278FA90}"/>
    <cellStyle name="Calculation 2 5 2 13 5 2" xfId="5214" xr:uid="{34F4D565-CB5F-4D44-9B84-98ADE1E43227}"/>
    <cellStyle name="Calculation 2 5 2 13 5 3" xfId="5215" xr:uid="{E204DE9A-D0A7-47D2-8483-73C8C79B9994}"/>
    <cellStyle name="Calculation 2 5 2 13 6" xfId="5216" xr:uid="{CA48757C-C19D-481A-9743-599BA3E97739}"/>
    <cellStyle name="Calculation 2 5 2 13 6 2" xfId="5217" xr:uid="{09134097-5249-4700-BA67-408CFF8B6EF4}"/>
    <cellStyle name="Calculation 2 5 2 13 6 3" xfId="5218" xr:uid="{AC6CDC99-EE06-49C4-9761-6EBA5DED22A1}"/>
    <cellStyle name="Calculation 2 5 2 13 7" xfId="5219" xr:uid="{27CCF70A-8A8B-4E77-B2B9-0F7B54DAD91C}"/>
    <cellStyle name="Calculation 2 5 2 13 8" xfId="5220" xr:uid="{8A3BB935-148F-4D2B-B0BF-D9C4EE049ED3}"/>
    <cellStyle name="Calculation 2 5 2 13 9" xfId="5221" xr:uid="{5EDFB3A8-8815-4524-8A3F-477DB38B6042}"/>
    <cellStyle name="Calculation 2 5 2 14" xfId="5222" xr:uid="{895A6705-1DB4-4EA6-9CCB-0A98258F32A9}"/>
    <cellStyle name="Calculation 2 5 2 15" xfId="5223" xr:uid="{3248A188-EADB-4C72-A525-AAF4BC2F593A}"/>
    <cellStyle name="Calculation 2 5 2 16" xfId="5224" xr:uid="{2E2652FC-BB6E-4D53-A2F2-C2C558B13523}"/>
    <cellStyle name="Calculation 2 5 2 17" xfId="5225" xr:uid="{1E7F8896-60D8-4315-8D31-05C19CACA412}"/>
    <cellStyle name="Calculation 2 5 2 18" xfId="5226" xr:uid="{C21DC008-3708-4C77-B708-F1BA62159F28}"/>
    <cellStyle name="Calculation 2 5 2 19" xfId="5227" xr:uid="{01634AB2-CCD6-454B-8C94-BC7B08960998}"/>
    <cellStyle name="Calculation 2 5 2 2" xfId="5228" xr:uid="{2B6431EC-1F87-49A3-952D-80FA659619FA}"/>
    <cellStyle name="Calculation 2 5 2 2 10" xfId="5229" xr:uid="{FC91164F-6EAD-4A4A-BB34-058F68747D15}"/>
    <cellStyle name="Calculation 2 5 2 2 10 2" xfId="5230" xr:uid="{3837493B-85FC-424F-8AD1-EB6C66B9C7D5}"/>
    <cellStyle name="Calculation 2 5 2 2 10 2 2" xfId="5231" xr:uid="{7A9CF6E5-651F-4835-BFC6-BAEB5CD661D4}"/>
    <cellStyle name="Calculation 2 5 2 2 10 2 3" xfId="5232" xr:uid="{23B34B9E-AF2A-49D8-9ECF-F809D9866214}"/>
    <cellStyle name="Calculation 2 5 2 2 10 3" xfId="5233" xr:uid="{E69AC912-532C-4EEB-8D6D-05CAB9377B02}"/>
    <cellStyle name="Calculation 2 5 2 2 10 3 2" xfId="5234" xr:uid="{6E2F34D9-A26B-40C0-96E6-DF86129C895C}"/>
    <cellStyle name="Calculation 2 5 2 2 10 3 3" xfId="5235" xr:uid="{452D8D66-70A9-49FA-AC03-BFBB1439A70C}"/>
    <cellStyle name="Calculation 2 5 2 2 10 4" xfId="5236" xr:uid="{39754FBA-7EB3-4F70-9ED0-DA3AFAC6FD66}"/>
    <cellStyle name="Calculation 2 5 2 2 10 4 2" xfId="5237" xr:uid="{A3B9B030-ECE5-4F01-8332-90ED341DB254}"/>
    <cellStyle name="Calculation 2 5 2 2 10 4 3" xfId="5238" xr:uid="{5A5AD876-DE2A-47B2-9D53-45A20F6CECC6}"/>
    <cellStyle name="Calculation 2 5 2 2 10 5" xfId="5239" xr:uid="{0C536AD0-F055-4C9E-B466-0079AA7499E8}"/>
    <cellStyle name="Calculation 2 5 2 2 10 5 2" xfId="5240" xr:uid="{D43800CF-F899-4492-B092-F0A791A5D618}"/>
    <cellStyle name="Calculation 2 5 2 2 10 5 3" xfId="5241" xr:uid="{64E3931E-0A84-41C8-9D94-008FA511A46F}"/>
    <cellStyle name="Calculation 2 5 2 2 10 6" xfId="5242" xr:uid="{3C7D75C1-A036-4C81-A1A2-9F62B8F726F0}"/>
    <cellStyle name="Calculation 2 5 2 2 10 6 2" xfId="5243" xr:uid="{B9403D4C-24DC-4D16-9FC4-60BF12A805D6}"/>
    <cellStyle name="Calculation 2 5 2 2 10 6 3" xfId="5244" xr:uid="{CFAB0661-1544-4EB9-9D4B-68E78636D75E}"/>
    <cellStyle name="Calculation 2 5 2 2 10 7" xfId="5245" xr:uid="{DE818602-83B7-488C-A5B4-9182402521A5}"/>
    <cellStyle name="Calculation 2 5 2 2 10 8" xfId="5246" xr:uid="{875C2A8F-AB40-4F48-A06F-64A2F71EC729}"/>
    <cellStyle name="Calculation 2 5 2 2 11" xfId="5247" xr:uid="{29F00339-2F52-458F-A72C-E317ED639638}"/>
    <cellStyle name="Calculation 2 5 2 2 11 2" xfId="5248" xr:uid="{E1B53F41-B155-44CC-B176-B67BD911F0B6}"/>
    <cellStyle name="Calculation 2 5 2 2 11 2 2" xfId="5249" xr:uid="{FDCCD917-9808-4BCE-A1A8-C27D9F589F6C}"/>
    <cellStyle name="Calculation 2 5 2 2 11 2 3" xfId="5250" xr:uid="{B9FA8264-EC0C-4AC8-8B64-C7CD4A808470}"/>
    <cellStyle name="Calculation 2 5 2 2 11 3" xfId="5251" xr:uid="{30C01B7D-D5C5-4D7D-BCB5-8B92AED416C9}"/>
    <cellStyle name="Calculation 2 5 2 2 11 3 2" xfId="5252" xr:uid="{1FB7C81C-4566-4842-98C0-199894459CB1}"/>
    <cellStyle name="Calculation 2 5 2 2 11 3 3" xfId="5253" xr:uid="{ABB01D3E-3E30-49EE-A3B0-9FAA9B674D8F}"/>
    <cellStyle name="Calculation 2 5 2 2 11 4" xfId="5254" xr:uid="{C60E4298-FBB8-4FB3-BC05-4FC24BA482C4}"/>
    <cellStyle name="Calculation 2 5 2 2 11 4 2" xfId="5255" xr:uid="{99B27EB1-8548-4953-9782-B167A4C55BFC}"/>
    <cellStyle name="Calculation 2 5 2 2 11 4 3" xfId="5256" xr:uid="{A772E392-3F9A-4A8E-92CE-0B24E938BAA2}"/>
    <cellStyle name="Calculation 2 5 2 2 11 5" xfId="5257" xr:uid="{C1AC19FF-DB46-4EA7-9336-5DA2E644B9EA}"/>
    <cellStyle name="Calculation 2 5 2 2 11 5 2" xfId="5258" xr:uid="{DD096E79-80D6-4564-84DB-7641E621F5BA}"/>
    <cellStyle name="Calculation 2 5 2 2 11 5 3" xfId="5259" xr:uid="{5DA0BCF3-0F55-447C-B052-8F671D4C7D6B}"/>
    <cellStyle name="Calculation 2 5 2 2 11 6" xfId="5260" xr:uid="{5162E007-149F-45BA-A0E4-D14FD595E03A}"/>
    <cellStyle name="Calculation 2 5 2 2 11 6 2" xfId="5261" xr:uid="{CF8FBDD5-BD20-4A1D-B16A-09A271D5737B}"/>
    <cellStyle name="Calculation 2 5 2 2 11 6 3" xfId="5262" xr:uid="{BA3AE471-1A91-402B-A10D-8A25440D43D0}"/>
    <cellStyle name="Calculation 2 5 2 2 11 7" xfId="5263" xr:uid="{A53945EA-E532-46AF-AB4E-8188BCF3C07A}"/>
    <cellStyle name="Calculation 2 5 2 2 11 8" xfId="5264" xr:uid="{F16EAAD8-BB59-4D0C-9777-AC913ACC74AB}"/>
    <cellStyle name="Calculation 2 5 2 2 12" xfId="5265" xr:uid="{B4F30603-5E40-492D-8E35-D5BBE54B6352}"/>
    <cellStyle name="Calculation 2 5 2 2 12 2" xfId="5266" xr:uid="{D1D73694-950F-4816-8052-6AA7B70F9498}"/>
    <cellStyle name="Calculation 2 5 2 2 12 2 2" xfId="5267" xr:uid="{DF18B5A8-17D8-494D-880D-C1E0CF79C122}"/>
    <cellStyle name="Calculation 2 5 2 2 12 2 3" xfId="5268" xr:uid="{F1DD3F44-D7FB-4AC2-B51B-62A1162305D7}"/>
    <cellStyle name="Calculation 2 5 2 2 12 3" xfId="5269" xr:uid="{D948D67E-6BCC-4E74-AA81-6FC2940225E9}"/>
    <cellStyle name="Calculation 2 5 2 2 12 3 2" xfId="5270" xr:uid="{DDCDE64A-F55B-444C-ADDD-3DCB6DA57E49}"/>
    <cellStyle name="Calculation 2 5 2 2 12 3 3" xfId="5271" xr:uid="{317BB892-C9CA-4415-8C7D-05C35FB1E3F8}"/>
    <cellStyle name="Calculation 2 5 2 2 12 4" xfId="5272" xr:uid="{687239A2-23B6-4CC6-BF44-974B0EBFFD9C}"/>
    <cellStyle name="Calculation 2 5 2 2 12 4 2" xfId="5273" xr:uid="{188EE563-E558-4813-AFB6-AF54B88E795E}"/>
    <cellStyle name="Calculation 2 5 2 2 12 4 3" xfId="5274" xr:uid="{D7113F96-D03F-4D98-AD5A-7BAAA58FB9E6}"/>
    <cellStyle name="Calculation 2 5 2 2 12 5" xfId="5275" xr:uid="{F94F7DF2-8533-4B22-87D2-91E28067ADC1}"/>
    <cellStyle name="Calculation 2 5 2 2 12 5 2" xfId="5276" xr:uid="{4A513D7F-1D13-444E-BB00-C4A461242285}"/>
    <cellStyle name="Calculation 2 5 2 2 12 5 3" xfId="5277" xr:uid="{0F75BD52-3308-4ACF-9347-537F9EBD19DE}"/>
    <cellStyle name="Calculation 2 5 2 2 12 6" xfId="5278" xr:uid="{247A4A51-D8BF-4AA0-9C3D-B9E9B99FAAAD}"/>
    <cellStyle name="Calculation 2 5 2 2 12 6 2" xfId="5279" xr:uid="{28895ABE-5966-4322-9AC9-6573E170F928}"/>
    <cellStyle name="Calculation 2 5 2 2 12 6 3" xfId="5280" xr:uid="{3C47AD79-4FD3-4611-93CC-01A4AD4E3DF6}"/>
    <cellStyle name="Calculation 2 5 2 2 12 7" xfId="5281" xr:uid="{03899A0B-AA6F-4B76-B7F9-49A3B4C4DA6A}"/>
    <cellStyle name="Calculation 2 5 2 2 12 8" xfId="5282" xr:uid="{B1757F43-414B-4C57-89C7-0078F07EF10E}"/>
    <cellStyle name="Calculation 2 5 2 2 13" xfId="5283" xr:uid="{B7A65324-90F6-4823-AB9B-C6B6BB9DE92C}"/>
    <cellStyle name="Calculation 2 5 2 2 13 2" xfId="5284" xr:uid="{9DB9F4E7-54A0-4533-99CE-F0B7EB669841}"/>
    <cellStyle name="Calculation 2 5 2 2 13 2 2" xfId="5285" xr:uid="{F0AB2F9D-3501-4562-8F8A-B227BF2CFFF4}"/>
    <cellStyle name="Calculation 2 5 2 2 13 2 3" xfId="5286" xr:uid="{6C15FCA8-9542-4057-919F-1129DE700F58}"/>
    <cellStyle name="Calculation 2 5 2 2 13 3" xfId="5287" xr:uid="{5E1EC5FC-3F09-4949-BD19-80CE2CFD92B2}"/>
    <cellStyle name="Calculation 2 5 2 2 13 3 2" xfId="5288" xr:uid="{8004999F-5BD6-4DCC-860E-3B480AD26B62}"/>
    <cellStyle name="Calculation 2 5 2 2 13 3 3" xfId="5289" xr:uid="{6099FF76-6769-4C94-9232-5ED41C5DD206}"/>
    <cellStyle name="Calculation 2 5 2 2 13 4" xfId="5290" xr:uid="{5658DCE1-6B81-4C13-B04A-A56C70E3F28B}"/>
    <cellStyle name="Calculation 2 5 2 2 13 4 2" xfId="5291" xr:uid="{E532EBF9-FE9D-4D97-8FAB-6AE9E09ABF7D}"/>
    <cellStyle name="Calculation 2 5 2 2 13 4 3" xfId="5292" xr:uid="{124544F1-4C55-4AEA-8DF6-CAB0974FE4CB}"/>
    <cellStyle name="Calculation 2 5 2 2 13 5" xfId="5293" xr:uid="{8C267C61-E13A-4FB2-88D2-DF6CECDF09BC}"/>
    <cellStyle name="Calculation 2 5 2 2 13 5 2" xfId="5294" xr:uid="{A44B4B98-14C4-4920-9D3E-08E8805B2401}"/>
    <cellStyle name="Calculation 2 5 2 2 13 5 3" xfId="5295" xr:uid="{96F2484F-1295-4082-A2FC-23AB9913AE20}"/>
    <cellStyle name="Calculation 2 5 2 2 13 6" xfId="5296" xr:uid="{B1AA2A26-AA86-4271-956C-CAC9FE1B8AC2}"/>
    <cellStyle name="Calculation 2 5 2 2 13 6 2" xfId="5297" xr:uid="{A21F1371-EA1D-4798-9F56-CAD706CF1906}"/>
    <cellStyle name="Calculation 2 5 2 2 13 6 3" xfId="5298" xr:uid="{41D8D323-3CD4-41EC-B7A0-6AC40DFE3525}"/>
    <cellStyle name="Calculation 2 5 2 2 13 7" xfId="5299" xr:uid="{34EFFEA2-1FFB-49C3-989E-2A272376CC51}"/>
    <cellStyle name="Calculation 2 5 2 2 13 8" xfId="5300" xr:uid="{74C5DD35-66DC-4514-8638-B02180945C3F}"/>
    <cellStyle name="Calculation 2 5 2 2 14" xfId="5301" xr:uid="{3298429F-DBDE-4E28-8745-51C38897B324}"/>
    <cellStyle name="Calculation 2 5 2 2 14 2" xfId="5302" xr:uid="{5C2F1DCC-7EAE-441D-91BA-35C7F212936A}"/>
    <cellStyle name="Calculation 2 5 2 2 14 2 2" xfId="5303" xr:uid="{CC0564CB-75ED-4AC9-8FA1-1B22F68DB993}"/>
    <cellStyle name="Calculation 2 5 2 2 14 2 3" xfId="5304" xr:uid="{038B64B1-8811-4B9D-AFAD-944CED54FB88}"/>
    <cellStyle name="Calculation 2 5 2 2 14 3" xfId="5305" xr:uid="{71F05BA9-21AC-4CD0-9766-5A8945D192AA}"/>
    <cellStyle name="Calculation 2 5 2 2 14 3 2" xfId="5306" xr:uid="{A4C1FEA8-9DC9-47D2-9162-C4F28EA70560}"/>
    <cellStyle name="Calculation 2 5 2 2 14 3 3" xfId="5307" xr:uid="{DFAD7C73-EC77-4BB5-9335-A54060285C4F}"/>
    <cellStyle name="Calculation 2 5 2 2 14 4" xfId="5308" xr:uid="{35F0920A-346C-4536-BF36-F4F828EFD25D}"/>
    <cellStyle name="Calculation 2 5 2 2 14 4 2" xfId="5309" xr:uid="{2D4D3CAD-5BAB-4CB1-881B-E59DE1B8BB14}"/>
    <cellStyle name="Calculation 2 5 2 2 14 4 3" xfId="5310" xr:uid="{A11833B2-ED6C-4461-B79E-99FCCC1B7A8C}"/>
    <cellStyle name="Calculation 2 5 2 2 14 5" xfId="5311" xr:uid="{8E2A97F7-0555-432D-B92C-5C69B39B3843}"/>
    <cellStyle name="Calculation 2 5 2 2 14 5 2" xfId="5312" xr:uid="{DCD1F6F9-CB76-492E-8CEB-FE8AEED4E77D}"/>
    <cellStyle name="Calculation 2 5 2 2 14 5 3" xfId="5313" xr:uid="{C8637D55-9421-446F-8EA1-0A37458BAEF5}"/>
    <cellStyle name="Calculation 2 5 2 2 14 6" xfId="5314" xr:uid="{22F95F3A-C0A5-4999-97F8-385B00E6F56A}"/>
    <cellStyle name="Calculation 2 5 2 2 14 6 2" xfId="5315" xr:uid="{DA7927B7-87FD-4ED7-B7E5-AE12C28E05CB}"/>
    <cellStyle name="Calculation 2 5 2 2 14 6 3" xfId="5316" xr:uid="{811373F7-C9DC-40C6-9D57-EE6AFCB46D93}"/>
    <cellStyle name="Calculation 2 5 2 2 14 7" xfId="5317" xr:uid="{9557F609-0AE8-4EBD-BE80-35B0E28D5EBC}"/>
    <cellStyle name="Calculation 2 5 2 2 14 8" xfId="5318" xr:uid="{DF9820B3-FB50-4570-8010-64AC0326C394}"/>
    <cellStyle name="Calculation 2 5 2 2 15" xfId="5319" xr:uid="{1564ACFE-9DC5-487B-803D-17015D36FD82}"/>
    <cellStyle name="Calculation 2 5 2 2 15 2" xfId="5320" xr:uid="{719B920F-3A16-4576-9CEA-2ECF40869A97}"/>
    <cellStyle name="Calculation 2 5 2 2 15 3" xfId="5321" xr:uid="{9190E99E-3CE8-4DCE-8068-D02DE98D8F7E}"/>
    <cellStyle name="Calculation 2 5 2 2 16" xfId="5322" xr:uid="{481E8D34-6FFF-488A-89A8-E6F85C4156A1}"/>
    <cellStyle name="Calculation 2 5 2 2 2" xfId="5323" xr:uid="{EFF6865D-A42E-4515-B8E4-63E4D34F72C4}"/>
    <cellStyle name="Calculation 2 5 2 2 2 2" xfId="5324" xr:uid="{AE8264A7-9312-4176-934E-0C63CD8AA457}"/>
    <cellStyle name="Calculation 2 5 2 2 2 2 2" xfId="5325" xr:uid="{34A5A620-0769-4F9B-A6AE-8EA9E58C44C7}"/>
    <cellStyle name="Calculation 2 5 2 2 2 2 3" xfId="5326" xr:uid="{234E16A0-DD1A-47FC-ABCF-DF54D337DF4F}"/>
    <cellStyle name="Calculation 2 5 2 2 2 3" xfId="5327" xr:uid="{D8FEC8C3-C31D-45B8-969A-563A0A059FFA}"/>
    <cellStyle name="Calculation 2 5 2 2 2 3 2" xfId="5328" xr:uid="{32B5E459-956F-4D92-A9CA-429F1F84C473}"/>
    <cellStyle name="Calculation 2 5 2 2 2 3 3" xfId="5329" xr:uid="{D422B492-5D88-452D-878B-7723F4B3A4E6}"/>
    <cellStyle name="Calculation 2 5 2 2 2 4" xfId="5330" xr:uid="{7DE0EE90-CEB2-40C1-8279-33687BECE74E}"/>
    <cellStyle name="Calculation 2 5 2 2 2 4 2" xfId="5331" xr:uid="{82880BAF-1E40-46B4-8E40-177756E25520}"/>
    <cellStyle name="Calculation 2 5 2 2 2 4 3" xfId="5332" xr:uid="{3A83C6C1-753F-45C1-BFC3-DFB5D1D9F833}"/>
    <cellStyle name="Calculation 2 5 2 2 2 5" xfId="5333" xr:uid="{750F6965-6F94-406F-AA54-08C4CEE88DB7}"/>
    <cellStyle name="Calculation 2 5 2 2 2 5 2" xfId="5334" xr:uid="{290C71B1-C852-4BF1-8759-3D3A677AF82D}"/>
    <cellStyle name="Calculation 2 5 2 2 2 5 3" xfId="5335" xr:uid="{9D266A10-7225-4A98-8F3A-C0C8A0BD211F}"/>
    <cellStyle name="Calculation 2 5 2 2 2 6" xfId="5336" xr:uid="{BF662B4B-A083-4A53-B65D-94ED66799B0F}"/>
    <cellStyle name="Calculation 2 5 2 2 2 6 2" xfId="5337" xr:uid="{92A854C5-FB98-4B4D-8D4A-1FB80712477A}"/>
    <cellStyle name="Calculation 2 5 2 2 2 6 3" xfId="5338" xr:uid="{82EA81D3-B215-40F6-9BEA-C9DF529AD95F}"/>
    <cellStyle name="Calculation 2 5 2 2 2 7" xfId="5339" xr:uid="{333ECFD3-2D64-4496-B86B-6F871C59EE70}"/>
    <cellStyle name="Calculation 2 5 2 2 2 8" xfId="5340" xr:uid="{8B602164-B705-42D5-A183-4BFAEB7CC725}"/>
    <cellStyle name="Calculation 2 5 2 2 2 9" xfId="5341" xr:uid="{CCE09BFF-260F-43F9-B373-AB46F818C59D}"/>
    <cellStyle name="Calculation 2 5 2 2 3" xfId="5342" xr:uid="{797AD69E-375E-4009-99CE-04DA44520B37}"/>
    <cellStyle name="Calculation 2 5 2 2 3 2" xfId="5343" xr:uid="{A6CF8CC1-7F3D-44ED-88F6-131D732523D6}"/>
    <cellStyle name="Calculation 2 5 2 2 3 2 2" xfId="5344" xr:uid="{E012DCD1-6A49-409B-8CD0-4289CEEC87C8}"/>
    <cellStyle name="Calculation 2 5 2 2 3 2 3" xfId="5345" xr:uid="{D16451B4-0AAF-4B05-898B-5CDE1938B864}"/>
    <cellStyle name="Calculation 2 5 2 2 3 3" xfId="5346" xr:uid="{020D13AB-5CD5-4D14-A5CC-3E923BAA13D3}"/>
    <cellStyle name="Calculation 2 5 2 2 3 3 2" xfId="5347" xr:uid="{FD4C38CF-9FCB-4F44-86BA-7FA9507D20A0}"/>
    <cellStyle name="Calculation 2 5 2 2 3 3 3" xfId="5348" xr:uid="{7AF411A7-DDFE-4F05-B8C3-8E0326CB0DD4}"/>
    <cellStyle name="Calculation 2 5 2 2 3 4" xfId="5349" xr:uid="{F857BABE-A46C-4A87-B222-82481463EA00}"/>
    <cellStyle name="Calculation 2 5 2 2 3 4 2" xfId="5350" xr:uid="{CCEE923D-C41C-4076-9F55-FDF8CB0F7353}"/>
    <cellStyle name="Calculation 2 5 2 2 3 4 3" xfId="5351" xr:uid="{7BBE0577-41C1-45A0-88DA-DD2C277630EE}"/>
    <cellStyle name="Calculation 2 5 2 2 3 5" xfId="5352" xr:uid="{5339DAB4-E540-4CD7-9C45-B3738534A4F6}"/>
    <cellStyle name="Calculation 2 5 2 2 3 5 2" xfId="5353" xr:uid="{F677F03A-15F0-44E6-BC7E-061BE12952D1}"/>
    <cellStyle name="Calculation 2 5 2 2 3 5 3" xfId="5354" xr:uid="{B33A00A3-E052-456D-B8BB-516C793A985D}"/>
    <cellStyle name="Calculation 2 5 2 2 3 6" xfId="5355" xr:uid="{C93FC4E5-1675-4F63-ABBC-0FABA43300DA}"/>
    <cellStyle name="Calculation 2 5 2 2 3 6 2" xfId="5356" xr:uid="{C18C7E06-EAF2-43FC-89F3-109283D10042}"/>
    <cellStyle name="Calculation 2 5 2 2 3 6 3" xfId="5357" xr:uid="{7D77726D-5584-4F64-A07F-72495FE24CE1}"/>
    <cellStyle name="Calculation 2 5 2 2 3 7" xfId="5358" xr:uid="{3191017D-377F-4215-91CC-A033EF978B64}"/>
    <cellStyle name="Calculation 2 5 2 2 3 8" xfId="5359" xr:uid="{9977AE34-6FE4-47AE-84A0-F0785D661D32}"/>
    <cellStyle name="Calculation 2 5 2 2 3 9" xfId="5360" xr:uid="{2E0893E0-CAA2-4BF4-B196-AB9368252F91}"/>
    <cellStyle name="Calculation 2 5 2 2 4" xfId="5361" xr:uid="{757C6B68-E0D7-4D1F-8FB0-310AE44883D5}"/>
    <cellStyle name="Calculation 2 5 2 2 4 2" xfId="5362" xr:uid="{B62281B2-A0E4-4B0D-8235-0C1069496A94}"/>
    <cellStyle name="Calculation 2 5 2 2 4 2 2" xfId="5363" xr:uid="{7EAF4714-3B90-471B-A43F-EC38CADC6E46}"/>
    <cellStyle name="Calculation 2 5 2 2 4 2 3" xfId="5364" xr:uid="{5600B4E2-4039-4C93-B9AD-EA3F0FD54A0B}"/>
    <cellStyle name="Calculation 2 5 2 2 4 3" xfId="5365" xr:uid="{86D6107B-C8F7-4C4A-8FED-C6410F51A084}"/>
    <cellStyle name="Calculation 2 5 2 2 4 3 2" xfId="5366" xr:uid="{EEBD0037-98D6-4D1C-B50F-8F7D8C84D067}"/>
    <cellStyle name="Calculation 2 5 2 2 4 3 3" xfId="5367" xr:uid="{15469090-1F3C-4E83-A7EA-E3FF73C7FF4B}"/>
    <cellStyle name="Calculation 2 5 2 2 4 4" xfId="5368" xr:uid="{C99D5240-D8B0-4C6C-A613-2763D818E567}"/>
    <cellStyle name="Calculation 2 5 2 2 4 4 2" xfId="5369" xr:uid="{33A405CE-9D96-4654-BE85-A48DBE955611}"/>
    <cellStyle name="Calculation 2 5 2 2 4 4 3" xfId="5370" xr:uid="{86727592-2223-47E7-937A-7E652730F79D}"/>
    <cellStyle name="Calculation 2 5 2 2 4 5" xfId="5371" xr:uid="{1B1AEB6E-2E45-4A2C-BC0B-865620B420EA}"/>
    <cellStyle name="Calculation 2 5 2 2 4 5 2" xfId="5372" xr:uid="{F03A22B5-1924-4839-9C2B-72982E924900}"/>
    <cellStyle name="Calculation 2 5 2 2 4 5 3" xfId="5373" xr:uid="{50AE9832-2EC3-439F-98AF-DA3E9630A18A}"/>
    <cellStyle name="Calculation 2 5 2 2 4 6" xfId="5374" xr:uid="{4EFA9790-C002-4743-B354-A70DB69D09D9}"/>
    <cellStyle name="Calculation 2 5 2 2 4 6 2" xfId="5375" xr:uid="{98B6FB40-91D9-4C97-BA60-3679E416EC46}"/>
    <cellStyle name="Calculation 2 5 2 2 4 6 3" xfId="5376" xr:uid="{E545003E-1FC1-40A5-A196-611554E53475}"/>
    <cellStyle name="Calculation 2 5 2 2 4 7" xfId="5377" xr:uid="{596D9D9D-C621-4F22-A0B2-374B1ADB3091}"/>
    <cellStyle name="Calculation 2 5 2 2 4 8" xfId="5378" xr:uid="{EF5AAEF1-E4B6-44E8-A338-75CF67ED8BD8}"/>
    <cellStyle name="Calculation 2 5 2 2 4 9" xfId="5379" xr:uid="{5800504B-705D-467E-AB2C-CF9FE0E1F401}"/>
    <cellStyle name="Calculation 2 5 2 2 5" xfId="5380" xr:uid="{A0952491-CE2D-44F9-A737-455EB88A3520}"/>
    <cellStyle name="Calculation 2 5 2 2 5 2" xfId="5381" xr:uid="{02C104CF-7866-49DB-AEB4-2B72CC34A1BA}"/>
    <cellStyle name="Calculation 2 5 2 2 5 2 2" xfId="5382" xr:uid="{D772B394-DE5A-475A-8F38-29906E0830F7}"/>
    <cellStyle name="Calculation 2 5 2 2 5 2 3" xfId="5383" xr:uid="{B0E365E2-64B6-4DA0-8E8A-D90FA66A30D7}"/>
    <cellStyle name="Calculation 2 5 2 2 5 3" xfId="5384" xr:uid="{3F4F299C-CEC6-4A03-811F-BD10824790AF}"/>
    <cellStyle name="Calculation 2 5 2 2 5 3 2" xfId="5385" xr:uid="{646417C5-E0CE-4FDB-AAE1-A19C761BC3C1}"/>
    <cellStyle name="Calculation 2 5 2 2 5 3 3" xfId="5386" xr:uid="{F4785E7F-63FB-436B-B514-04EC1FCB1CA1}"/>
    <cellStyle name="Calculation 2 5 2 2 5 4" xfId="5387" xr:uid="{DD616207-E3BC-4BA5-9ED6-FE2F02598BB1}"/>
    <cellStyle name="Calculation 2 5 2 2 5 4 2" xfId="5388" xr:uid="{C49A8BF7-D470-4A5F-9B56-741201B8CCFE}"/>
    <cellStyle name="Calculation 2 5 2 2 5 4 3" xfId="5389" xr:uid="{78585F13-55CF-4F71-8D5D-30BBF3B3DBBA}"/>
    <cellStyle name="Calculation 2 5 2 2 5 5" xfId="5390" xr:uid="{63FC3E73-71BF-4420-8960-D8129323D182}"/>
    <cellStyle name="Calculation 2 5 2 2 5 5 2" xfId="5391" xr:uid="{63D3AD97-DD3C-49A9-9E0C-5B5D5E8C1A48}"/>
    <cellStyle name="Calculation 2 5 2 2 5 5 3" xfId="5392" xr:uid="{FFD9AE28-2080-4F2A-B5F5-6E1FF36BEB96}"/>
    <cellStyle name="Calculation 2 5 2 2 5 6" xfId="5393" xr:uid="{62D5E394-27ED-46C6-B238-3C9C7565F55C}"/>
    <cellStyle name="Calculation 2 5 2 2 5 6 2" xfId="5394" xr:uid="{5AE523CE-425C-49C6-8406-79A32EF5EE55}"/>
    <cellStyle name="Calculation 2 5 2 2 5 6 3" xfId="5395" xr:uid="{D3E5E29C-ADD4-4B27-B5AD-7518C552606F}"/>
    <cellStyle name="Calculation 2 5 2 2 5 7" xfId="5396" xr:uid="{C8AAF8E1-CE97-4077-97A6-EB73F745DD3B}"/>
    <cellStyle name="Calculation 2 5 2 2 5 8" xfId="5397" xr:uid="{D328D57B-6D08-4A4D-AE3F-CB2DAD79C802}"/>
    <cellStyle name="Calculation 2 5 2 2 5 9" xfId="5398" xr:uid="{7975926C-F2E1-468F-ABB8-AA4CBCF863EF}"/>
    <cellStyle name="Calculation 2 5 2 2 6" xfId="5399" xr:uid="{FA30C81E-130C-4A49-B710-868DD3A2D9E5}"/>
    <cellStyle name="Calculation 2 5 2 2 6 2" xfId="5400" xr:uid="{343C7580-DCD5-4E57-978E-9671C58BE7DC}"/>
    <cellStyle name="Calculation 2 5 2 2 6 2 2" xfId="5401" xr:uid="{6253BA6E-7251-4BA6-93DC-57F361F0049D}"/>
    <cellStyle name="Calculation 2 5 2 2 6 2 3" xfId="5402" xr:uid="{D66E4DAC-E899-449F-A0BD-6FEDB08A281A}"/>
    <cellStyle name="Calculation 2 5 2 2 6 3" xfId="5403" xr:uid="{4E7D817B-E7E5-4575-93D7-BEA2F3DD71C0}"/>
    <cellStyle name="Calculation 2 5 2 2 6 3 2" xfId="5404" xr:uid="{831D740C-AB27-4E71-B1E1-9511797CFC4E}"/>
    <cellStyle name="Calculation 2 5 2 2 6 3 3" xfId="5405" xr:uid="{24F71DE4-9F36-48FE-8E1D-984482FF2749}"/>
    <cellStyle name="Calculation 2 5 2 2 6 4" xfId="5406" xr:uid="{22AC29D6-4D30-4689-8536-23B973B6AD20}"/>
    <cellStyle name="Calculation 2 5 2 2 6 4 2" xfId="5407" xr:uid="{D723C152-44A9-4F57-B094-11AB2E001CCE}"/>
    <cellStyle name="Calculation 2 5 2 2 6 4 3" xfId="5408" xr:uid="{E5918670-ADDC-480F-B192-C01125A10450}"/>
    <cellStyle name="Calculation 2 5 2 2 6 5" xfId="5409" xr:uid="{B940A571-E6A1-423E-BC62-19DB8C4655FF}"/>
    <cellStyle name="Calculation 2 5 2 2 6 5 2" xfId="5410" xr:uid="{ADFF282F-F976-4263-9F77-9CCFDEBE8E5E}"/>
    <cellStyle name="Calculation 2 5 2 2 6 5 3" xfId="5411" xr:uid="{053C8878-2090-4E26-88F4-FAA6F665DA76}"/>
    <cellStyle name="Calculation 2 5 2 2 6 6" xfId="5412" xr:uid="{9025BB78-0B8C-443B-B2A7-6DE92D614A91}"/>
    <cellStyle name="Calculation 2 5 2 2 6 6 2" xfId="5413" xr:uid="{9C1A6006-6F71-4CC9-9F58-CF78248B3929}"/>
    <cellStyle name="Calculation 2 5 2 2 6 6 3" xfId="5414" xr:uid="{C11DAF0C-1623-4156-912E-BD9D8B68452B}"/>
    <cellStyle name="Calculation 2 5 2 2 6 7" xfId="5415" xr:uid="{C6760794-F475-4A70-8418-E1FA07012C08}"/>
    <cellStyle name="Calculation 2 5 2 2 6 8" xfId="5416" xr:uid="{933D4FCE-6B9C-471E-B28D-27892326D55F}"/>
    <cellStyle name="Calculation 2 5 2 2 6 9" xfId="5417" xr:uid="{94851C44-F98A-44EB-A254-D86A2C252D9E}"/>
    <cellStyle name="Calculation 2 5 2 2 7" xfId="5418" xr:uid="{1EC4F467-70D0-4C1B-AB8E-DC15BB9B9B22}"/>
    <cellStyle name="Calculation 2 5 2 2 7 2" xfId="5419" xr:uid="{745AA4AB-905F-4500-ADC3-4D9738D06D90}"/>
    <cellStyle name="Calculation 2 5 2 2 7 2 2" xfId="5420" xr:uid="{37084951-5E98-4386-8CA6-2D681D607A30}"/>
    <cellStyle name="Calculation 2 5 2 2 7 2 3" xfId="5421" xr:uid="{D96A4F7C-CAD2-4EF1-889E-DB08BB3169DD}"/>
    <cellStyle name="Calculation 2 5 2 2 7 3" xfId="5422" xr:uid="{958E3BE4-A187-4869-8BB5-E6D6ED79675A}"/>
    <cellStyle name="Calculation 2 5 2 2 7 3 2" xfId="5423" xr:uid="{A1D8000C-7AC4-4E7C-A804-F891F5B2216C}"/>
    <cellStyle name="Calculation 2 5 2 2 7 3 3" xfId="5424" xr:uid="{35413112-287F-4249-841A-4EF067CE3370}"/>
    <cellStyle name="Calculation 2 5 2 2 7 4" xfId="5425" xr:uid="{F8FA52EE-F0EB-4805-9855-6C017D56B4C4}"/>
    <cellStyle name="Calculation 2 5 2 2 7 4 2" xfId="5426" xr:uid="{832C2A25-D589-4F4B-863A-6B0700CB7D7C}"/>
    <cellStyle name="Calculation 2 5 2 2 7 4 3" xfId="5427" xr:uid="{131F68ED-8549-414B-BD54-487E8D2D753C}"/>
    <cellStyle name="Calculation 2 5 2 2 7 5" xfId="5428" xr:uid="{E5624C10-4D4E-44AA-8A33-7BA48DB56A82}"/>
    <cellStyle name="Calculation 2 5 2 2 7 5 2" xfId="5429" xr:uid="{96A454B3-0200-4E23-AEED-1DCEC61C43E7}"/>
    <cellStyle name="Calculation 2 5 2 2 7 5 3" xfId="5430" xr:uid="{0310944D-E0C9-4053-AC46-E42FFB2C770F}"/>
    <cellStyle name="Calculation 2 5 2 2 7 6" xfId="5431" xr:uid="{17F00C02-6059-4E1A-AA9E-188AF361C0FE}"/>
    <cellStyle name="Calculation 2 5 2 2 7 6 2" xfId="5432" xr:uid="{DC8A1A64-028B-46BB-A119-24A258FC4301}"/>
    <cellStyle name="Calculation 2 5 2 2 7 6 3" xfId="5433" xr:uid="{F59317BA-6F92-4C3C-A07D-AE0613EC8A04}"/>
    <cellStyle name="Calculation 2 5 2 2 7 7" xfId="5434" xr:uid="{8D59F48A-B00F-4637-AF87-FB4643D696DD}"/>
    <cellStyle name="Calculation 2 5 2 2 7 8" xfId="5435" xr:uid="{6E6F0EFF-ABAB-4D0F-A488-18AA73CC7390}"/>
    <cellStyle name="Calculation 2 5 2 2 7 9" xfId="5436" xr:uid="{9E033160-F071-4B9C-AA10-E8B2145C8CB6}"/>
    <cellStyle name="Calculation 2 5 2 2 8" xfId="5437" xr:uid="{62D2658D-3909-4F3D-A7C7-0F3A2C61521C}"/>
    <cellStyle name="Calculation 2 5 2 2 8 2" xfId="5438" xr:uid="{74967F11-835F-425D-81BD-93487F434C35}"/>
    <cellStyle name="Calculation 2 5 2 2 8 2 2" xfId="5439" xr:uid="{4A6A02AA-2FE9-4DAD-A707-14B43322712F}"/>
    <cellStyle name="Calculation 2 5 2 2 8 2 3" xfId="5440" xr:uid="{CB172894-E15D-4EF4-A20E-08868867576E}"/>
    <cellStyle name="Calculation 2 5 2 2 8 3" xfId="5441" xr:uid="{B3C38B9E-9A7E-48D9-92D2-4C248678578C}"/>
    <cellStyle name="Calculation 2 5 2 2 8 3 2" xfId="5442" xr:uid="{7C1A2E18-3EC0-4BE7-98DB-B58F02C474A3}"/>
    <cellStyle name="Calculation 2 5 2 2 8 3 3" xfId="5443" xr:uid="{BC02A8FD-D471-4544-AF94-812FF831FBBB}"/>
    <cellStyle name="Calculation 2 5 2 2 8 4" xfId="5444" xr:uid="{AB579575-8613-43F5-ABA0-2FDF5D6D4D8F}"/>
    <cellStyle name="Calculation 2 5 2 2 8 4 2" xfId="5445" xr:uid="{E81CFBCF-AD07-4F02-AF56-92EB868FAF27}"/>
    <cellStyle name="Calculation 2 5 2 2 8 4 3" xfId="5446" xr:uid="{A9A7E639-4EC9-4B47-9A16-1CA9058748CE}"/>
    <cellStyle name="Calculation 2 5 2 2 8 5" xfId="5447" xr:uid="{EDE2A22C-7E15-4F12-943B-45825FBB5BD8}"/>
    <cellStyle name="Calculation 2 5 2 2 8 5 2" xfId="5448" xr:uid="{C5291839-11BC-4A37-A768-4FC00C5FF6B9}"/>
    <cellStyle name="Calculation 2 5 2 2 8 5 3" xfId="5449" xr:uid="{5726A715-B1BD-457A-AAF9-06AE4A102BE7}"/>
    <cellStyle name="Calculation 2 5 2 2 8 6" xfId="5450" xr:uid="{2CE79F82-BA2F-4611-B797-EDA6BB19F88E}"/>
    <cellStyle name="Calculation 2 5 2 2 8 6 2" xfId="5451" xr:uid="{97258D0B-5B7B-4F2C-99B0-F346DEF26EDE}"/>
    <cellStyle name="Calculation 2 5 2 2 8 6 3" xfId="5452" xr:uid="{B8EE02C6-7B0A-46E6-AF84-3C7ACD891550}"/>
    <cellStyle name="Calculation 2 5 2 2 8 7" xfId="5453" xr:uid="{8BD99FB7-D084-4333-B93B-297CD37CA3F6}"/>
    <cellStyle name="Calculation 2 5 2 2 8 8" xfId="5454" xr:uid="{6CE7B711-1378-436A-AD50-0D68CDE75858}"/>
    <cellStyle name="Calculation 2 5 2 2 8 9" xfId="5455" xr:uid="{75F9D31A-0E47-43DD-BF47-7C02FE2EA6E9}"/>
    <cellStyle name="Calculation 2 5 2 2 9" xfId="5456" xr:uid="{EB5C63BA-8805-4B90-A6B8-0901D2AEE9AE}"/>
    <cellStyle name="Calculation 2 5 2 2 9 2" xfId="5457" xr:uid="{14843A13-876F-476D-8F1F-9CC3607226E1}"/>
    <cellStyle name="Calculation 2 5 2 2 9 2 2" xfId="5458" xr:uid="{BE5A5C0C-2501-44CA-977A-EC90617E34E8}"/>
    <cellStyle name="Calculation 2 5 2 2 9 2 3" xfId="5459" xr:uid="{5A14D3B8-56BE-4F52-85E9-B2079F263CE1}"/>
    <cellStyle name="Calculation 2 5 2 2 9 3" xfId="5460" xr:uid="{28A8024E-37BF-477B-AC8E-19F11B3CB444}"/>
    <cellStyle name="Calculation 2 5 2 2 9 3 2" xfId="5461" xr:uid="{ED076EEC-FC0B-4769-B61E-BD5244C46FC2}"/>
    <cellStyle name="Calculation 2 5 2 2 9 3 3" xfId="5462" xr:uid="{A507C3A2-E155-4BBB-A180-9F0426A84D34}"/>
    <cellStyle name="Calculation 2 5 2 2 9 4" xfId="5463" xr:uid="{FFFD324F-B521-4DFF-97C3-8AB0ACF8549E}"/>
    <cellStyle name="Calculation 2 5 2 2 9 4 2" xfId="5464" xr:uid="{D0238FB4-284F-4070-B72A-584F212AA7AA}"/>
    <cellStyle name="Calculation 2 5 2 2 9 4 3" xfId="5465" xr:uid="{7C1FCA18-42BB-4CC0-B5C0-2642626EF2AB}"/>
    <cellStyle name="Calculation 2 5 2 2 9 5" xfId="5466" xr:uid="{B043C128-6E7A-4F6D-8214-97D94996AE61}"/>
    <cellStyle name="Calculation 2 5 2 2 9 5 2" xfId="5467" xr:uid="{55F68AD5-C814-4B2B-82EC-6F23934CE667}"/>
    <cellStyle name="Calculation 2 5 2 2 9 5 3" xfId="5468" xr:uid="{04719BB8-ED70-4CFE-AC14-C3F5290DE244}"/>
    <cellStyle name="Calculation 2 5 2 2 9 6" xfId="5469" xr:uid="{D5FFBB66-E345-4ABD-B0CC-75C5057D86C5}"/>
    <cellStyle name="Calculation 2 5 2 2 9 6 2" xfId="5470" xr:uid="{EE9F306F-7E4F-484F-AD0E-6CD62D575E73}"/>
    <cellStyle name="Calculation 2 5 2 2 9 6 3" xfId="5471" xr:uid="{7FA869DF-2933-4834-953B-EFB5CB83FA35}"/>
    <cellStyle name="Calculation 2 5 2 2 9 7" xfId="5472" xr:uid="{10B6F59D-0BAF-401E-A6D2-1C5CC6D23576}"/>
    <cellStyle name="Calculation 2 5 2 2 9 8" xfId="5473" xr:uid="{EFF32673-0752-498A-9C76-5DEBE9135469}"/>
    <cellStyle name="Calculation 2 5 2 3" xfId="5474" xr:uid="{3797CCF9-DCBA-4AB8-A3C0-7038181731C9}"/>
    <cellStyle name="Calculation 2 5 2 3 10" xfId="5475" xr:uid="{BADC3B4C-3DE2-41A6-B2BE-3B7B204D4127}"/>
    <cellStyle name="Calculation 2 5 2 3 11" xfId="5476" xr:uid="{C9F7695F-40EA-4BD2-BC2F-062B99C58C89}"/>
    <cellStyle name="Calculation 2 5 2 3 2" xfId="5477" xr:uid="{1A4B8664-2431-431E-9523-F7CA5C014420}"/>
    <cellStyle name="Calculation 2 5 2 3 2 2" xfId="5478" xr:uid="{9EC717BF-BCF8-4928-9148-72489230C568}"/>
    <cellStyle name="Calculation 2 5 2 3 2 3" xfId="5479" xr:uid="{C25C7512-8473-4DBB-97F9-4B6867ACA469}"/>
    <cellStyle name="Calculation 2 5 2 3 2 4" xfId="5480" xr:uid="{28D5A712-6713-4F25-868D-ABE65583C736}"/>
    <cellStyle name="Calculation 2 5 2 3 3" xfId="5481" xr:uid="{2ABB8217-76E5-4135-A67C-8F315BE61BA6}"/>
    <cellStyle name="Calculation 2 5 2 3 3 2" xfId="5482" xr:uid="{188390D7-961F-4B47-A139-A74CA1E3B158}"/>
    <cellStyle name="Calculation 2 5 2 3 3 3" xfId="5483" xr:uid="{D87BA677-27C5-45AB-A262-E9D8DAC0B690}"/>
    <cellStyle name="Calculation 2 5 2 3 3 4" xfId="5484" xr:uid="{460CF8AC-FCF6-4297-840A-6C21473B247F}"/>
    <cellStyle name="Calculation 2 5 2 3 4" xfId="5485" xr:uid="{1250D972-C0E5-4DB9-B6C9-0C7FED6C7900}"/>
    <cellStyle name="Calculation 2 5 2 3 4 2" xfId="5486" xr:uid="{6E492A75-B889-4F99-A53C-16B4A417E015}"/>
    <cellStyle name="Calculation 2 5 2 3 4 3" xfId="5487" xr:uid="{6A242099-7F8D-4035-9167-F759800CDCF2}"/>
    <cellStyle name="Calculation 2 5 2 3 4 4" xfId="5488" xr:uid="{B872EC3A-4B2B-4B1B-ABA1-155650846054}"/>
    <cellStyle name="Calculation 2 5 2 3 5" xfId="5489" xr:uid="{6FA2D163-5FCC-41AB-907B-7E32AE67B3E4}"/>
    <cellStyle name="Calculation 2 5 2 3 5 2" xfId="5490" xr:uid="{1BEC7BC1-1892-4BE4-AA6C-31BB6F1623C6}"/>
    <cellStyle name="Calculation 2 5 2 3 5 3" xfId="5491" xr:uid="{CDECD5BB-3ADE-4DCC-9983-2B3D4AC70B03}"/>
    <cellStyle name="Calculation 2 5 2 3 5 4" xfId="5492" xr:uid="{FB3CF2C4-39FE-4FF0-B621-E952923DCB99}"/>
    <cellStyle name="Calculation 2 5 2 3 6" xfId="5493" xr:uid="{E9186AC1-824A-4111-A117-32B64394E90D}"/>
    <cellStyle name="Calculation 2 5 2 3 6 2" xfId="5494" xr:uid="{DEE4693C-0125-4AC5-9E43-1826AA743855}"/>
    <cellStyle name="Calculation 2 5 2 3 6 3" xfId="5495" xr:uid="{90918C6E-CD6F-405C-94B7-5F65E61D25A9}"/>
    <cellStyle name="Calculation 2 5 2 3 6 4" xfId="5496" xr:uid="{2B5BB49A-72D3-4BC3-834E-B789E0DC9175}"/>
    <cellStyle name="Calculation 2 5 2 3 7" xfId="5497" xr:uid="{F52E4810-2CCB-4D36-A86C-2C3B1BB4824F}"/>
    <cellStyle name="Calculation 2 5 2 3 8" xfId="5498" xr:uid="{A826DB11-101F-4E0E-96E3-E81B9D6DC8C4}"/>
    <cellStyle name="Calculation 2 5 2 3 9" xfId="5499" xr:uid="{07D167D4-2476-465B-B26B-AE9AD4FE4FF4}"/>
    <cellStyle name="Calculation 2 5 2 4" xfId="5500" xr:uid="{500A3F33-E775-4352-B57A-A8B179B7FEA5}"/>
    <cellStyle name="Calculation 2 5 2 4 10" xfId="5501" xr:uid="{EC715A42-3C61-45F2-BD0E-CE834B64F047}"/>
    <cellStyle name="Calculation 2 5 2 4 2" xfId="5502" xr:uid="{2625AE1C-2B86-493C-931E-BCD4C209E00F}"/>
    <cellStyle name="Calculation 2 5 2 4 2 2" xfId="5503" xr:uid="{5EA327E2-4630-4420-9C28-77C133C9DD4F}"/>
    <cellStyle name="Calculation 2 5 2 4 2 3" xfId="5504" xr:uid="{322556B8-C70B-4548-A222-45C7824542C4}"/>
    <cellStyle name="Calculation 2 5 2 4 2 4" xfId="5505" xr:uid="{1DBB28FB-E1F1-4D68-9F61-05067F5FCA14}"/>
    <cellStyle name="Calculation 2 5 2 4 3" xfId="5506" xr:uid="{12037BB0-2B19-4A69-966F-2906C14E743C}"/>
    <cellStyle name="Calculation 2 5 2 4 3 2" xfId="5507" xr:uid="{04F45428-E7BE-4B85-A02E-54529EE51D4D}"/>
    <cellStyle name="Calculation 2 5 2 4 3 3" xfId="5508" xr:uid="{4F279F67-A221-4BB3-8F82-A95FB5582C05}"/>
    <cellStyle name="Calculation 2 5 2 4 3 4" xfId="5509" xr:uid="{8123795D-3D61-49DC-B55D-2DCB3EC45A86}"/>
    <cellStyle name="Calculation 2 5 2 4 4" xfId="5510" xr:uid="{C9DF546F-10C4-4B9A-A201-EF42095C0CEE}"/>
    <cellStyle name="Calculation 2 5 2 4 4 2" xfId="5511" xr:uid="{38CE60AC-4B0F-45FF-8BCD-C7A6F880093D}"/>
    <cellStyle name="Calculation 2 5 2 4 4 3" xfId="5512" xr:uid="{4C55BB28-89C6-467E-A17B-294D096A17FE}"/>
    <cellStyle name="Calculation 2 5 2 4 4 4" xfId="5513" xr:uid="{AF8C7AB7-4067-41EA-9A3A-7935940425CB}"/>
    <cellStyle name="Calculation 2 5 2 4 5" xfId="5514" xr:uid="{9B4BC457-5432-4D60-A569-D4891062D573}"/>
    <cellStyle name="Calculation 2 5 2 4 5 2" xfId="5515" xr:uid="{93E6170F-5F80-4864-AC0E-E72806345221}"/>
    <cellStyle name="Calculation 2 5 2 4 5 3" xfId="5516" xr:uid="{27C0EFA2-BB66-4AE7-8605-36C772C978E9}"/>
    <cellStyle name="Calculation 2 5 2 4 5 4" xfId="5517" xr:uid="{4153B1E4-D913-4FCB-83E8-46EA83A7A3E8}"/>
    <cellStyle name="Calculation 2 5 2 4 6" xfId="5518" xr:uid="{DC6B214A-C286-4AD2-AC90-B05040424A91}"/>
    <cellStyle name="Calculation 2 5 2 4 6 2" xfId="5519" xr:uid="{482FC3AD-0A35-44AE-BE9A-5BADC11637D2}"/>
    <cellStyle name="Calculation 2 5 2 4 6 3" xfId="5520" xr:uid="{4C8507D0-067A-4FB7-9C3F-CBDE8E690F66}"/>
    <cellStyle name="Calculation 2 5 2 4 6 4" xfId="5521" xr:uid="{6AC69818-05B9-4377-B691-4F1E3EE2D660}"/>
    <cellStyle name="Calculation 2 5 2 4 7" xfId="5522" xr:uid="{B54EDB20-30C1-4A71-ACFD-738092B1D28D}"/>
    <cellStyle name="Calculation 2 5 2 4 8" xfId="5523" xr:uid="{3F70F9F3-817F-45B1-A3CD-DBA9281DF32B}"/>
    <cellStyle name="Calculation 2 5 2 4 9" xfId="5524" xr:uid="{92FEBCF4-5658-4B94-A216-89F1467E1988}"/>
    <cellStyle name="Calculation 2 5 2 5" xfId="5525" xr:uid="{E2DF5E6F-D8C5-40DF-9986-C0957A44AC0C}"/>
    <cellStyle name="Calculation 2 5 2 5 2" xfId="5526" xr:uid="{C67BC54F-C137-463F-8459-CA5BC8B44185}"/>
    <cellStyle name="Calculation 2 5 2 5 2 2" xfId="5527" xr:uid="{EF33DD06-351A-4A02-95A1-9A88D1CFC47D}"/>
    <cellStyle name="Calculation 2 5 2 5 2 3" xfId="5528" xr:uid="{FD1D3D71-20F5-4755-B20A-564D5D1FBE5F}"/>
    <cellStyle name="Calculation 2 5 2 5 3" xfId="5529" xr:uid="{6D02A4F8-4FE0-4326-8945-4224AAC1DCF0}"/>
    <cellStyle name="Calculation 2 5 2 5 3 2" xfId="5530" xr:uid="{F2086327-1C12-4B6E-8822-D3153D7FF596}"/>
    <cellStyle name="Calculation 2 5 2 5 3 3" xfId="5531" xr:uid="{C89C4C3D-320F-47A4-B567-646A07571930}"/>
    <cellStyle name="Calculation 2 5 2 5 4" xfId="5532" xr:uid="{B2243085-496A-40AB-9E05-C923AF2290DE}"/>
    <cellStyle name="Calculation 2 5 2 5 4 2" xfId="5533" xr:uid="{933B5940-F4D5-4F90-9259-4727E7B74769}"/>
    <cellStyle name="Calculation 2 5 2 5 4 3" xfId="5534" xr:uid="{E2CC6202-AF1F-425D-90B6-4982011191FF}"/>
    <cellStyle name="Calculation 2 5 2 5 5" xfId="5535" xr:uid="{B27325B9-F505-405C-98B3-FEBC83E378B2}"/>
    <cellStyle name="Calculation 2 5 2 5 5 2" xfId="5536" xr:uid="{46E95CC4-235D-4C11-83F7-E3BC04E3376F}"/>
    <cellStyle name="Calculation 2 5 2 5 5 3" xfId="5537" xr:uid="{465BDE23-BFAF-474B-8BB6-85EEE920CBA6}"/>
    <cellStyle name="Calculation 2 5 2 5 6" xfId="5538" xr:uid="{BD6BC08C-1DCE-414B-8CB1-B0B8F57D8B11}"/>
    <cellStyle name="Calculation 2 5 2 5 6 2" xfId="5539" xr:uid="{2D48E617-22FA-438A-B279-DEED3416A2D5}"/>
    <cellStyle name="Calculation 2 5 2 5 6 3" xfId="5540" xr:uid="{601881E0-695B-49CC-B818-C041699D9621}"/>
    <cellStyle name="Calculation 2 5 2 5 7" xfId="5541" xr:uid="{3605046C-9748-4467-B9BD-C325700E52A3}"/>
    <cellStyle name="Calculation 2 5 2 5 8" xfId="5542" xr:uid="{D5E6A7E2-B02C-4D1E-B557-3B69E3E9ACB6}"/>
    <cellStyle name="Calculation 2 5 2 5 9" xfId="5543" xr:uid="{C43CF4B1-15D7-4467-BC3C-5CFD608D08E9}"/>
    <cellStyle name="Calculation 2 5 2 6" xfId="5544" xr:uid="{F33C5EBB-100E-460A-8D29-57B766AC74AD}"/>
    <cellStyle name="Calculation 2 5 2 6 2" xfId="5545" xr:uid="{C161E1A5-77DE-4D41-8DA9-F32A6915B3C4}"/>
    <cellStyle name="Calculation 2 5 2 6 2 2" xfId="5546" xr:uid="{487F18A5-729A-46C8-9AA3-3D9A91D57C79}"/>
    <cellStyle name="Calculation 2 5 2 6 2 3" xfId="5547" xr:uid="{6ACADB8E-9B04-489B-BD6C-36E1F347B3B4}"/>
    <cellStyle name="Calculation 2 5 2 6 3" xfId="5548" xr:uid="{D8095653-2327-4722-83AB-C3DE8D4E4EE8}"/>
    <cellStyle name="Calculation 2 5 2 6 3 2" xfId="5549" xr:uid="{A4F86BEB-B220-42D9-8C57-3B0E15189C43}"/>
    <cellStyle name="Calculation 2 5 2 6 3 3" xfId="5550" xr:uid="{749121A3-CD40-4CAD-AC8E-89DD10C6393A}"/>
    <cellStyle name="Calculation 2 5 2 6 4" xfId="5551" xr:uid="{C93BD7DE-CEF5-499C-B217-6ED19E25ACCE}"/>
    <cellStyle name="Calculation 2 5 2 6 4 2" xfId="5552" xr:uid="{2DEB2CA6-FF2E-4FD9-94E1-C0DC779EE23E}"/>
    <cellStyle name="Calculation 2 5 2 6 4 3" xfId="5553" xr:uid="{324F685D-2D91-47F1-A78C-204B3DC4837C}"/>
    <cellStyle name="Calculation 2 5 2 6 5" xfId="5554" xr:uid="{F6AF8684-4A23-4858-8F1E-7BF2065CEBAA}"/>
    <cellStyle name="Calculation 2 5 2 6 5 2" xfId="5555" xr:uid="{97951EA7-6244-41BB-BFAF-0F5D69BE1434}"/>
    <cellStyle name="Calculation 2 5 2 6 5 3" xfId="5556" xr:uid="{DA1DC202-1108-463C-8F61-3AF06F571799}"/>
    <cellStyle name="Calculation 2 5 2 6 6" xfId="5557" xr:uid="{F959C238-AED2-460C-8E68-899DA1A56E34}"/>
    <cellStyle name="Calculation 2 5 2 6 6 2" xfId="5558" xr:uid="{0CBC8FDA-178B-4FB0-8640-7F0854A06CF7}"/>
    <cellStyle name="Calculation 2 5 2 6 6 3" xfId="5559" xr:uid="{3A8BF04E-ABAD-416E-8AC4-63AF1E608941}"/>
    <cellStyle name="Calculation 2 5 2 6 7" xfId="5560" xr:uid="{23872CAE-A8B9-46DD-B8B4-362F3A062599}"/>
    <cellStyle name="Calculation 2 5 2 6 8" xfId="5561" xr:uid="{40855EFB-8E55-4BA8-8705-2054D54A13ED}"/>
    <cellStyle name="Calculation 2 5 2 6 9" xfId="5562" xr:uid="{AF8D503A-3024-4983-B811-5E89FB27198B}"/>
    <cellStyle name="Calculation 2 5 2 7" xfId="5563" xr:uid="{F4912BAF-2F03-46E5-9570-C26CAB701768}"/>
    <cellStyle name="Calculation 2 5 2 7 2" xfId="5564" xr:uid="{99649525-EB25-46F3-A425-5E8AF58FFC91}"/>
    <cellStyle name="Calculation 2 5 2 7 2 2" xfId="5565" xr:uid="{A4C5D9E2-48F8-4156-8E6A-ACF6D8A3CC81}"/>
    <cellStyle name="Calculation 2 5 2 7 2 3" xfId="5566" xr:uid="{B05D9D52-7655-44FE-ACCD-56147B2ADAC6}"/>
    <cellStyle name="Calculation 2 5 2 7 3" xfId="5567" xr:uid="{FC464381-1252-4253-9BAA-9A3BB52E4372}"/>
    <cellStyle name="Calculation 2 5 2 7 3 2" xfId="5568" xr:uid="{6A300F9F-5F87-474C-8833-AC5EFF2FA23D}"/>
    <cellStyle name="Calculation 2 5 2 7 3 3" xfId="5569" xr:uid="{CF7E6024-98BB-48A1-A288-C74DF7BE7A35}"/>
    <cellStyle name="Calculation 2 5 2 7 4" xfId="5570" xr:uid="{0A00754C-931B-497E-8437-58C373FBE3AB}"/>
    <cellStyle name="Calculation 2 5 2 7 4 2" xfId="5571" xr:uid="{4009E6DD-6E6B-4ADF-B486-1D9499154F55}"/>
    <cellStyle name="Calculation 2 5 2 7 4 3" xfId="5572" xr:uid="{76CF8A2B-D77B-4AAD-9196-399EE0326849}"/>
    <cellStyle name="Calculation 2 5 2 7 5" xfId="5573" xr:uid="{9AF9FAB7-CAC1-47F5-A1F9-71779E049302}"/>
    <cellStyle name="Calculation 2 5 2 7 5 2" xfId="5574" xr:uid="{EABA1B62-5B50-4773-869C-5DF2868B5B5B}"/>
    <cellStyle name="Calculation 2 5 2 7 5 3" xfId="5575" xr:uid="{CE70B57A-DCD6-43FF-93A6-B8608EFE88C3}"/>
    <cellStyle name="Calculation 2 5 2 7 6" xfId="5576" xr:uid="{17D302F5-8987-4528-AFE0-112B93818FA8}"/>
    <cellStyle name="Calculation 2 5 2 7 6 2" xfId="5577" xr:uid="{E7C08B59-21F7-48FC-8C08-99B6953CC330}"/>
    <cellStyle name="Calculation 2 5 2 7 6 3" xfId="5578" xr:uid="{510276CD-C429-4D1B-B569-E3AF3E9FC456}"/>
    <cellStyle name="Calculation 2 5 2 7 7" xfId="5579" xr:uid="{5339233F-B4A0-4218-849F-65035C9BB921}"/>
    <cellStyle name="Calculation 2 5 2 7 8" xfId="5580" xr:uid="{EFED1E6B-9821-4002-A2C5-615ED92E8BBC}"/>
    <cellStyle name="Calculation 2 5 2 7 9" xfId="5581" xr:uid="{73CD3AB4-93B2-4B3A-980C-41A6C2FB50B9}"/>
    <cellStyle name="Calculation 2 5 2 8" xfId="5582" xr:uid="{653F7F94-C03A-4A4E-B7EC-1B5165F0E135}"/>
    <cellStyle name="Calculation 2 5 2 8 2" xfId="5583" xr:uid="{72E9D1D9-EA61-470F-AB9F-6B9461A6510E}"/>
    <cellStyle name="Calculation 2 5 2 8 2 2" xfId="5584" xr:uid="{59809BAC-7A90-409D-92B5-08A4B0D6841A}"/>
    <cellStyle name="Calculation 2 5 2 8 2 3" xfId="5585" xr:uid="{DF727AFA-5309-4286-B26D-734FD1E0BD8A}"/>
    <cellStyle name="Calculation 2 5 2 8 3" xfId="5586" xr:uid="{89BBEFEB-480E-44FC-B680-51F9E0EE6F29}"/>
    <cellStyle name="Calculation 2 5 2 8 3 2" xfId="5587" xr:uid="{C1BB8A74-E80E-4F85-BCA2-418C30A067E4}"/>
    <cellStyle name="Calculation 2 5 2 8 3 3" xfId="5588" xr:uid="{6B2F20B8-75E9-4B84-9142-6175ADD02914}"/>
    <cellStyle name="Calculation 2 5 2 8 4" xfId="5589" xr:uid="{16001F2D-73AB-4066-AC4D-0227236BD866}"/>
    <cellStyle name="Calculation 2 5 2 8 4 2" xfId="5590" xr:uid="{132DBC9D-DDBF-4A30-82BA-9AE9E5FF0393}"/>
    <cellStyle name="Calculation 2 5 2 8 4 3" xfId="5591" xr:uid="{171A5325-826D-4EFD-A408-596B66C90DEB}"/>
    <cellStyle name="Calculation 2 5 2 8 5" xfId="5592" xr:uid="{B48C0D4E-1F8F-47CD-B8C0-5A418AC3457A}"/>
    <cellStyle name="Calculation 2 5 2 8 5 2" xfId="5593" xr:uid="{A3AF4338-5506-4FB8-AF2C-BF36E4B929C6}"/>
    <cellStyle name="Calculation 2 5 2 8 5 3" xfId="5594" xr:uid="{B8854752-4134-4CAD-BAF1-D1451E1B8901}"/>
    <cellStyle name="Calculation 2 5 2 8 6" xfId="5595" xr:uid="{917701EF-0C86-42F7-B80B-9A3DE5C4C6C4}"/>
    <cellStyle name="Calculation 2 5 2 8 6 2" xfId="5596" xr:uid="{301F5BD9-D75A-4C3E-9DFF-FF43DCD90A36}"/>
    <cellStyle name="Calculation 2 5 2 8 6 3" xfId="5597" xr:uid="{54B2338E-9CBA-4DFE-B2B7-5472EB9D2A29}"/>
    <cellStyle name="Calculation 2 5 2 8 7" xfId="5598" xr:uid="{2E30DB8D-0409-412C-89A7-61D7941FDEA2}"/>
    <cellStyle name="Calculation 2 5 2 8 8" xfId="5599" xr:uid="{DAD715B5-DF7D-4679-A85C-354B35B7BDF5}"/>
    <cellStyle name="Calculation 2 5 2 8 9" xfId="5600" xr:uid="{371B3CAF-0737-4FE0-97F0-F040F20F4331}"/>
    <cellStyle name="Calculation 2 5 2 9" xfId="5601" xr:uid="{03F89CEB-6C35-46C7-99CF-F61980D5D30A}"/>
    <cellStyle name="Calculation 2 5 2 9 2" xfId="5602" xr:uid="{2F1A43B5-B0C9-4FED-B56B-91B108EC936A}"/>
    <cellStyle name="Calculation 2 5 2 9 2 2" xfId="5603" xr:uid="{1BF8A37C-3465-4667-989D-562D0828F9FC}"/>
    <cellStyle name="Calculation 2 5 2 9 2 3" xfId="5604" xr:uid="{103A39F9-E9ED-4E1C-93A6-4948E98D461E}"/>
    <cellStyle name="Calculation 2 5 2 9 3" xfId="5605" xr:uid="{29B10C0B-6A64-4A6A-9CC1-2E5922630CC3}"/>
    <cellStyle name="Calculation 2 5 2 9 3 2" xfId="5606" xr:uid="{7F787D2D-38CE-4CCC-BABF-7C5FCDEA5596}"/>
    <cellStyle name="Calculation 2 5 2 9 3 3" xfId="5607" xr:uid="{D69AF980-CFE4-4E69-85CC-C211FC37478E}"/>
    <cellStyle name="Calculation 2 5 2 9 4" xfId="5608" xr:uid="{92146CE2-2562-4BCB-9300-410E8256FD67}"/>
    <cellStyle name="Calculation 2 5 2 9 4 2" xfId="5609" xr:uid="{9FB38EC1-853E-479A-9B2F-45A915AE62B9}"/>
    <cellStyle name="Calculation 2 5 2 9 4 3" xfId="5610" xr:uid="{7CF71AE1-BC9B-4057-8895-6EFBCC7AB679}"/>
    <cellStyle name="Calculation 2 5 2 9 5" xfId="5611" xr:uid="{CC9E7815-0634-4CCB-9B31-1F8914C4110C}"/>
    <cellStyle name="Calculation 2 5 2 9 5 2" xfId="5612" xr:uid="{D72A5296-005B-42A9-825F-9CA635FB68D0}"/>
    <cellStyle name="Calculation 2 5 2 9 5 3" xfId="5613" xr:uid="{D6427528-7BCB-473A-83F5-D2FFDB8B5C3D}"/>
    <cellStyle name="Calculation 2 5 2 9 6" xfId="5614" xr:uid="{7379D46B-F657-40CE-A824-13CCF53CEFE4}"/>
    <cellStyle name="Calculation 2 5 2 9 6 2" xfId="5615" xr:uid="{4129FEFE-055F-46A7-977D-48CD693C526D}"/>
    <cellStyle name="Calculation 2 5 2 9 6 3" xfId="5616" xr:uid="{C77DA1C1-4796-4425-A9C4-0B46A3B0055D}"/>
    <cellStyle name="Calculation 2 5 2 9 7" xfId="5617" xr:uid="{4473D8FA-9A00-429D-A585-EF5989358F78}"/>
    <cellStyle name="Calculation 2 5 2 9 8" xfId="5618" xr:uid="{052148F4-929F-4944-BB88-1FAA61072159}"/>
    <cellStyle name="Calculation 2 5 2 9 9" xfId="5619" xr:uid="{9B24C9C4-8DB8-468F-8C55-AE2E35DEEEB0}"/>
    <cellStyle name="Calculation 2 5 20" xfId="5620" xr:uid="{505B90BF-2287-4CD2-93F8-B895554F8351}"/>
    <cellStyle name="Calculation 2 5 21" xfId="5621" xr:uid="{9509616D-9C5A-457B-97D1-96CE27540F9B}"/>
    <cellStyle name="Calculation 2 5 3" xfId="5622" xr:uid="{C015367F-12F0-40AD-B442-32FF8D081A6D}"/>
    <cellStyle name="Calculation 2 5 3 10" xfId="5623" xr:uid="{776E7F16-52C3-4B05-AB6B-9FE6112D291E}"/>
    <cellStyle name="Calculation 2 5 3 10 2" xfId="5624" xr:uid="{4484465C-9DA6-4D3C-A8E7-774F4B4A944B}"/>
    <cellStyle name="Calculation 2 5 3 10 2 2" xfId="5625" xr:uid="{53F17AD4-90BF-4364-9DDE-4190EB089D0A}"/>
    <cellStyle name="Calculation 2 5 3 10 2 3" xfId="5626" xr:uid="{EE7FB1E8-EB98-4D36-A2A7-85214B42D6BE}"/>
    <cellStyle name="Calculation 2 5 3 10 3" xfId="5627" xr:uid="{CBC400D1-9AAA-49F5-9536-F674CAFDF3A6}"/>
    <cellStyle name="Calculation 2 5 3 10 3 2" xfId="5628" xr:uid="{61BFB5BF-6CB4-4BD0-9DDE-A4ACF1B0D280}"/>
    <cellStyle name="Calculation 2 5 3 10 3 3" xfId="5629" xr:uid="{D0B26AC8-273F-42E6-A375-F0631C0F2EF7}"/>
    <cellStyle name="Calculation 2 5 3 10 4" xfId="5630" xr:uid="{EB33BA85-340B-4229-B00F-B7D4F6A56B37}"/>
    <cellStyle name="Calculation 2 5 3 10 4 2" xfId="5631" xr:uid="{23276105-F39E-409C-BA21-553FECC56CC9}"/>
    <cellStyle name="Calculation 2 5 3 10 4 3" xfId="5632" xr:uid="{85AD9FF4-AAF5-4B52-8EF1-AB3F8CECEFEA}"/>
    <cellStyle name="Calculation 2 5 3 10 5" xfId="5633" xr:uid="{947B3FB4-4BF2-4AD4-AE21-C2569D06709F}"/>
    <cellStyle name="Calculation 2 5 3 10 5 2" xfId="5634" xr:uid="{D8D031E3-E778-452A-9FBA-9B684AF03BC3}"/>
    <cellStyle name="Calculation 2 5 3 10 5 3" xfId="5635" xr:uid="{EED53A29-2C78-4CA8-B418-24C6673FED69}"/>
    <cellStyle name="Calculation 2 5 3 10 6" xfId="5636" xr:uid="{BD886598-A2D6-49BD-B4BE-08086035C9FA}"/>
    <cellStyle name="Calculation 2 5 3 10 6 2" xfId="5637" xr:uid="{4C99F225-3CC1-41D3-A00E-B815B9C71478}"/>
    <cellStyle name="Calculation 2 5 3 10 6 3" xfId="5638" xr:uid="{B6B7B991-A335-42DE-BE54-5C0F5030C232}"/>
    <cellStyle name="Calculation 2 5 3 10 7" xfId="5639" xr:uid="{26C553F8-308D-4E0D-AD33-08FB7144A479}"/>
    <cellStyle name="Calculation 2 5 3 10 8" xfId="5640" xr:uid="{CF6E413D-5933-409A-A4E2-8C179F08C10E}"/>
    <cellStyle name="Calculation 2 5 3 10 9" xfId="5641" xr:uid="{45482DC9-5D3E-4C5B-92C6-04BB91AEFD59}"/>
    <cellStyle name="Calculation 2 5 3 11" xfId="5642" xr:uid="{314ADF58-6F7C-466D-848B-34566906D8FA}"/>
    <cellStyle name="Calculation 2 5 3 11 2" xfId="5643" xr:uid="{C5ABA6C1-27DC-4EBB-B5FB-8299870B8D4E}"/>
    <cellStyle name="Calculation 2 5 3 11 2 2" xfId="5644" xr:uid="{59E2AEFF-A534-4E9D-A209-D794B7E9BB8A}"/>
    <cellStyle name="Calculation 2 5 3 11 2 3" xfId="5645" xr:uid="{8683B9ED-5167-4D7E-ACDC-3563A576609F}"/>
    <cellStyle name="Calculation 2 5 3 11 3" xfId="5646" xr:uid="{1BC53F40-A2AF-497A-A3FF-8755CBEFCD97}"/>
    <cellStyle name="Calculation 2 5 3 11 3 2" xfId="5647" xr:uid="{FA2F42A1-3CD9-4144-A73B-098D01189D9A}"/>
    <cellStyle name="Calculation 2 5 3 11 3 3" xfId="5648" xr:uid="{09A70312-B79B-4FC8-A2A8-02813EFA3CAE}"/>
    <cellStyle name="Calculation 2 5 3 11 4" xfId="5649" xr:uid="{05DD716B-CF60-43CA-ADF8-D524E3BF1C7B}"/>
    <cellStyle name="Calculation 2 5 3 11 4 2" xfId="5650" xr:uid="{993EDD4B-1A73-47B9-852B-6FAA5A6D1A57}"/>
    <cellStyle name="Calculation 2 5 3 11 4 3" xfId="5651" xr:uid="{971BF48A-4AB9-4F10-B959-CF9B28786E99}"/>
    <cellStyle name="Calculation 2 5 3 11 5" xfId="5652" xr:uid="{E4CBBFFE-F040-434B-B8F1-3BE01670743B}"/>
    <cellStyle name="Calculation 2 5 3 11 5 2" xfId="5653" xr:uid="{6D3A62AA-8C7A-4BB2-898A-19BE6E2D6FA5}"/>
    <cellStyle name="Calculation 2 5 3 11 5 3" xfId="5654" xr:uid="{452CE631-3179-414D-9B93-025A15E789A2}"/>
    <cellStyle name="Calculation 2 5 3 11 6" xfId="5655" xr:uid="{B439BCA9-AFAD-4480-B7DB-324DCDCF5905}"/>
    <cellStyle name="Calculation 2 5 3 11 6 2" xfId="5656" xr:uid="{2F09AD0F-A980-4066-A794-3CFBDB48DAD0}"/>
    <cellStyle name="Calculation 2 5 3 11 6 3" xfId="5657" xr:uid="{CDB186E4-1439-4847-BDF5-7BAB20DCD72F}"/>
    <cellStyle name="Calculation 2 5 3 11 7" xfId="5658" xr:uid="{14C964FD-EE1D-44D5-ACC2-C12A8B5EF26E}"/>
    <cellStyle name="Calculation 2 5 3 11 8" xfId="5659" xr:uid="{46C6D0B1-3DA0-4765-A553-0947EA817F96}"/>
    <cellStyle name="Calculation 2 5 3 11 9" xfId="5660" xr:uid="{4AC80C0F-3F22-4C4C-9BF3-5E51BB02DF75}"/>
    <cellStyle name="Calculation 2 5 3 12" xfId="5661" xr:uid="{DDEC0259-5BE6-4C99-9872-CDF340145175}"/>
    <cellStyle name="Calculation 2 5 3 12 2" xfId="5662" xr:uid="{5BB001A4-E452-4DEE-AAA1-0514B6E2E5A8}"/>
    <cellStyle name="Calculation 2 5 3 12 2 2" xfId="5663" xr:uid="{DC028604-15F7-40A3-86A2-019F744124A8}"/>
    <cellStyle name="Calculation 2 5 3 12 2 3" xfId="5664" xr:uid="{477FEFAF-A6F6-4528-97CA-1EFE21B84A77}"/>
    <cellStyle name="Calculation 2 5 3 12 3" xfId="5665" xr:uid="{F130E5AA-E357-4338-AF2F-7F564CD81C13}"/>
    <cellStyle name="Calculation 2 5 3 12 3 2" xfId="5666" xr:uid="{46122372-5632-4882-A591-A0CFC8649D92}"/>
    <cellStyle name="Calculation 2 5 3 12 3 3" xfId="5667" xr:uid="{426E0600-7DEE-4F73-914A-CCB8A5EC7A7E}"/>
    <cellStyle name="Calculation 2 5 3 12 4" xfId="5668" xr:uid="{9B7D27AE-B858-44B5-8BE8-10BBB95E1634}"/>
    <cellStyle name="Calculation 2 5 3 12 4 2" xfId="5669" xr:uid="{CB0C16E1-B490-4A43-B37F-99D8ADBCBF74}"/>
    <cellStyle name="Calculation 2 5 3 12 4 3" xfId="5670" xr:uid="{B336F3D8-575F-4275-8A4D-5439F024EEEC}"/>
    <cellStyle name="Calculation 2 5 3 12 5" xfId="5671" xr:uid="{DC283F47-B8F1-44C6-BC67-08E641AC0BFA}"/>
    <cellStyle name="Calculation 2 5 3 12 5 2" xfId="5672" xr:uid="{4DD11999-257F-487C-B7F6-270969B46717}"/>
    <cellStyle name="Calculation 2 5 3 12 5 3" xfId="5673" xr:uid="{4271A0A8-604D-4E77-9265-6D9404142F97}"/>
    <cellStyle name="Calculation 2 5 3 12 6" xfId="5674" xr:uid="{3A295F90-64C2-4553-B5BF-23BBF8B81FF9}"/>
    <cellStyle name="Calculation 2 5 3 12 6 2" xfId="5675" xr:uid="{A96F8C6B-0A2D-44B7-BB1E-F99D4E6657B0}"/>
    <cellStyle name="Calculation 2 5 3 12 6 3" xfId="5676" xr:uid="{038AEC36-6068-4AC7-A942-30B64BC9BFCB}"/>
    <cellStyle name="Calculation 2 5 3 12 7" xfId="5677" xr:uid="{FB81C890-6E89-4CC4-AA3B-A0841A194260}"/>
    <cellStyle name="Calculation 2 5 3 12 8" xfId="5678" xr:uid="{3B280C1B-9524-417D-8ADE-0699845C63CF}"/>
    <cellStyle name="Calculation 2 5 3 12 9" xfId="5679" xr:uid="{B555D7C4-E3BC-4606-AC6E-4E385FCEB750}"/>
    <cellStyle name="Calculation 2 5 3 13" xfId="5680" xr:uid="{BE237484-BFC6-4185-9EF4-BDD26D89CBCA}"/>
    <cellStyle name="Calculation 2 5 3 13 2" xfId="5681" xr:uid="{F503B3C4-C445-4AE8-87C0-0517D1885283}"/>
    <cellStyle name="Calculation 2 5 3 13 2 2" xfId="5682" xr:uid="{A8AEBFB2-2049-4F22-A4EE-EAAF0496E881}"/>
    <cellStyle name="Calculation 2 5 3 13 2 3" xfId="5683" xr:uid="{AEDA6A89-FF2B-420C-AF11-ED5DED83E134}"/>
    <cellStyle name="Calculation 2 5 3 13 3" xfId="5684" xr:uid="{C490D566-F9F7-44A5-BDB9-8360525D1293}"/>
    <cellStyle name="Calculation 2 5 3 13 3 2" xfId="5685" xr:uid="{89327AC3-4471-4D35-940C-5A8F280A75CE}"/>
    <cellStyle name="Calculation 2 5 3 13 3 3" xfId="5686" xr:uid="{90AA945E-A4FF-4E3D-9A5C-B1B3B8393C2A}"/>
    <cellStyle name="Calculation 2 5 3 13 4" xfId="5687" xr:uid="{B185343B-C9A2-40A7-93D5-EB542A3CDD80}"/>
    <cellStyle name="Calculation 2 5 3 13 4 2" xfId="5688" xr:uid="{B5639D0E-51E6-404D-92AA-241171D22032}"/>
    <cellStyle name="Calculation 2 5 3 13 4 3" xfId="5689" xr:uid="{D66EAE43-2370-44A9-9AB9-F541EDB7215D}"/>
    <cellStyle name="Calculation 2 5 3 13 5" xfId="5690" xr:uid="{6156907D-0264-4D4B-AB13-59BD05021894}"/>
    <cellStyle name="Calculation 2 5 3 13 5 2" xfId="5691" xr:uid="{FA33AFB2-D4B4-4AD3-9BE1-90DE2E723137}"/>
    <cellStyle name="Calculation 2 5 3 13 5 3" xfId="5692" xr:uid="{1837B945-BB00-41C7-A2A6-E368152F09AF}"/>
    <cellStyle name="Calculation 2 5 3 13 6" xfId="5693" xr:uid="{2AC8238A-F81F-4E99-8792-014477FFB417}"/>
    <cellStyle name="Calculation 2 5 3 13 6 2" xfId="5694" xr:uid="{86B21E90-48F6-465C-A082-298363E75FAD}"/>
    <cellStyle name="Calculation 2 5 3 13 6 3" xfId="5695" xr:uid="{97E9213C-0726-46CE-848A-9211E7F8D4E6}"/>
    <cellStyle name="Calculation 2 5 3 13 7" xfId="5696" xr:uid="{6D9A9B04-D766-4A7F-A563-7879AB7EC60F}"/>
    <cellStyle name="Calculation 2 5 3 13 8" xfId="5697" xr:uid="{1EBF7FC5-2765-463E-8A71-BD163C123FB9}"/>
    <cellStyle name="Calculation 2 5 3 13 9" xfId="5698" xr:uid="{04E14F8C-E547-4A80-9CE2-D9403603FDA0}"/>
    <cellStyle name="Calculation 2 5 3 14" xfId="5699" xr:uid="{BD4F3566-4C60-4699-9851-E042D082CB39}"/>
    <cellStyle name="Calculation 2 5 3 15" xfId="5700" xr:uid="{BD50F5CB-0801-463C-966C-B6D3ACB7A8F3}"/>
    <cellStyle name="Calculation 2 5 3 16" xfId="5701" xr:uid="{D5BF14F4-292C-4209-9D9F-C924844A0D1C}"/>
    <cellStyle name="Calculation 2 5 3 17" xfId="5702" xr:uid="{6946FBDD-B90F-4172-BDFB-FCB6D0022FFF}"/>
    <cellStyle name="Calculation 2 5 3 18" xfId="5703" xr:uid="{B5B66100-231D-493A-AD1C-B3DAD9BAEB88}"/>
    <cellStyle name="Calculation 2 5 3 19" xfId="5704" xr:uid="{80014003-1750-40AF-B6ED-8E628698B730}"/>
    <cellStyle name="Calculation 2 5 3 2" xfId="5705" xr:uid="{CC3F7AA0-30BA-4DDB-89E0-338D4D516D1B}"/>
    <cellStyle name="Calculation 2 5 3 2 10" xfId="5706" xr:uid="{26C51789-AABF-4FEA-A39C-23B20114E9DF}"/>
    <cellStyle name="Calculation 2 5 3 2 10 2" xfId="5707" xr:uid="{639E3B1F-C3CB-4E2A-89F8-8D7940435A63}"/>
    <cellStyle name="Calculation 2 5 3 2 10 2 2" xfId="5708" xr:uid="{EA467D5F-9520-4126-B177-939FBCA5E3A7}"/>
    <cellStyle name="Calculation 2 5 3 2 10 2 3" xfId="5709" xr:uid="{60678D31-03A4-4AFF-A530-435D254C2831}"/>
    <cellStyle name="Calculation 2 5 3 2 10 3" xfId="5710" xr:uid="{CC53CDCC-0424-4976-B0A4-9D778C95AAAA}"/>
    <cellStyle name="Calculation 2 5 3 2 10 3 2" xfId="5711" xr:uid="{47B75DCD-469B-4D91-9345-A4D21D5747AA}"/>
    <cellStyle name="Calculation 2 5 3 2 10 3 3" xfId="5712" xr:uid="{F6AA946C-31C8-4835-AFA3-E3E4F394A6CB}"/>
    <cellStyle name="Calculation 2 5 3 2 10 4" xfId="5713" xr:uid="{223F145F-EAB9-4278-9326-B63C056A7232}"/>
    <cellStyle name="Calculation 2 5 3 2 10 4 2" xfId="5714" xr:uid="{B76052C5-5A48-4123-9193-AE6CBBC4579D}"/>
    <cellStyle name="Calculation 2 5 3 2 10 4 3" xfId="5715" xr:uid="{6979D396-2D2A-4B23-A505-CF5253D0DBD7}"/>
    <cellStyle name="Calculation 2 5 3 2 10 5" xfId="5716" xr:uid="{A730E49D-5248-46D8-8CD7-1B35117693CD}"/>
    <cellStyle name="Calculation 2 5 3 2 10 5 2" xfId="5717" xr:uid="{3CEDA4C7-DC28-4D0E-A554-0B224C5A38B4}"/>
    <cellStyle name="Calculation 2 5 3 2 10 5 3" xfId="5718" xr:uid="{2E0C3A66-6975-466B-B197-214FC1E0A0ED}"/>
    <cellStyle name="Calculation 2 5 3 2 10 6" xfId="5719" xr:uid="{6DAAE3F0-A733-4BC9-9B0F-E35F59C78084}"/>
    <cellStyle name="Calculation 2 5 3 2 10 6 2" xfId="5720" xr:uid="{2C969852-84A5-497A-AEF1-51F14BCDBB1E}"/>
    <cellStyle name="Calculation 2 5 3 2 10 6 3" xfId="5721" xr:uid="{1A01A645-8ECE-4AA9-9BCE-DDC7CE068C54}"/>
    <cellStyle name="Calculation 2 5 3 2 10 7" xfId="5722" xr:uid="{98905C20-9FC1-4CEA-8B34-56F2782160B1}"/>
    <cellStyle name="Calculation 2 5 3 2 10 8" xfId="5723" xr:uid="{59D58B43-7FCE-4E10-BD6A-A782C891B998}"/>
    <cellStyle name="Calculation 2 5 3 2 11" xfId="5724" xr:uid="{21EF340D-39E7-4CAE-8D88-C70595200CB0}"/>
    <cellStyle name="Calculation 2 5 3 2 11 2" xfId="5725" xr:uid="{7D831457-D0A4-4C0C-A172-7686F2F98515}"/>
    <cellStyle name="Calculation 2 5 3 2 11 2 2" xfId="5726" xr:uid="{0934E7B6-DBC1-4D51-86F6-C9DBCE074CB2}"/>
    <cellStyle name="Calculation 2 5 3 2 11 2 3" xfId="5727" xr:uid="{219F97CE-81F1-41FC-8F18-06A846B88DF9}"/>
    <cellStyle name="Calculation 2 5 3 2 11 3" xfId="5728" xr:uid="{41EE0DEC-D90C-4541-AA11-990453772FFF}"/>
    <cellStyle name="Calculation 2 5 3 2 11 3 2" xfId="5729" xr:uid="{C505544A-6E02-4E66-BED6-4ADB92078478}"/>
    <cellStyle name="Calculation 2 5 3 2 11 3 3" xfId="5730" xr:uid="{A04C9FB8-9364-43DB-A612-A54BFB542DA2}"/>
    <cellStyle name="Calculation 2 5 3 2 11 4" xfId="5731" xr:uid="{98CE8DD8-9E65-4856-9087-EE2984AF0318}"/>
    <cellStyle name="Calculation 2 5 3 2 11 4 2" xfId="5732" xr:uid="{8542CAA4-E523-41E1-867F-3F2F8A46BE24}"/>
    <cellStyle name="Calculation 2 5 3 2 11 4 3" xfId="5733" xr:uid="{D7205908-0093-484D-ACBE-23424111B578}"/>
    <cellStyle name="Calculation 2 5 3 2 11 5" xfId="5734" xr:uid="{98C502AF-BAD8-42C2-A591-4F8241A74925}"/>
    <cellStyle name="Calculation 2 5 3 2 11 5 2" xfId="5735" xr:uid="{9EE73C9B-9D3A-4930-A12B-C101C348014E}"/>
    <cellStyle name="Calculation 2 5 3 2 11 5 3" xfId="5736" xr:uid="{C922F198-C7D0-4706-A62D-F9A7961C11E6}"/>
    <cellStyle name="Calculation 2 5 3 2 11 6" xfId="5737" xr:uid="{D865AF5C-93AC-40D5-924C-ADA6CD4F2597}"/>
    <cellStyle name="Calculation 2 5 3 2 11 6 2" xfId="5738" xr:uid="{6F72BD71-DA42-4663-B9F8-D076A9004B96}"/>
    <cellStyle name="Calculation 2 5 3 2 11 6 3" xfId="5739" xr:uid="{E557E5EF-62FE-4CF7-9F7E-277AD68AF264}"/>
    <cellStyle name="Calculation 2 5 3 2 11 7" xfId="5740" xr:uid="{5B58E9E5-EE07-4C0A-91D7-7A2AD8E9B7E3}"/>
    <cellStyle name="Calculation 2 5 3 2 11 8" xfId="5741" xr:uid="{D9A6F371-0B22-4C38-89B9-71B908E92A21}"/>
    <cellStyle name="Calculation 2 5 3 2 12" xfId="5742" xr:uid="{BEE7A3F4-5C17-42BB-8700-FFB3AC60DBFD}"/>
    <cellStyle name="Calculation 2 5 3 2 12 2" xfId="5743" xr:uid="{3D34A3F2-0809-4307-B368-CB621CAD233B}"/>
    <cellStyle name="Calculation 2 5 3 2 12 2 2" xfId="5744" xr:uid="{6777C453-0EE9-470B-A5C7-E1BF5D9CD210}"/>
    <cellStyle name="Calculation 2 5 3 2 12 2 3" xfId="5745" xr:uid="{55984BC0-B0A9-45D8-8CCE-454B3516BAD5}"/>
    <cellStyle name="Calculation 2 5 3 2 12 3" xfId="5746" xr:uid="{F0AD0B81-1DD7-418C-9C1A-A26FF05A26E6}"/>
    <cellStyle name="Calculation 2 5 3 2 12 3 2" xfId="5747" xr:uid="{6E6562AF-3D2D-4943-B382-1C9B528E02FC}"/>
    <cellStyle name="Calculation 2 5 3 2 12 3 3" xfId="5748" xr:uid="{56C951A8-A6B2-42F7-9CFD-71D199FC0959}"/>
    <cellStyle name="Calculation 2 5 3 2 12 4" xfId="5749" xr:uid="{79193EB1-0654-4A92-9369-3562BDD59EB1}"/>
    <cellStyle name="Calculation 2 5 3 2 12 4 2" xfId="5750" xr:uid="{CD1C8DD8-0555-4823-9E99-CB461E5D35F6}"/>
    <cellStyle name="Calculation 2 5 3 2 12 4 3" xfId="5751" xr:uid="{4D840D17-B0B4-473A-BA60-07AF372168B1}"/>
    <cellStyle name="Calculation 2 5 3 2 12 5" xfId="5752" xr:uid="{D8FA5EC2-73ED-4636-A56E-6E7081DB902B}"/>
    <cellStyle name="Calculation 2 5 3 2 12 5 2" xfId="5753" xr:uid="{A5752B9B-FFC8-4305-8948-5A6CE9F2D2BC}"/>
    <cellStyle name="Calculation 2 5 3 2 12 5 3" xfId="5754" xr:uid="{F53E3B29-DE32-4CE8-B2FE-FE23706ECDE6}"/>
    <cellStyle name="Calculation 2 5 3 2 12 6" xfId="5755" xr:uid="{CDFC9A2D-C9CE-496C-9723-56C398365ADF}"/>
    <cellStyle name="Calculation 2 5 3 2 12 6 2" xfId="5756" xr:uid="{AD852683-73BB-4294-BC0D-4ABDC52ADFBC}"/>
    <cellStyle name="Calculation 2 5 3 2 12 6 3" xfId="5757" xr:uid="{D60FB14A-25F8-4CCE-8E6F-A011FAB1FA23}"/>
    <cellStyle name="Calculation 2 5 3 2 12 7" xfId="5758" xr:uid="{06D01610-01B6-4639-98E0-D8C1B79FFD07}"/>
    <cellStyle name="Calculation 2 5 3 2 12 8" xfId="5759" xr:uid="{FCD35C46-2D91-4155-A1EF-ABAD480B3B9D}"/>
    <cellStyle name="Calculation 2 5 3 2 13" xfId="5760" xr:uid="{1EAC3C29-AB1E-4514-AF89-0CA95977E870}"/>
    <cellStyle name="Calculation 2 5 3 2 13 2" xfId="5761" xr:uid="{B3BCE9B4-C795-4ADF-AD49-A8C99BE98B48}"/>
    <cellStyle name="Calculation 2 5 3 2 13 2 2" xfId="5762" xr:uid="{B03C4AA8-4E8C-495D-A366-B5260B39E6FB}"/>
    <cellStyle name="Calculation 2 5 3 2 13 2 3" xfId="5763" xr:uid="{9DC7F2A3-7B19-4A5A-84EE-96B4EF76F8B9}"/>
    <cellStyle name="Calculation 2 5 3 2 13 3" xfId="5764" xr:uid="{8860C190-798C-47D5-98BE-3BEF271671E2}"/>
    <cellStyle name="Calculation 2 5 3 2 13 3 2" xfId="5765" xr:uid="{05D1FA6F-1FAA-43CF-8483-C77555C762CF}"/>
    <cellStyle name="Calculation 2 5 3 2 13 3 3" xfId="5766" xr:uid="{62004D80-D0A1-4D15-8E29-0112FD0267C6}"/>
    <cellStyle name="Calculation 2 5 3 2 13 4" xfId="5767" xr:uid="{F8D72FDA-8FA5-422C-A840-BACD2224843D}"/>
    <cellStyle name="Calculation 2 5 3 2 13 4 2" xfId="5768" xr:uid="{0BD62E73-2DBF-4A96-A6F3-0278654696C4}"/>
    <cellStyle name="Calculation 2 5 3 2 13 4 3" xfId="5769" xr:uid="{229A1B1D-3521-4BF1-9304-0ACF83462F82}"/>
    <cellStyle name="Calculation 2 5 3 2 13 5" xfId="5770" xr:uid="{5B1ED011-A727-4063-A94B-277B4A004BE6}"/>
    <cellStyle name="Calculation 2 5 3 2 13 5 2" xfId="5771" xr:uid="{23C2D539-0FC3-452F-8CFC-FD5136762CC8}"/>
    <cellStyle name="Calculation 2 5 3 2 13 5 3" xfId="5772" xr:uid="{6A0E1164-D178-4DF1-B571-890826B5060F}"/>
    <cellStyle name="Calculation 2 5 3 2 13 6" xfId="5773" xr:uid="{0B0FA772-500F-4133-9C5B-232B37C421A5}"/>
    <cellStyle name="Calculation 2 5 3 2 13 6 2" xfId="5774" xr:uid="{0D0E147B-0107-4DC0-8288-9978D9520A52}"/>
    <cellStyle name="Calculation 2 5 3 2 13 6 3" xfId="5775" xr:uid="{47EEF964-6139-45E7-B900-DC1C8455E778}"/>
    <cellStyle name="Calculation 2 5 3 2 13 7" xfId="5776" xr:uid="{C72BEF3C-B5E8-4CF9-84D4-D6AF67AA14ED}"/>
    <cellStyle name="Calculation 2 5 3 2 13 8" xfId="5777" xr:uid="{F00BAE6B-2AC3-4E80-A3C4-963BFBC17857}"/>
    <cellStyle name="Calculation 2 5 3 2 14" xfId="5778" xr:uid="{564EE048-CF95-416A-A9FB-B5357DC6E046}"/>
    <cellStyle name="Calculation 2 5 3 2 14 2" xfId="5779" xr:uid="{903AAE5B-74B0-4798-8411-DDCEB68D078B}"/>
    <cellStyle name="Calculation 2 5 3 2 14 2 2" xfId="5780" xr:uid="{58A52AF7-FFA5-4296-8CFC-31A6DAA66934}"/>
    <cellStyle name="Calculation 2 5 3 2 14 2 3" xfId="5781" xr:uid="{66B2C258-985C-40E7-902D-377A265F0A1D}"/>
    <cellStyle name="Calculation 2 5 3 2 14 3" xfId="5782" xr:uid="{A6137EF1-AC04-4CD2-960D-F64D96F2F3FF}"/>
    <cellStyle name="Calculation 2 5 3 2 14 3 2" xfId="5783" xr:uid="{5947432D-A5C7-4BC7-A845-4FA7988C5ACA}"/>
    <cellStyle name="Calculation 2 5 3 2 14 3 3" xfId="5784" xr:uid="{FC2E88B9-0844-4314-B268-75D17A4E9F6D}"/>
    <cellStyle name="Calculation 2 5 3 2 14 4" xfId="5785" xr:uid="{67625A95-B98F-45F8-A8D4-6EEEF77BE14A}"/>
    <cellStyle name="Calculation 2 5 3 2 14 4 2" xfId="5786" xr:uid="{4E253AC9-F3B6-4B7B-8E1F-8F088935C95D}"/>
    <cellStyle name="Calculation 2 5 3 2 14 4 3" xfId="5787" xr:uid="{9023730B-3D4E-47C3-9E70-6B17FDE94E88}"/>
    <cellStyle name="Calculation 2 5 3 2 14 5" xfId="5788" xr:uid="{FE1A61FF-95FC-4A88-BB2F-C9DCBDAAD451}"/>
    <cellStyle name="Calculation 2 5 3 2 14 5 2" xfId="5789" xr:uid="{02E7FFE7-B583-435D-BCAE-70BE850C1182}"/>
    <cellStyle name="Calculation 2 5 3 2 14 5 3" xfId="5790" xr:uid="{6405DD3B-4FAD-4AA6-9D03-DA61A1D1CD36}"/>
    <cellStyle name="Calculation 2 5 3 2 14 6" xfId="5791" xr:uid="{634C0863-5417-4661-8E04-18BC24BBE52A}"/>
    <cellStyle name="Calculation 2 5 3 2 14 6 2" xfId="5792" xr:uid="{395B82C5-C49E-4BF3-9CA8-BDDBAECF0C61}"/>
    <cellStyle name="Calculation 2 5 3 2 14 6 3" xfId="5793" xr:uid="{D20B98A6-73F8-4C1E-9F01-951A6C5FE7B7}"/>
    <cellStyle name="Calculation 2 5 3 2 14 7" xfId="5794" xr:uid="{959F0C2D-C89D-431A-97E9-D36F5BFEE82B}"/>
    <cellStyle name="Calculation 2 5 3 2 14 8" xfId="5795" xr:uid="{EF46E1A9-D0B3-45D8-A13D-77D50C7FA4A1}"/>
    <cellStyle name="Calculation 2 5 3 2 15" xfId="5796" xr:uid="{5054270F-6F04-474C-907B-CBA09E7FD2BB}"/>
    <cellStyle name="Calculation 2 5 3 2 15 2" xfId="5797" xr:uid="{A37E23F7-CD35-4CD1-AAAF-0AD5B324150E}"/>
    <cellStyle name="Calculation 2 5 3 2 15 3" xfId="5798" xr:uid="{82558959-9439-4848-88C8-72292F902105}"/>
    <cellStyle name="Calculation 2 5 3 2 16" xfId="5799" xr:uid="{53A62182-A8BF-4B2D-A41B-61364D7A75FD}"/>
    <cellStyle name="Calculation 2 5 3 2 2" xfId="5800" xr:uid="{1C2FD9AE-D507-4D3D-8415-0EA5F5E64F42}"/>
    <cellStyle name="Calculation 2 5 3 2 2 2" xfId="5801" xr:uid="{F694083B-CCED-49C7-8138-CBC4675A253E}"/>
    <cellStyle name="Calculation 2 5 3 2 2 2 2" xfId="5802" xr:uid="{59935946-A671-443B-89A9-66927028FDCA}"/>
    <cellStyle name="Calculation 2 5 3 2 2 2 3" xfId="5803" xr:uid="{7EE5A4EF-B417-414D-A456-C526EB90B940}"/>
    <cellStyle name="Calculation 2 5 3 2 2 3" xfId="5804" xr:uid="{0583B899-C039-4C9A-9D02-1CB3FF641CEC}"/>
    <cellStyle name="Calculation 2 5 3 2 2 3 2" xfId="5805" xr:uid="{6B868AFC-A92E-46C4-AAE3-B636590E4C2A}"/>
    <cellStyle name="Calculation 2 5 3 2 2 3 3" xfId="5806" xr:uid="{C0F4C8A4-DA78-4B07-A7D1-9C3AD82C2921}"/>
    <cellStyle name="Calculation 2 5 3 2 2 4" xfId="5807" xr:uid="{A55BF9A0-6832-474B-BF79-E9713E193591}"/>
    <cellStyle name="Calculation 2 5 3 2 2 4 2" xfId="5808" xr:uid="{525A8163-04B6-40E5-877F-DFCFBF5DB4C6}"/>
    <cellStyle name="Calculation 2 5 3 2 2 4 3" xfId="5809" xr:uid="{C231C0E0-D281-445C-AD33-AE52426AA49D}"/>
    <cellStyle name="Calculation 2 5 3 2 2 5" xfId="5810" xr:uid="{00A96641-1661-4F4A-922D-CC3420CB988A}"/>
    <cellStyle name="Calculation 2 5 3 2 2 5 2" xfId="5811" xr:uid="{4EF3CA35-E036-4B84-B062-62223C33C283}"/>
    <cellStyle name="Calculation 2 5 3 2 2 5 3" xfId="5812" xr:uid="{33BC4B3A-D9BE-4B7B-832C-4ED444D87D34}"/>
    <cellStyle name="Calculation 2 5 3 2 2 6" xfId="5813" xr:uid="{D6BB203B-501A-4270-A119-9997CAEE3A1D}"/>
    <cellStyle name="Calculation 2 5 3 2 2 6 2" xfId="5814" xr:uid="{0AB1A245-B89F-4F77-947C-E990D43B79C7}"/>
    <cellStyle name="Calculation 2 5 3 2 2 6 3" xfId="5815" xr:uid="{3504D920-371C-45AF-BF2D-3766D050BF6C}"/>
    <cellStyle name="Calculation 2 5 3 2 2 7" xfId="5816" xr:uid="{066D0044-3D3F-4951-A08C-9E9ED3C3DD45}"/>
    <cellStyle name="Calculation 2 5 3 2 2 8" xfId="5817" xr:uid="{8959D3A0-6677-433A-8236-9BE75375A8A7}"/>
    <cellStyle name="Calculation 2 5 3 2 2 9" xfId="5818" xr:uid="{0D450CE2-9144-43AB-ABD4-7DC1FF567774}"/>
    <cellStyle name="Calculation 2 5 3 2 3" xfId="5819" xr:uid="{680CB6F9-56CA-4304-9F9D-2878DCEFF34B}"/>
    <cellStyle name="Calculation 2 5 3 2 3 2" xfId="5820" xr:uid="{AE357310-495E-404A-9503-98F5E8684C5A}"/>
    <cellStyle name="Calculation 2 5 3 2 3 2 2" xfId="5821" xr:uid="{2013E5D7-A80B-45E4-82BF-CF327236CB59}"/>
    <cellStyle name="Calculation 2 5 3 2 3 2 3" xfId="5822" xr:uid="{79A9CB14-946B-4359-88A6-E7F188CB0DF2}"/>
    <cellStyle name="Calculation 2 5 3 2 3 3" xfId="5823" xr:uid="{FFD41465-C7FB-4AC9-B81F-1F36A717231A}"/>
    <cellStyle name="Calculation 2 5 3 2 3 3 2" xfId="5824" xr:uid="{AEC4B3D1-D125-4AF1-9D5F-EC8D58F9F542}"/>
    <cellStyle name="Calculation 2 5 3 2 3 3 3" xfId="5825" xr:uid="{BC6E07FF-DC6A-48FD-BBF7-9F01F14F7C3E}"/>
    <cellStyle name="Calculation 2 5 3 2 3 4" xfId="5826" xr:uid="{35F96E5A-E0B3-4261-8138-BD145B96B680}"/>
    <cellStyle name="Calculation 2 5 3 2 3 4 2" xfId="5827" xr:uid="{6E77356C-5D7A-4E2D-8882-4FFD45C54E68}"/>
    <cellStyle name="Calculation 2 5 3 2 3 4 3" xfId="5828" xr:uid="{DC47D2A8-8DA8-4427-A5AD-0E8C64E23CF5}"/>
    <cellStyle name="Calculation 2 5 3 2 3 5" xfId="5829" xr:uid="{9BF90189-FC17-45C4-9656-35792C6D6E2E}"/>
    <cellStyle name="Calculation 2 5 3 2 3 5 2" xfId="5830" xr:uid="{4CAEA42A-5563-45BE-8BDD-616CE100BCB9}"/>
    <cellStyle name="Calculation 2 5 3 2 3 5 3" xfId="5831" xr:uid="{5F33030A-CB92-44AE-BBA1-6356C9B6E8A7}"/>
    <cellStyle name="Calculation 2 5 3 2 3 6" xfId="5832" xr:uid="{482215EA-C203-4F42-890C-22E0A7511FFC}"/>
    <cellStyle name="Calculation 2 5 3 2 3 6 2" xfId="5833" xr:uid="{D0599E02-2FED-4A2B-9D8E-26974249DD18}"/>
    <cellStyle name="Calculation 2 5 3 2 3 6 3" xfId="5834" xr:uid="{28385031-9C3C-4991-9EED-1A56C4EF92B2}"/>
    <cellStyle name="Calculation 2 5 3 2 3 7" xfId="5835" xr:uid="{CD673DA2-3DF0-4221-8D2C-55BAE965F219}"/>
    <cellStyle name="Calculation 2 5 3 2 3 8" xfId="5836" xr:uid="{C500A4CC-B5D9-49C6-B0B3-DF69ACA9C79B}"/>
    <cellStyle name="Calculation 2 5 3 2 3 9" xfId="5837" xr:uid="{EC2BF7B2-4945-4C8E-AC93-B43E10AF7FCF}"/>
    <cellStyle name="Calculation 2 5 3 2 4" xfId="5838" xr:uid="{69589BCC-6441-411E-A9D6-E8F0FBCB6FAF}"/>
    <cellStyle name="Calculation 2 5 3 2 4 2" xfId="5839" xr:uid="{3543D25A-EFAB-46E3-BF26-8DDFB3732E82}"/>
    <cellStyle name="Calculation 2 5 3 2 4 2 2" xfId="5840" xr:uid="{CB560B99-F6BF-4D90-8D3F-3620B8307F3F}"/>
    <cellStyle name="Calculation 2 5 3 2 4 2 3" xfId="5841" xr:uid="{E622A062-3B6A-484C-B2FF-747420B2F3DA}"/>
    <cellStyle name="Calculation 2 5 3 2 4 3" xfId="5842" xr:uid="{0620CF5C-7276-4CAE-AA44-BBB0CA4762B3}"/>
    <cellStyle name="Calculation 2 5 3 2 4 3 2" xfId="5843" xr:uid="{35044953-3062-4B53-9EB6-51D0B3728C32}"/>
    <cellStyle name="Calculation 2 5 3 2 4 3 3" xfId="5844" xr:uid="{D383EE3F-D20D-4E7C-BDC7-509E0042BB5E}"/>
    <cellStyle name="Calculation 2 5 3 2 4 4" xfId="5845" xr:uid="{95E09C8B-1818-45A4-B9FD-2296C353B339}"/>
    <cellStyle name="Calculation 2 5 3 2 4 4 2" xfId="5846" xr:uid="{E80AD884-5460-4D25-902F-FF96A3AE76EF}"/>
    <cellStyle name="Calculation 2 5 3 2 4 4 3" xfId="5847" xr:uid="{2F43F38F-AA05-460F-80DB-999B23E94A40}"/>
    <cellStyle name="Calculation 2 5 3 2 4 5" xfId="5848" xr:uid="{4F2A8702-DE28-4E6B-AB75-CF21A03911C7}"/>
    <cellStyle name="Calculation 2 5 3 2 4 5 2" xfId="5849" xr:uid="{405BFF0D-AC15-4BF3-AF05-B6CBAADB6E9D}"/>
    <cellStyle name="Calculation 2 5 3 2 4 5 3" xfId="5850" xr:uid="{8ADCF127-3F31-45DF-B575-CF87752F7DB7}"/>
    <cellStyle name="Calculation 2 5 3 2 4 6" xfId="5851" xr:uid="{9C619742-EE74-436C-B425-C8F6A2D31914}"/>
    <cellStyle name="Calculation 2 5 3 2 4 6 2" xfId="5852" xr:uid="{650E13FF-DFAB-4D6B-B304-EC8CA9D080E0}"/>
    <cellStyle name="Calculation 2 5 3 2 4 6 3" xfId="5853" xr:uid="{4CC30F43-2440-4F82-A646-2132F5D61987}"/>
    <cellStyle name="Calculation 2 5 3 2 4 7" xfId="5854" xr:uid="{3233BF64-1BF4-461C-9E16-E08660623860}"/>
    <cellStyle name="Calculation 2 5 3 2 4 8" xfId="5855" xr:uid="{7EF1862D-8A92-4BF0-9FC2-83F06E7DD9A3}"/>
    <cellStyle name="Calculation 2 5 3 2 4 9" xfId="5856" xr:uid="{043B084D-B4F9-4933-8684-A5D3E63C7D0C}"/>
    <cellStyle name="Calculation 2 5 3 2 5" xfId="5857" xr:uid="{6559C980-AF9C-417E-BDF2-80BD5F9D8217}"/>
    <cellStyle name="Calculation 2 5 3 2 5 2" xfId="5858" xr:uid="{0D54833C-9036-49B4-939A-99D781D23571}"/>
    <cellStyle name="Calculation 2 5 3 2 5 2 2" xfId="5859" xr:uid="{46F2717E-F131-4C91-94BF-4F2D97299C1E}"/>
    <cellStyle name="Calculation 2 5 3 2 5 2 3" xfId="5860" xr:uid="{DFABF163-CDBC-44EE-B9FC-68687172A03C}"/>
    <cellStyle name="Calculation 2 5 3 2 5 3" xfId="5861" xr:uid="{81C44772-01C1-4F07-8619-2CBE0A0738BD}"/>
    <cellStyle name="Calculation 2 5 3 2 5 3 2" xfId="5862" xr:uid="{53933D19-75CC-43EA-ACDC-BDB48D5F3C28}"/>
    <cellStyle name="Calculation 2 5 3 2 5 3 3" xfId="5863" xr:uid="{4C0D628F-1985-4018-8CB1-98CB345F7DD1}"/>
    <cellStyle name="Calculation 2 5 3 2 5 4" xfId="5864" xr:uid="{4A7FBFFD-C6A4-42D5-A76C-B47B6CDC6346}"/>
    <cellStyle name="Calculation 2 5 3 2 5 4 2" xfId="5865" xr:uid="{7147814B-C4B4-436D-BF68-625682F8CF09}"/>
    <cellStyle name="Calculation 2 5 3 2 5 4 3" xfId="5866" xr:uid="{7DB2DFCF-5ACB-490C-8E95-ACAF770A1CE4}"/>
    <cellStyle name="Calculation 2 5 3 2 5 5" xfId="5867" xr:uid="{D4D69793-FF82-43F0-A368-82FABF7598F3}"/>
    <cellStyle name="Calculation 2 5 3 2 5 5 2" xfId="5868" xr:uid="{6EF6025F-D0E2-4D17-BB3C-292FEE670DB1}"/>
    <cellStyle name="Calculation 2 5 3 2 5 5 3" xfId="5869" xr:uid="{0C7DBB34-0E64-4806-8278-BB12D0A2E4C2}"/>
    <cellStyle name="Calculation 2 5 3 2 5 6" xfId="5870" xr:uid="{9612F95B-FFDB-4AE9-87B7-9484C258C8D3}"/>
    <cellStyle name="Calculation 2 5 3 2 5 6 2" xfId="5871" xr:uid="{756DB992-E6E0-4D28-B049-A3A552481ADD}"/>
    <cellStyle name="Calculation 2 5 3 2 5 6 3" xfId="5872" xr:uid="{8E1EFBC4-718C-4C15-A173-49C297241FFF}"/>
    <cellStyle name="Calculation 2 5 3 2 5 7" xfId="5873" xr:uid="{45609265-A6CB-4733-B41F-7709549D0FE3}"/>
    <cellStyle name="Calculation 2 5 3 2 5 8" xfId="5874" xr:uid="{C2145898-8BD5-4B5E-A05E-617C0DA3A330}"/>
    <cellStyle name="Calculation 2 5 3 2 5 9" xfId="5875" xr:uid="{F937873C-7537-43E1-9094-51AB5193F99C}"/>
    <cellStyle name="Calculation 2 5 3 2 6" xfId="5876" xr:uid="{8D1F366A-F043-4073-AC93-59F149285E92}"/>
    <cellStyle name="Calculation 2 5 3 2 6 2" xfId="5877" xr:uid="{E3E8FAC0-4A69-480A-AE82-FA75BD07D3CC}"/>
    <cellStyle name="Calculation 2 5 3 2 6 2 2" xfId="5878" xr:uid="{E2FB3103-935E-4049-AEA9-35085C33F989}"/>
    <cellStyle name="Calculation 2 5 3 2 6 2 3" xfId="5879" xr:uid="{1EAD486C-33C5-4815-BC09-1572BBB326CC}"/>
    <cellStyle name="Calculation 2 5 3 2 6 3" xfId="5880" xr:uid="{B5B57E38-5768-4CC7-94A3-E25C68EAFAF5}"/>
    <cellStyle name="Calculation 2 5 3 2 6 3 2" xfId="5881" xr:uid="{E7747E0F-820C-4D51-8726-00CAF8BF35AA}"/>
    <cellStyle name="Calculation 2 5 3 2 6 3 3" xfId="5882" xr:uid="{0CA42590-42B9-4BB7-9E31-2EACCB6BBB55}"/>
    <cellStyle name="Calculation 2 5 3 2 6 4" xfId="5883" xr:uid="{1600053C-5E01-4A67-A3FA-4A095F4027A9}"/>
    <cellStyle name="Calculation 2 5 3 2 6 4 2" xfId="5884" xr:uid="{6CD446B2-2D7A-4E1E-AC22-0ED0B0792329}"/>
    <cellStyle name="Calculation 2 5 3 2 6 4 3" xfId="5885" xr:uid="{FEB17B69-FC5E-4A15-8B9C-2FA8FE5EF3BE}"/>
    <cellStyle name="Calculation 2 5 3 2 6 5" xfId="5886" xr:uid="{B5CCF928-AE8F-4B34-B0BB-5F816166227D}"/>
    <cellStyle name="Calculation 2 5 3 2 6 5 2" xfId="5887" xr:uid="{9AFF030D-8DEA-4B10-BA3E-2FD366E05EE2}"/>
    <cellStyle name="Calculation 2 5 3 2 6 5 3" xfId="5888" xr:uid="{CF4BD562-BE61-47C6-B365-E7B2A73F73AB}"/>
    <cellStyle name="Calculation 2 5 3 2 6 6" xfId="5889" xr:uid="{075EACEA-70A8-4C57-8B74-114C8034F071}"/>
    <cellStyle name="Calculation 2 5 3 2 6 6 2" xfId="5890" xr:uid="{AFDE1FB7-8A27-47C3-A950-33EB94356DB6}"/>
    <cellStyle name="Calculation 2 5 3 2 6 6 3" xfId="5891" xr:uid="{E9F1C012-0861-466C-AB47-259EB7E14E04}"/>
    <cellStyle name="Calculation 2 5 3 2 6 7" xfId="5892" xr:uid="{AFDDEB89-C3D2-490F-ACEE-6625417B48E2}"/>
    <cellStyle name="Calculation 2 5 3 2 6 8" xfId="5893" xr:uid="{2BB24D55-788A-4968-889F-1DC603115D11}"/>
    <cellStyle name="Calculation 2 5 3 2 6 9" xfId="5894" xr:uid="{0E25FFFE-E05F-4403-897E-6AF2AE00BE21}"/>
    <cellStyle name="Calculation 2 5 3 2 7" xfId="5895" xr:uid="{2E69C4A6-50AF-4C1E-887C-252C4E4A60D4}"/>
    <cellStyle name="Calculation 2 5 3 2 7 2" xfId="5896" xr:uid="{BF532295-569A-4743-91FC-72284626E313}"/>
    <cellStyle name="Calculation 2 5 3 2 7 2 2" xfId="5897" xr:uid="{E71B940F-8B2D-470E-BD64-492A1AB7573F}"/>
    <cellStyle name="Calculation 2 5 3 2 7 2 3" xfId="5898" xr:uid="{F72B212B-73DF-49C7-A992-03F7F74E0116}"/>
    <cellStyle name="Calculation 2 5 3 2 7 3" xfId="5899" xr:uid="{A03814C6-740C-417C-B335-A348337A504D}"/>
    <cellStyle name="Calculation 2 5 3 2 7 3 2" xfId="5900" xr:uid="{9D2EAC2E-CC76-448B-903D-97ABF94C96DD}"/>
    <cellStyle name="Calculation 2 5 3 2 7 3 3" xfId="5901" xr:uid="{F9FA56EA-3D33-4B2E-8E14-23968E587F7A}"/>
    <cellStyle name="Calculation 2 5 3 2 7 4" xfId="5902" xr:uid="{72D877B8-6373-4C0E-B924-DE9A2DDF2C79}"/>
    <cellStyle name="Calculation 2 5 3 2 7 4 2" xfId="5903" xr:uid="{C2E69A57-DEAA-453A-B06F-37081F23985C}"/>
    <cellStyle name="Calculation 2 5 3 2 7 4 3" xfId="5904" xr:uid="{1563F66E-2955-4B69-9270-C43407EEED63}"/>
    <cellStyle name="Calculation 2 5 3 2 7 5" xfId="5905" xr:uid="{A1467C1C-8835-4AB4-BE06-535B3F48902E}"/>
    <cellStyle name="Calculation 2 5 3 2 7 5 2" xfId="5906" xr:uid="{DFF8C6A9-4E65-4312-983D-AC5F42796448}"/>
    <cellStyle name="Calculation 2 5 3 2 7 5 3" xfId="5907" xr:uid="{95E51251-CA78-4ACF-891A-105E8E20399B}"/>
    <cellStyle name="Calculation 2 5 3 2 7 6" xfId="5908" xr:uid="{52534672-2BCE-483B-9E79-01622D84F8B9}"/>
    <cellStyle name="Calculation 2 5 3 2 7 6 2" xfId="5909" xr:uid="{F6AC9102-0CBC-4FF6-B5B1-956CA3083FD9}"/>
    <cellStyle name="Calculation 2 5 3 2 7 6 3" xfId="5910" xr:uid="{0AABC378-B642-43CD-9B73-FF8883DFF7F9}"/>
    <cellStyle name="Calculation 2 5 3 2 7 7" xfId="5911" xr:uid="{C07F3D05-CA90-4DC3-9AF2-A0BB5EA77176}"/>
    <cellStyle name="Calculation 2 5 3 2 7 8" xfId="5912" xr:uid="{1FCC3588-6FD0-4B89-BD3B-5B4A37FACF98}"/>
    <cellStyle name="Calculation 2 5 3 2 7 9" xfId="5913" xr:uid="{C7F0D85B-C9A2-4A70-9E85-0447B565AF9F}"/>
    <cellStyle name="Calculation 2 5 3 2 8" xfId="5914" xr:uid="{F71BA38B-632A-45FE-A140-8B2C043EC49E}"/>
    <cellStyle name="Calculation 2 5 3 2 8 2" xfId="5915" xr:uid="{0F3394CE-735E-43E0-BA75-9208769F3A02}"/>
    <cellStyle name="Calculation 2 5 3 2 8 2 2" xfId="5916" xr:uid="{945F0C83-7A70-4E8E-A4B6-CC873EA02C5A}"/>
    <cellStyle name="Calculation 2 5 3 2 8 2 3" xfId="5917" xr:uid="{CA8F7C3B-1032-4CB5-9D55-A609D35A6884}"/>
    <cellStyle name="Calculation 2 5 3 2 8 3" xfId="5918" xr:uid="{E93CCAD1-9600-49AE-8125-BE356DC2E670}"/>
    <cellStyle name="Calculation 2 5 3 2 8 3 2" xfId="5919" xr:uid="{1FFC3914-C618-4A25-8DD4-3D2BA275654A}"/>
    <cellStyle name="Calculation 2 5 3 2 8 3 3" xfId="5920" xr:uid="{D504BE7E-972D-4347-8122-7EB818BAE10F}"/>
    <cellStyle name="Calculation 2 5 3 2 8 4" xfId="5921" xr:uid="{AAF2255B-28D5-4377-8001-89579332F086}"/>
    <cellStyle name="Calculation 2 5 3 2 8 4 2" xfId="5922" xr:uid="{1B01C932-B997-47C5-963B-D7743C1D9637}"/>
    <cellStyle name="Calculation 2 5 3 2 8 4 3" xfId="5923" xr:uid="{F6CB6D03-4405-48D0-9181-4DC866EE0005}"/>
    <cellStyle name="Calculation 2 5 3 2 8 5" xfId="5924" xr:uid="{57C4D3E6-1E21-4EE1-99BA-1BD9D627FDC8}"/>
    <cellStyle name="Calculation 2 5 3 2 8 5 2" xfId="5925" xr:uid="{A846F03A-1493-45C1-8505-3FE19441D05F}"/>
    <cellStyle name="Calculation 2 5 3 2 8 5 3" xfId="5926" xr:uid="{9CD0A823-451A-48DE-99B4-F3C136983525}"/>
    <cellStyle name="Calculation 2 5 3 2 8 6" xfId="5927" xr:uid="{117B4132-34C7-417D-8659-0761BDBF5FB8}"/>
    <cellStyle name="Calculation 2 5 3 2 8 6 2" xfId="5928" xr:uid="{305E17D7-8016-46CF-8149-E636080EA2E1}"/>
    <cellStyle name="Calculation 2 5 3 2 8 6 3" xfId="5929" xr:uid="{1CF8959A-2348-4622-BBF9-B4F1C8D20721}"/>
    <cellStyle name="Calculation 2 5 3 2 8 7" xfId="5930" xr:uid="{830586B9-56C6-4B0B-8B53-E0E5B2D6CCF6}"/>
    <cellStyle name="Calculation 2 5 3 2 8 8" xfId="5931" xr:uid="{15875E52-4DF6-4BDE-B78F-A8E7055A62A3}"/>
    <cellStyle name="Calculation 2 5 3 2 8 9" xfId="5932" xr:uid="{23F535E9-5E62-40DA-BBF5-C3869B436DFA}"/>
    <cellStyle name="Calculation 2 5 3 2 9" xfId="5933" xr:uid="{2D1E0A29-C722-47C0-ACC1-246F2DDCC93C}"/>
    <cellStyle name="Calculation 2 5 3 2 9 2" xfId="5934" xr:uid="{56EB4F6A-2BCC-4CB3-A7DD-2B4778491F58}"/>
    <cellStyle name="Calculation 2 5 3 2 9 2 2" xfId="5935" xr:uid="{9B98332A-9EAE-4FD5-A4CE-D61F14F9A86B}"/>
    <cellStyle name="Calculation 2 5 3 2 9 2 3" xfId="5936" xr:uid="{19020E63-7FBD-43DC-8144-DF75EADECAA2}"/>
    <cellStyle name="Calculation 2 5 3 2 9 3" xfId="5937" xr:uid="{E2FBDC3F-5886-447C-A4F2-D3BF9CD3D958}"/>
    <cellStyle name="Calculation 2 5 3 2 9 3 2" xfId="5938" xr:uid="{D44D6928-2E23-458A-B154-66DE993058D0}"/>
    <cellStyle name="Calculation 2 5 3 2 9 3 3" xfId="5939" xr:uid="{F97ECFE1-D551-48C0-AC5C-990C6FF7F084}"/>
    <cellStyle name="Calculation 2 5 3 2 9 4" xfId="5940" xr:uid="{814A32EF-03E4-4E09-B598-B2187276284F}"/>
    <cellStyle name="Calculation 2 5 3 2 9 4 2" xfId="5941" xr:uid="{DBDD89F7-CAE0-40CB-973E-160C6D7C4E98}"/>
    <cellStyle name="Calculation 2 5 3 2 9 4 3" xfId="5942" xr:uid="{E73EB742-AC06-4BEE-AF22-F525B9D813FE}"/>
    <cellStyle name="Calculation 2 5 3 2 9 5" xfId="5943" xr:uid="{E0EC06BA-0337-43F3-A2BE-A75BAA432ED6}"/>
    <cellStyle name="Calculation 2 5 3 2 9 5 2" xfId="5944" xr:uid="{02E17AD9-F12A-4280-BDE9-DC9487E5C028}"/>
    <cellStyle name="Calculation 2 5 3 2 9 5 3" xfId="5945" xr:uid="{DBB79B9D-4199-45C0-849D-F00E945DC30D}"/>
    <cellStyle name="Calculation 2 5 3 2 9 6" xfId="5946" xr:uid="{C1439540-4DB0-4F6A-95BD-D28308B764F3}"/>
    <cellStyle name="Calculation 2 5 3 2 9 6 2" xfId="5947" xr:uid="{686C744F-9621-4859-A68E-9759C63FFB8A}"/>
    <cellStyle name="Calculation 2 5 3 2 9 6 3" xfId="5948" xr:uid="{F00A3261-EB27-415C-8480-A07C34AE2BFD}"/>
    <cellStyle name="Calculation 2 5 3 2 9 7" xfId="5949" xr:uid="{631F59EA-0DF2-408A-958D-FF93A8B3728F}"/>
    <cellStyle name="Calculation 2 5 3 2 9 8" xfId="5950" xr:uid="{58110125-CA90-4DFE-B7FC-13399BA932F7}"/>
    <cellStyle name="Calculation 2 5 3 3" xfId="5951" xr:uid="{5174D9EC-0C1B-425A-B7EE-518402231774}"/>
    <cellStyle name="Calculation 2 5 3 3 10" xfId="5952" xr:uid="{5FE68920-C997-445B-974E-64B1D264A6C4}"/>
    <cellStyle name="Calculation 2 5 3 3 11" xfId="5953" xr:uid="{6325AE15-EB08-4E5F-8EEA-B9035836F3FB}"/>
    <cellStyle name="Calculation 2 5 3 3 2" xfId="5954" xr:uid="{9ED7CA24-49C3-4D7F-958F-5E8C9210B13B}"/>
    <cellStyle name="Calculation 2 5 3 3 2 2" xfId="5955" xr:uid="{5D068C47-8A47-4390-81B3-F6398C91DA63}"/>
    <cellStyle name="Calculation 2 5 3 3 2 3" xfId="5956" xr:uid="{FB97026E-31D2-40F2-9FC1-FC1147BD284D}"/>
    <cellStyle name="Calculation 2 5 3 3 2 4" xfId="5957" xr:uid="{CE1D23B8-41E5-4CB5-94F2-D472519766D2}"/>
    <cellStyle name="Calculation 2 5 3 3 3" xfId="5958" xr:uid="{F35F17F6-0CB7-4A47-B63F-8B37D278CA8A}"/>
    <cellStyle name="Calculation 2 5 3 3 3 2" xfId="5959" xr:uid="{8E119E4A-83CC-4D53-9ED2-33906855A934}"/>
    <cellStyle name="Calculation 2 5 3 3 3 3" xfId="5960" xr:uid="{54E72872-3C7A-4B28-A53B-0D64B78C97A6}"/>
    <cellStyle name="Calculation 2 5 3 3 3 4" xfId="5961" xr:uid="{8A78C3F1-DBC3-4404-83C0-612467848DAE}"/>
    <cellStyle name="Calculation 2 5 3 3 4" xfId="5962" xr:uid="{A7D6D817-CC5D-4865-8B15-7506C9A748A3}"/>
    <cellStyle name="Calculation 2 5 3 3 4 2" xfId="5963" xr:uid="{E08BA139-79CE-42CC-8416-A13D53DF9DC8}"/>
    <cellStyle name="Calculation 2 5 3 3 4 3" xfId="5964" xr:uid="{141CB7E5-FD78-48BC-8712-4DD9D8ED1FD4}"/>
    <cellStyle name="Calculation 2 5 3 3 4 4" xfId="5965" xr:uid="{32EE7E4B-B328-4078-9F5E-130E9C3C2019}"/>
    <cellStyle name="Calculation 2 5 3 3 5" xfId="5966" xr:uid="{488B2A31-62ED-4609-931C-F6345DF7B8DB}"/>
    <cellStyle name="Calculation 2 5 3 3 5 2" xfId="5967" xr:uid="{BF9E1FFC-C774-4CB2-B0F7-31D41FCE9BD6}"/>
    <cellStyle name="Calculation 2 5 3 3 5 3" xfId="5968" xr:uid="{4F5E76B7-3FE8-41F9-A551-E480230DBF6F}"/>
    <cellStyle name="Calculation 2 5 3 3 5 4" xfId="5969" xr:uid="{C8F72F8B-A973-4A09-9D39-4981391DE1E5}"/>
    <cellStyle name="Calculation 2 5 3 3 6" xfId="5970" xr:uid="{8450C8ED-7D05-44CE-B72A-8B80A61E9DAA}"/>
    <cellStyle name="Calculation 2 5 3 3 6 2" xfId="5971" xr:uid="{0EC12437-5D04-436F-9E78-CB6A62EB2969}"/>
    <cellStyle name="Calculation 2 5 3 3 6 3" xfId="5972" xr:uid="{6F26A09B-407A-4A62-A012-BF1CC14ACA0F}"/>
    <cellStyle name="Calculation 2 5 3 3 6 4" xfId="5973" xr:uid="{24CBD120-5543-4DAE-9797-FC7330889740}"/>
    <cellStyle name="Calculation 2 5 3 3 7" xfId="5974" xr:uid="{66A63A22-DDE3-4B1E-B0BB-44E6A09D5CFF}"/>
    <cellStyle name="Calculation 2 5 3 3 8" xfId="5975" xr:uid="{594A2F89-B7B0-46BA-9B98-C452832A7D82}"/>
    <cellStyle name="Calculation 2 5 3 3 9" xfId="5976" xr:uid="{D4907188-3C71-42D3-AA06-43366D2C5253}"/>
    <cellStyle name="Calculation 2 5 3 4" xfId="5977" xr:uid="{9F4F57F3-E54F-49A2-929E-D521C934EEE5}"/>
    <cellStyle name="Calculation 2 5 3 4 10" xfId="5978" xr:uid="{07134A4F-9A5A-4FB2-81D5-62D0647639C7}"/>
    <cellStyle name="Calculation 2 5 3 4 2" xfId="5979" xr:uid="{BB91D942-2DCD-4557-9FA2-3CD6247E213A}"/>
    <cellStyle name="Calculation 2 5 3 4 2 2" xfId="5980" xr:uid="{37641780-96D9-47CD-A6FA-5FAA3ED69D55}"/>
    <cellStyle name="Calculation 2 5 3 4 2 3" xfId="5981" xr:uid="{B1FF0964-360E-4B45-AD3B-523CB4967223}"/>
    <cellStyle name="Calculation 2 5 3 4 2 4" xfId="5982" xr:uid="{976981CE-24A9-4805-B77A-43B481239ECC}"/>
    <cellStyle name="Calculation 2 5 3 4 3" xfId="5983" xr:uid="{5423358C-817F-4CA4-B036-0EB2BAA34C60}"/>
    <cellStyle name="Calculation 2 5 3 4 3 2" xfId="5984" xr:uid="{413596B4-6B7E-41DF-9DE1-63E53EFD7824}"/>
    <cellStyle name="Calculation 2 5 3 4 3 3" xfId="5985" xr:uid="{FB8B0EEB-3089-4C1C-9242-97599B847B77}"/>
    <cellStyle name="Calculation 2 5 3 4 3 4" xfId="5986" xr:uid="{09EDA7AF-27B6-411B-A593-490E27DED9F8}"/>
    <cellStyle name="Calculation 2 5 3 4 4" xfId="5987" xr:uid="{AE8EC8C0-E0AC-4AC7-9EFB-E96432ACAE56}"/>
    <cellStyle name="Calculation 2 5 3 4 4 2" xfId="5988" xr:uid="{BAC10BF6-F08E-4AB2-9787-B9803FD4193B}"/>
    <cellStyle name="Calculation 2 5 3 4 4 3" xfId="5989" xr:uid="{680490C7-309C-4657-A230-ED335F021538}"/>
    <cellStyle name="Calculation 2 5 3 4 4 4" xfId="5990" xr:uid="{3B72429A-CB3D-4A17-846D-7CCC7ECAD509}"/>
    <cellStyle name="Calculation 2 5 3 4 5" xfId="5991" xr:uid="{3065FDC3-A890-461B-900D-47D5819B9A07}"/>
    <cellStyle name="Calculation 2 5 3 4 5 2" xfId="5992" xr:uid="{5A145327-83E6-4BCF-B78E-1157C83C07F1}"/>
    <cellStyle name="Calculation 2 5 3 4 5 3" xfId="5993" xr:uid="{C345D656-E244-48BD-9566-276935AC7B6B}"/>
    <cellStyle name="Calculation 2 5 3 4 5 4" xfId="5994" xr:uid="{D15632CE-9BF2-4CC3-96FC-099E9B563447}"/>
    <cellStyle name="Calculation 2 5 3 4 6" xfId="5995" xr:uid="{D5D79EAE-0D53-4CF1-9A97-02A2C2995D40}"/>
    <cellStyle name="Calculation 2 5 3 4 6 2" xfId="5996" xr:uid="{443C41AC-AD43-4CB0-9C03-6D60E4A94E11}"/>
    <cellStyle name="Calculation 2 5 3 4 6 3" xfId="5997" xr:uid="{2CEF7B3C-B05B-40AF-8271-3C3A9278A61E}"/>
    <cellStyle name="Calculation 2 5 3 4 6 4" xfId="5998" xr:uid="{8AEF2EE3-9588-4D58-832E-F0D1F5ACD385}"/>
    <cellStyle name="Calculation 2 5 3 4 7" xfId="5999" xr:uid="{87EC059B-4626-45C1-AA66-B7EC37B2F637}"/>
    <cellStyle name="Calculation 2 5 3 4 8" xfId="6000" xr:uid="{71815BD0-02F6-4251-B68B-EEB4BF7490C0}"/>
    <cellStyle name="Calculation 2 5 3 4 9" xfId="6001" xr:uid="{21BDB1D1-1DFC-4A66-817E-AD21ADC66EA2}"/>
    <cellStyle name="Calculation 2 5 3 5" xfId="6002" xr:uid="{896C02EA-81CE-439A-B364-88C23B18A23B}"/>
    <cellStyle name="Calculation 2 5 3 5 2" xfId="6003" xr:uid="{70284E7F-E3A9-48E7-ABA2-3B7CA2E8CEAF}"/>
    <cellStyle name="Calculation 2 5 3 5 2 2" xfId="6004" xr:uid="{BD7A39B3-1673-4A60-AD03-DD00BBECF9A4}"/>
    <cellStyle name="Calculation 2 5 3 5 2 3" xfId="6005" xr:uid="{4E62EC58-1794-4207-A802-20FE6C560A0C}"/>
    <cellStyle name="Calculation 2 5 3 5 3" xfId="6006" xr:uid="{472997B9-4561-420B-82F4-24EDF66C968A}"/>
    <cellStyle name="Calculation 2 5 3 5 3 2" xfId="6007" xr:uid="{CCD53BCC-7E7C-4C44-8351-B35A58A6A7F0}"/>
    <cellStyle name="Calculation 2 5 3 5 3 3" xfId="6008" xr:uid="{5689304F-F5A8-4023-9209-DD8CC0DFC31B}"/>
    <cellStyle name="Calculation 2 5 3 5 4" xfId="6009" xr:uid="{2DE786DB-A2EE-4A82-BF94-F571D2467DF2}"/>
    <cellStyle name="Calculation 2 5 3 5 4 2" xfId="6010" xr:uid="{BFE5C51B-7B7B-4D9F-BE9E-03EA68F94AB4}"/>
    <cellStyle name="Calculation 2 5 3 5 4 3" xfId="6011" xr:uid="{7A9C85B6-E2B3-4887-BCAB-7B80FFE48714}"/>
    <cellStyle name="Calculation 2 5 3 5 5" xfId="6012" xr:uid="{A8BD6C21-BDFF-4A72-9F38-C34757C98A2D}"/>
    <cellStyle name="Calculation 2 5 3 5 5 2" xfId="6013" xr:uid="{C77FF56C-DC53-4082-B996-6EB1DA7EF7AB}"/>
    <cellStyle name="Calculation 2 5 3 5 5 3" xfId="6014" xr:uid="{C672F229-CA7A-436E-947F-901F1B55C4F5}"/>
    <cellStyle name="Calculation 2 5 3 5 6" xfId="6015" xr:uid="{FE50934F-2675-4073-B89C-282C22A19267}"/>
    <cellStyle name="Calculation 2 5 3 5 6 2" xfId="6016" xr:uid="{21DA958F-54DA-4647-BE42-652A38FAA352}"/>
    <cellStyle name="Calculation 2 5 3 5 6 3" xfId="6017" xr:uid="{C1F5FDD2-F772-4A75-B65B-0200043E69D4}"/>
    <cellStyle name="Calculation 2 5 3 5 7" xfId="6018" xr:uid="{997F5586-CDAA-493A-80A9-85D6EE81C6D7}"/>
    <cellStyle name="Calculation 2 5 3 5 8" xfId="6019" xr:uid="{778EB81F-C0FF-4B83-9BE9-CE389FBEABB9}"/>
    <cellStyle name="Calculation 2 5 3 5 9" xfId="6020" xr:uid="{C0824CE4-DCE2-4C92-BB82-F5C701917A9B}"/>
    <cellStyle name="Calculation 2 5 3 6" xfId="6021" xr:uid="{69EA7916-FA47-475C-BFEF-D1FBE150F80D}"/>
    <cellStyle name="Calculation 2 5 3 6 2" xfId="6022" xr:uid="{CA2D161A-4FAE-48F9-A35F-CA15EA32BE6A}"/>
    <cellStyle name="Calculation 2 5 3 6 2 2" xfId="6023" xr:uid="{6863237B-1D4D-42EB-9F03-996E407AB525}"/>
    <cellStyle name="Calculation 2 5 3 6 2 3" xfId="6024" xr:uid="{398DF85A-C934-44EA-8BB2-949FEBCF89B3}"/>
    <cellStyle name="Calculation 2 5 3 6 3" xfId="6025" xr:uid="{111F542E-B38E-4108-9CC7-4CDF64FC62C6}"/>
    <cellStyle name="Calculation 2 5 3 6 3 2" xfId="6026" xr:uid="{7607D3E6-05B7-41AB-9922-E3ADB83A31CB}"/>
    <cellStyle name="Calculation 2 5 3 6 3 3" xfId="6027" xr:uid="{3BDF5146-2572-49C1-96FB-C981E3BBE3B7}"/>
    <cellStyle name="Calculation 2 5 3 6 4" xfId="6028" xr:uid="{69AF0446-66A1-405D-8BD0-8C106244F7E3}"/>
    <cellStyle name="Calculation 2 5 3 6 4 2" xfId="6029" xr:uid="{24255FA5-349C-4F39-A5EB-A9C54A1721E2}"/>
    <cellStyle name="Calculation 2 5 3 6 4 3" xfId="6030" xr:uid="{902297FE-26D0-427D-8CE9-3DCB3787700B}"/>
    <cellStyle name="Calculation 2 5 3 6 5" xfId="6031" xr:uid="{4A96BD5F-FFF8-43CB-BD97-2B0E5D4959A5}"/>
    <cellStyle name="Calculation 2 5 3 6 5 2" xfId="6032" xr:uid="{381A2565-39C2-49CE-8880-BFDB2A90BA6E}"/>
    <cellStyle name="Calculation 2 5 3 6 5 3" xfId="6033" xr:uid="{A90B7A6E-E5AE-47F8-90BF-B3BACC55213B}"/>
    <cellStyle name="Calculation 2 5 3 6 6" xfId="6034" xr:uid="{C51A37D5-3C3E-4A44-94EC-B586BBFC2A44}"/>
    <cellStyle name="Calculation 2 5 3 6 6 2" xfId="6035" xr:uid="{9812978A-BF19-4D78-96AD-AC073F6A505A}"/>
    <cellStyle name="Calculation 2 5 3 6 6 3" xfId="6036" xr:uid="{1A48E508-25D4-4E81-9953-297D23BC72CE}"/>
    <cellStyle name="Calculation 2 5 3 6 7" xfId="6037" xr:uid="{0B9D5C9E-FB6F-45F6-B998-0237737D0B74}"/>
    <cellStyle name="Calculation 2 5 3 6 8" xfId="6038" xr:uid="{185D3546-0CE7-49C6-94E8-7E21EDE57DC1}"/>
    <cellStyle name="Calculation 2 5 3 6 9" xfId="6039" xr:uid="{F3B5606C-8BB5-4528-BE06-D409FD435366}"/>
    <cellStyle name="Calculation 2 5 3 7" xfId="6040" xr:uid="{81819656-B4D5-47C2-8D21-83399F35E94B}"/>
    <cellStyle name="Calculation 2 5 3 7 2" xfId="6041" xr:uid="{4ACCC452-3B63-427A-B60B-2E5F10B93674}"/>
    <cellStyle name="Calculation 2 5 3 7 2 2" xfId="6042" xr:uid="{A255B531-C553-49DE-BAA1-3BDD3D1B862B}"/>
    <cellStyle name="Calculation 2 5 3 7 2 3" xfId="6043" xr:uid="{90103D5D-C275-4B9D-ABAC-26DC162B2FF1}"/>
    <cellStyle name="Calculation 2 5 3 7 3" xfId="6044" xr:uid="{219D6F5D-D4B6-4994-B339-FE091BF5F392}"/>
    <cellStyle name="Calculation 2 5 3 7 3 2" xfId="6045" xr:uid="{A87FC7A0-B363-4DBC-AE47-F1CB5C4E106F}"/>
    <cellStyle name="Calculation 2 5 3 7 3 3" xfId="6046" xr:uid="{94560673-DD5E-47EA-8043-B6ACA8FFFA5A}"/>
    <cellStyle name="Calculation 2 5 3 7 4" xfId="6047" xr:uid="{ED826079-74C3-438F-87F7-0502FE20D92E}"/>
    <cellStyle name="Calculation 2 5 3 7 4 2" xfId="6048" xr:uid="{F47C3E28-9A15-4B5C-B491-60DE1FFEFDFA}"/>
    <cellStyle name="Calculation 2 5 3 7 4 3" xfId="6049" xr:uid="{BDBA212A-B313-48E4-B8F1-EF5EBF3826CC}"/>
    <cellStyle name="Calculation 2 5 3 7 5" xfId="6050" xr:uid="{567CBE48-9DA7-47FA-963D-3BA99A730940}"/>
    <cellStyle name="Calculation 2 5 3 7 5 2" xfId="6051" xr:uid="{687C45C6-D2F5-466F-B153-DAF2F9A26D5E}"/>
    <cellStyle name="Calculation 2 5 3 7 5 3" xfId="6052" xr:uid="{0F1F1747-1F7B-4D14-8535-ECAA24A946E0}"/>
    <cellStyle name="Calculation 2 5 3 7 6" xfId="6053" xr:uid="{92D91091-3BAE-46E7-B561-C8B389C19ACA}"/>
    <cellStyle name="Calculation 2 5 3 7 6 2" xfId="6054" xr:uid="{E923B3B3-D333-483C-B6B5-1A3D93A853F6}"/>
    <cellStyle name="Calculation 2 5 3 7 6 3" xfId="6055" xr:uid="{7683CEBE-48D2-400A-917C-0D055FBCB2D3}"/>
    <cellStyle name="Calculation 2 5 3 7 7" xfId="6056" xr:uid="{8FAF63E4-4A16-4A35-B9CD-79E53F70C19B}"/>
    <cellStyle name="Calculation 2 5 3 7 8" xfId="6057" xr:uid="{8F20E56A-D99C-4A43-A35C-F07AAB73E48E}"/>
    <cellStyle name="Calculation 2 5 3 7 9" xfId="6058" xr:uid="{CBB6351A-FC53-4EE2-8A76-8DDEA30CA7C2}"/>
    <cellStyle name="Calculation 2 5 3 8" xfId="6059" xr:uid="{36D37B9C-96C3-4073-A191-23ED197DFAB0}"/>
    <cellStyle name="Calculation 2 5 3 8 2" xfId="6060" xr:uid="{8B031C40-EBA0-4C19-BCF1-395695D9F4E3}"/>
    <cellStyle name="Calculation 2 5 3 8 2 2" xfId="6061" xr:uid="{ABA7EA20-20F3-4F95-B7FF-D689E89C8AB5}"/>
    <cellStyle name="Calculation 2 5 3 8 2 3" xfId="6062" xr:uid="{35E6DE89-63B5-4B07-BA02-8E36968FDF97}"/>
    <cellStyle name="Calculation 2 5 3 8 3" xfId="6063" xr:uid="{68251579-FD94-451A-9401-44E29F7902CF}"/>
    <cellStyle name="Calculation 2 5 3 8 3 2" xfId="6064" xr:uid="{1A31AE64-7E2A-48A1-AC09-D12655A70EEF}"/>
    <cellStyle name="Calculation 2 5 3 8 3 3" xfId="6065" xr:uid="{4D548A76-E2B1-4135-A96F-A19E939E1B76}"/>
    <cellStyle name="Calculation 2 5 3 8 4" xfId="6066" xr:uid="{D78675FF-CFA9-40DC-B5AD-D0531D46F26D}"/>
    <cellStyle name="Calculation 2 5 3 8 4 2" xfId="6067" xr:uid="{04D93761-61A6-4E36-8404-969C06DE29CF}"/>
    <cellStyle name="Calculation 2 5 3 8 4 3" xfId="6068" xr:uid="{523CFC0E-D48F-4126-BD4D-25C3263CBD65}"/>
    <cellStyle name="Calculation 2 5 3 8 5" xfId="6069" xr:uid="{67361A95-D49B-47F3-8C63-99091D4FF10C}"/>
    <cellStyle name="Calculation 2 5 3 8 5 2" xfId="6070" xr:uid="{13230F2B-AA59-42DB-9EB3-C4805EFB5008}"/>
    <cellStyle name="Calculation 2 5 3 8 5 3" xfId="6071" xr:uid="{A40AF37D-B3CB-4163-B7F2-BCB090EB3CA2}"/>
    <cellStyle name="Calculation 2 5 3 8 6" xfId="6072" xr:uid="{EC4F848F-6559-4FB6-8573-1EA74D36AFC1}"/>
    <cellStyle name="Calculation 2 5 3 8 6 2" xfId="6073" xr:uid="{58BB17D2-F016-4462-BAF0-E16AF5942536}"/>
    <cellStyle name="Calculation 2 5 3 8 6 3" xfId="6074" xr:uid="{2ED47EEB-090E-4D82-A312-44B75A1F5E7B}"/>
    <cellStyle name="Calculation 2 5 3 8 7" xfId="6075" xr:uid="{A8610C83-72E1-4AEC-8317-3FB65615E1EB}"/>
    <cellStyle name="Calculation 2 5 3 8 8" xfId="6076" xr:uid="{FDB4D231-9A64-4678-B4EE-B38C81FE2B2B}"/>
    <cellStyle name="Calculation 2 5 3 8 9" xfId="6077" xr:uid="{EA971AAE-71E1-4F73-8833-C6B3B1B0D444}"/>
    <cellStyle name="Calculation 2 5 3 9" xfId="6078" xr:uid="{081E0393-9884-41C0-8EA2-B1176BBA0859}"/>
    <cellStyle name="Calculation 2 5 3 9 2" xfId="6079" xr:uid="{DBAF99FD-4B65-462B-981A-D57AA0180E82}"/>
    <cellStyle name="Calculation 2 5 3 9 2 2" xfId="6080" xr:uid="{DF3BD52A-1FB8-4201-A653-134BF9413568}"/>
    <cellStyle name="Calculation 2 5 3 9 2 3" xfId="6081" xr:uid="{F9CB76F5-07BC-4D16-BE3F-C9972D368E7A}"/>
    <cellStyle name="Calculation 2 5 3 9 3" xfId="6082" xr:uid="{9B550ED6-9E91-4CDE-A089-633BE9BDC0A9}"/>
    <cellStyle name="Calculation 2 5 3 9 3 2" xfId="6083" xr:uid="{B4AE0EFC-BE6E-4615-A7A2-6CFD46FF3643}"/>
    <cellStyle name="Calculation 2 5 3 9 3 3" xfId="6084" xr:uid="{9C4C8537-E67E-45CD-B37A-9DDADDAEC865}"/>
    <cellStyle name="Calculation 2 5 3 9 4" xfId="6085" xr:uid="{3A60AFE2-EB36-42E8-BD48-817EC3D6B08F}"/>
    <cellStyle name="Calculation 2 5 3 9 4 2" xfId="6086" xr:uid="{BEAE2AF0-C081-43BF-B69F-B08F52827BE7}"/>
    <cellStyle name="Calculation 2 5 3 9 4 3" xfId="6087" xr:uid="{C703E411-6370-4B32-B372-DDE94A32803F}"/>
    <cellStyle name="Calculation 2 5 3 9 5" xfId="6088" xr:uid="{291664FA-01D5-4E31-A455-BAF09D101431}"/>
    <cellStyle name="Calculation 2 5 3 9 5 2" xfId="6089" xr:uid="{9B87D87C-4E8F-4603-AD85-B7C99DDEE063}"/>
    <cellStyle name="Calculation 2 5 3 9 5 3" xfId="6090" xr:uid="{98B20BE8-4FDE-4F11-8DF7-FC6F776F52ED}"/>
    <cellStyle name="Calculation 2 5 3 9 6" xfId="6091" xr:uid="{67232140-5BFB-482C-B166-9469F32FF06F}"/>
    <cellStyle name="Calculation 2 5 3 9 6 2" xfId="6092" xr:uid="{C6ABF3FA-B359-49DD-B15A-93169F87F64B}"/>
    <cellStyle name="Calculation 2 5 3 9 6 3" xfId="6093" xr:uid="{2549FF68-BC34-45B4-B62B-1CB9691F9666}"/>
    <cellStyle name="Calculation 2 5 3 9 7" xfId="6094" xr:uid="{E84028E8-D893-4F83-A7A4-369AED816BC8}"/>
    <cellStyle name="Calculation 2 5 3 9 8" xfId="6095" xr:uid="{916ECC20-9E84-4AE9-A9A4-09C930685EE3}"/>
    <cellStyle name="Calculation 2 5 3 9 9" xfId="6096" xr:uid="{99FF44B0-A308-489E-BA06-3A92E875135F}"/>
    <cellStyle name="Calculation 2 5 4" xfId="6097" xr:uid="{8B39929C-269E-48D5-99FA-AA947323E3F3}"/>
    <cellStyle name="Calculation 2 5 4 10" xfId="6098" xr:uid="{16686CC7-5B70-48A9-A33D-2F5E98EC8E2A}"/>
    <cellStyle name="Calculation 2 5 4 10 2" xfId="6099" xr:uid="{6B206EC6-C893-4844-A220-1181A1D3B632}"/>
    <cellStyle name="Calculation 2 5 4 10 2 2" xfId="6100" xr:uid="{7CF2D827-DC03-4FA0-AAE4-EE6A99EE63B5}"/>
    <cellStyle name="Calculation 2 5 4 10 2 3" xfId="6101" xr:uid="{6BE94053-2246-441D-9C3F-3F9017784E7F}"/>
    <cellStyle name="Calculation 2 5 4 10 3" xfId="6102" xr:uid="{57F9A3D2-6F1E-43CB-A43F-D04165BF45B1}"/>
    <cellStyle name="Calculation 2 5 4 10 3 2" xfId="6103" xr:uid="{6B2035AB-E6A2-41D3-8D22-4BB9555D2378}"/>
    <cellStyle name="Calculation 2 5 4 10 3 3" xfId="6104" xr:uid="{A5CB882E-D5B4-44DB-B266-0CB5A0772318}"/>
    <cellStyle name="Calculation 2 5 4 10 4" xfId="6105" xr:uid="{2CCD9517-274C-4605-9E31-FED8A1913338}"/>
    <cellStyle name="Calculation 2 5 4 10 4 2" xfId="6106" xr:uid="{5033454D-B303-4C22-A55A-0C4E70BDC19B}"/>
    <cellStyle name="Calculation 2 5 4 10 4 3" xfId="6107" xr:uid="{4A733B25-4267-4564-B7D3-06A5DD1759ED}"/>
    <cellStyle name="Calculation 2 5 4 10 5" xfId="6108" xr:uid="{95ACD560-C1C5-493B-BDC0-C1F359430B88}"/>
    <cellStyle name="Calculation 2 5 4 10 5 2" xfId="6109" xr:uid="{783454CB-2593-4C1B-8527-45EDD2FA4054}"/>
    <cellStyle name="Calculation 2 5 4 10 5 3" xfId="6110" xr:uid="{7F3EA96C-A507-4BB0-B40B-7CEA214A6793}"/>
    <cellStyle name="Calculation 2 5 4 10 6" xfId="6111" xr:uid="{F1BC0187-40AF-4221-8182-ADE6C6D613D7}"/>
    <cellStyle name="Calculation 2 5 4 10 6 2" xfId="6112" xr:uid="{6ECB3AD6-8B1F-4BF2-9CCA-436AC6A39D2B}"/>
    <cellStyle name="Calculation 2 5 4 10 6 3" xfId="6113" xr:uid="{1B4508A8-A144-47B0-9610-1737E8173E50}"/>
    <cellStyle name="Calculation 2 5 4 10 7" xfId="6114" xr:uid="{A5CCFCFE-770A-471B-B886-F59E2D433618}"/>
    <cellStyle name="Calculation 2 5 4 10 8" xfId="6115" xr:uid="{DE4A70CF-2E05-49A2-871A-10B0791C7602}"/>
    <cellStyle name="Calculation 2 5 4 11" xfId="6116" xr:uid="{880FBADC-06CD-4FB0-8828-B034F85C79BF}"/>
    <cellStyle name="Calculation 2 5 4 11 2" xfId="6117" xr:uid="{73C6AF3E-3BA3-40B7-B405-EBC4B7589DD7}"/>
    <cellStyle name="Calculation 2 5 4 11 2 2" xfId="6118" xr:uid="{82259628-085A-4CDA-82A0-B1622CC662CE}"/>
    <cellStyle name="Calculation 2 5 4 11 2 3" xfId="6119" xr:uid="{0D12D258-8CAD-4F58-8898-600357CCCE6C}"/>
    <cellStyle name="Calculation 2 5 4 11 3" xfId="6120" xr:uid="{D56F12B6-AE7D-44FE-B9E6-7BCA4A4F370E}"/>
    <cellStyle name="Calculation 2 5 4 11 3 2" xfId="6121" xr:uid="{47A31AB4-7820-424E-9DE0-C65DB3F0A886}"/>
    <cellStyle name="Calculation 2 5 4 11 3 3" xfId="6122" xr:uid="{64021752-E3C0-4575-9ACF-30CB8FC7CD8E}"/>
    <cellStyle name="Calculation 2 5 4 11 4" xfId="6123" xr:uid="{15887B8D-A5DC-48C4-A085-55DAFA607DA9}"/>
    <cellStyle name="Calculation 2 5 4 11 4 2" xfId="6124" xr:uid="{99C21518-961B-4696-8EC2-4F0A049F5CFB}"/>
    <cellStyle name="Calculation 2 5 4 11 4 3" xfId="6125" xr:uid="{5186F0C5-FA1A-4623-9CA7-49071CFFD50C}"/>
    <cellStyle name="Calculation 2 5 4 11 5" xfId="6126" xr:uid="{F33B7A45-F979-4993-AB92-69CA068E9992}"/>
    <cellStyle name="Calculation 2 5 4 11 5 2" xfId="6127" xr:uid="{BC0B67F5-B0FD-4E9B-AB3C-87C31059E16B}"/>
    <cellStyle name="Calculation 2 5 4 11 5 3" xfId="6128" xr:uid="{63B12986-CEC7-4422-AAF5-B9D511B8922A}"/>
    <cellStyle name="Calculation 2 5 4 11 6" xfId="6129" xr:uid="{456D1988-F584-4BA5-BF94-169EE32FA064}"/>
    <cellStyle name="Calculation 2 5 4 11 6 2" xfId="6130" xr:uid="{9872EB72-CD2D-493B-BBB1-0DDC21762C1F}"/>
    <cellStyle name="Calculation 2 5 4 11 6 3" xfId="6131" xr:uid="{3B9B627F-0CD6-4F9A-A7E6-CA831D401D49}"/>
    <cellStyle name="Calculation 2 5 4 11 7" xfId="6132" xr:uid="{630191FF-E958-4912-B2C8-4343A0F35EDD}"/>
    <cellStyle name="Calculation 2 5 4 11 8" xfId="6133" xr:uid="{19D51FDB-8CE8-4C97-B12D-8C020CF1F2CE}"/>
    <cellStyle name="Calculation 2 5 4 12" xfId="6134" xr:uid="{381ECB06-5D85-464F-9A86-94B3E9B1CD28}"/>
    <cellStyle name="Calculation 2 5 4 12 2" xfId="6135" xr:uid="{AC1E9AB2-1EB0-4298-9EF7-07FB50E0D792}"/>
    <cellStyle name="Calculation 2 5 4 12 2 2" xfId="6136" xr:uid="{16A7B640-9611-43A5-83BE-A4E8983E1C64}"/>
    <cellStyle name="Calculation 2 5 4 12 2 3" xfId="6137" xr:uid="{F3BA8D91-14D5-426D-80F6-F357005C9EB7}"/>
    <cellStyle name="Calculation 2 5 4 12 3" xfId="6138" xr:uid="{F88C2B4F-2107-43CB-9623-6E92C0987CC2}"/>
    <cellStyle name="Calculation 2 5 4 12 3 2" xfId="6139" xr:uid="{5976C7E0-E321-4084-A125-ACB4F61F4CA0}"/>
    <cellStyle name="Calculation 2 5 4 12 3 3" xfId="6140" xr:uid="{63EC5E76-5FBF-4D15-BF37-AD4B7E5E3870}"/>
    <cellStyle name="Calculation 2 5 4 12 4" xfId="6141" xr:uid="{87F319EE-AA39-4A4B-9C20-DAA8C30E0898}"/>
    <cellStyle name="Calculation 2 5 4 12 4 2" xfId="6142" xr:uid="{08DDFB4F-D24C-40AA-A699-20A5AE466E01}"/>
    <cellStyle name="Calculation 2 5 4 12 4 3" xfId="6143" xr:uid="{CD1C950B-F88F-4976-9378-5E3459CE3C55}"/>
    <cellStyle name="Calculation 2 5 4 12 5" xfId="6144" xr:uid="{066A0AEC-B07D-4036-8AFD-2B6300E4DFA1}"/>
    <cellStyle name="Calculation 2 5 4 12 5 2" xfId="6145" xr:uid="{16AE8E5A-210E-4257-85F2-A26164F52A5A}"/>
    <cellStyle name="Calculation 2 5 4 12 5 3" xfId="6146" xr:uid="{960AF0B8-A157-48CD-86FB-EBE435EFB0FC}"/>
    <cellStyle name="Calculation 2 5 4 12 6" xfId="6147" xr:uid="{9CB94A44-ADDA-4F44-9692-B8C42B31B473}"/>
    <cellStyle name="Calculation 2 5 4 12 6 2" xfId="6148" xr:uid="{A0682D76-4CE2-4106-BDA3-5A8E46E4372B}"/>
    <cellStyle name="Calculation 2 5 4 12 6 3" xfId="6149" xr:uid="{EE2C14ED-0F25-4C10-A7C3-D0FD4E511DF4}"/>
    <cellStyle name="Calculation 2 5 4 12 7" xfId="6150" xr:uid="{B97B1E7E-4FFE-4801-B1F9-D0D5A42801FC}"/>
    <cellStyle name="Calculation 2 5 4 12 8" xfId="6151" xr:uid="{D2DB2D41-8DA5-4390-825A-EF9D2700AC44}"/>
    <cellStyle name="Calculation 2 5 4 13" xfId="6152" xr:uid="{C8400BAD-7097-47AE-B13E-756E3088133F}"/>
    <cellStyle name="Calculation 2 5 4 13 2" xfId="6153" xr:uid="{AB53FEEF-656D-4F2E-A8C9-BB2C4E9A3BD7}"/>
    <cellStyle name="Calculation 2 5 4 13 2 2" xfId="6154" xr:uid="{33428060-B945-410C-9F37-453A04CAFC23}"/>
    <cellStyle name="Calculation 2 5 4 13 2 3" xfId="6155" xr:uid="{826769FD-0F96-4E13-9065-72DAEF30418E}"/>
    <cellStyle name="Calculation 2 5 4 13 3" xfId="6156" xr:uid="{3EB39B06-CF22-4E66-AB8A-359CBFB8E871}"/>
    <cellStyle name="Calculation 2 5 4 13 3 2" xfId="6157" xr:uid="{E1DBD014-D8FC-4DFD-850D-5EE3669D7C97}"/>
    <cellStyle name="Calculation 2 5 4 13 3 3" xfId="6158" xr:uid="{EA0A8254-E531-435C-A951-CE015AB13C3F}"/>
    <cellStyle name="Calculation 2 5 4 13 4" xfId="6159" xr:uid="{0993CB2F-6900-4956-AE9F-2907C75F403C}"/>
    <cellStyle name="Calculation 2 5 4 13 4 2" xfId="6160" xr:uid="{1A5818E0-FAF7-4975-90FB-F17431C8C0CB}"/>
    <cellStyle name="Calculation 2 5 4 13 4 3" xfId="6161" xr:uid="{0077C652-83BF-4938-A885-E8A524C023AD}"/>
    <cellStyle name="Calculation 2 5 4 13 5" xfId="6162" xr:uid="{C7FBA615-D1A9-4165-9682-1174B744B628}"/>
    <cellStyle name="Calculation 2 5 4 13 5 2" xfId="6163" xr:uid="{80DDCDC7-4B29-4B60-B240-2B1112BF6E28}"/>
    <cellStyle name="Calculation 2 5 4 13 5 3" xfId="6164" xr:uid="{D557EAF1-4739-4E1C-8020-1D43D608C2B9}"/>
    <cellStyle name="Calculation 2 5 4 13 6" xfId="6165" xr:uid="{FD50197D-D831-46BA-A1C6-24A8F91CE185}"/>
    <cellStyle name="Calculation 2 5 4 13 6 2" xfId="6166" xr:uid="{5A2C0132-5839-4341-A6D0-B921FDBC61A5}"/>
    <cellStyle name="Calculation 2 5 4 13 6 3" xfId="6167" xr:uid="{7918F853-B036-4F13-A318-095A35F36DAC}"/>
    <cellStyle name="Calculation 2 5 4 13 7" xfId="6168" xr:uid="{C64AD4A9-DEEB-40C0-BA09-87C1A4E8AB96}"/>
    <cellStyle name="Calculation 2 5 4 13 8" xfId="6169" xr:uid="{C56BE842-99DE-44F4-9B68-1BB65BC05DCF}"/>
    <cellStyle name="Calculation 2 5 4 14" xfId="6170" xr:uid="{83218F76-E120-48A1-B877-2FDFE5C6BB4C}"/>
    <cellStyle name="Calculation 2 5 4 14 2" xfId="6171" xr:uid="{E1EA549B-97EC-4D17-926B-9C58C925D0DD}"/>
    <cellStyle name="Calculation 2 5 4 14 2 2" xfId="6172" xr:uid="{85328D85-AD81-4583-878E-C9CA13D7D369}"/>
    <cellStyle name="Calculation 2 5 4 14 2 3" xfId="6173" xr:uid="{9B2F2113-423B-4E1E-B065-F25C50FB6C32}"/>
    <cellStyle name="Calculation 2 5 4 14 3" xfId="6174" xr:uid="{5DABB0F5-C401-48AC-BD52-64A711D4FC77}"/>
    <cellStyle name="Calculation 2 5 4 14 3 2" xfId="6175" xr:uid="{84247759-72F2-4BEE-8529-621480788183}"/>
    <cellStyle name="Calculation 2 5 4 14 3 3" xfId="6176" xr:uid="{C888D239-8F24-47E7-B0DD-347015DB46AA}"/>
    <cellStyle name="Calculation 2 5 4 14 4" xfId="6177" xr:uid="{AFA633F2-5AFD-4DAC-A845-D6FE9E038CC9}"/>
    <cellStyle name="Calculation 2 5 4 14 4 2" xfId="6178" xr:uid="{CA07444C-53EA-44B2-A458-CD77E4F0E7BB}"/>
    <cellStyle name="Calculation 2 5 4 14 4 3" xfId="6179" xr:uid="{271F8279-CAE1-4AAC-BC41-1235C5E1FD9B}"/>
    <cellStyle name="Calculation 2 5 4 14 5" xfId="6180" xr:uid="{CA133834-6E2D-4C5A-ACEB-987B82C36FBE}"/>
    <cellStyle name="Calculation 2 5 4 14 5 2" xfId="6181" xr:uid="{3624B920-332A-42B9-BD64-6655B3DDDA2F}"/>
    <cellStyle name="Calculation 2 5 4 14 5 3" xfId="6182" xr:uid="{728C84D3-04C0-42F7-B809-63862F7BEBDB}"/>
    <cellStyle name="Calculation 2 5 4 14 6" xfId="6183" xr:uid="{56650FC7-E360-47C9-9364-A0EF1D882D4C}"/>
    <cellStyle name="Calculation 2 5 4 14 6 2" xfId="6184" xr:uid="{B6B9A397-1B81-469C-8D7E-1C9231E979F1}"/>
    <cellStyle name="Calculation 2 5 4 14 6 3" xfId="6185" xr:uid="{364C599A-1D0D-4892-BA98-66C2D4EF6B04}"/>
    <cellStyle name="Calculation 2 5 4 14 7" xfId="6186" xr:uid="{4C5A60F8-84A3-483D-BDB3-EC72D44FD89C}"/>
    <cellStyle name="Calculation 2 5 4 14 8" xfId="6187" xr:uid="{02E5FC25-B6BE-4E81-8F38-AA666A1BB359}"/>
    <cellStyle name="Calculation 2 5 4 15" xfId="6188" xr:uid="{41A0F7FE-4058-4B70-A786-D3E951473315}"/>
    <cellStyle name="Calculation 2 5 4 15 2" xfId="6189" xr:uid="{373DEDD0-13E1-46C5-A17F-6AD52473AA5E}"/>
    <cellStyle name="Calculation 2 5 4 15 3" xfId="6190" xr:uid="{AE60CBBD-D97C-45E9-99E5-94FF096687C6}"/>
    <cellStyle name="Calculation 2 5 4 16" xfId="6191" xr:uid="{89D12D3B-F0BB-412D-81EA-51AE5DC17784}"/>
    <cellStyle name="Calculation 2 5 4 2" xfId="6192" xr:uid="{6336CFDC-D19C-4CDB-9893-F1FAC79D46A5}"/>
    <cellStyle name="Calculation 2 5 4 2 2" xfId="6193" xr:uid="{063E1565-B39B-4292-A5AC-5E8C413AC93D}"/>
    <cellStyle name="Calculation 2 5 4 2 2 2" xfId="6194" xr:uid="{52B8F67D-63DC-48D6-A7B5-2C7C5320887F}"/>
    <cellStyle name="Calculation 2 5 4 2 2 3" xfId="6195" xr:uid="{D442431A-FDCD-4B2B-84F8-749F9B629247}"/>
    <cellStyle name="Calculation 2 5 4 2 3" xfId="6196" xr:uid="{86F07316-68CD-423F-A05D-E10056DDCEF5}"/>
    <cellStyle name="Calculation 2 5 4 2 3 2" xfId="6197" xr:uid="{8D1AA57E-9355-43F0-B229-F41B644120B0}"/>
    <cellStyle name="Calculation 2 5 4 2 3 3" xfId="6198" xr:uid="{6F3AC2EB-3603-4B22-B48B-9D9B90D3002E}"/>
    <cellStyle name="Calculation 2 5 4 2 4" xfId="6199" xr:uid="{E05D0876-9553-4E96-BF97-C56AEE667676}"/>
    <cellStyle name="Calculation 2 5 4 2 4 2" xfId="6200" xr:uid="{727A4B02-A2DB-410C-B91E-D1447BDC1F65}"/>
    <cellStyle name="Calculation 2 5 4 2 4 3" xfId="6201" xr:uid="{2C18BBDA-92C3-485F-A46F-83134706AAF8}"/>
    <cellStyle name="Calculation 2 5 4 2 5" xfId="6202" xr:uid="{3017AD38-FEFD-441F-8DEB-369A93086262}"/>
    <cellStyle name="Calculation 2 5 4 2 5 2" xfId="6203" xr:uid="{7FF770FB-8355-4D03-B1AF-F98A071EEFAB}"/>
    <cellStyle name="Calculation 2 5 4 2 5 3" xfId="6204" xr:uid="{7C692956-931F-41BA-8B6E-4062FA7E8314}"/>
    <cellStyle name="Calculation 2 5 4 2 6" xfId="6205" xr:uid="{2AC750E8-93FF-49CD-97F4-640F5B480525}"/>
    <cellStyle name="Calculation 2 5 4 2 6 2" xfId="6206" xr:uid="{0890C69C-2849-4467-BE62-7BBDDC4A937E}"/>
    <cellStyle name="Calculation 2 5 4 2 6 3" xfId="6207" xr:uid="{DDE83D64-B5ED-4B8C-B343-A2B10342F460}"/>
    <cellStyle name="Calculation 2 5 4 2 7" xfId="6208" xr:uid="{3B041C04-9174-4422-81AE-745E19493381}"/>
    <cellStyle name="Calculation 2 5 4 2 8" xfId="6209" xr:uid="{24C26F3B-A62C-4485-BDDB-597FFD119627}"/>
    <cellStyle name="Calculation 2 5 4 2 9" xfId="6210" xr:uid="{3018F653-9A20-428D-8993-8EBCC366926A}"/>
    <cellStyle name="Calculation 2 5 4 3" xfId="6211" xr:uid="{75D9C00B-6796-44DF-85C3-9D2F9C3EA742}"/>
    <cellStyle name="Calculation 2 5 4 3 2" xfId="6212" xr:uid="{62F48EA3-9A4A-41EC-85CE-0FD16E2803BF}"/>
    <cellStyle name="Calculation 2 5 4 3 2 2" xfId="6213" xr:uid="{2A7871BE-0337-4276-AC41-5759A04C0108}"/>
    <cellStyle name="Calculation 2 5 4 3 2 3" xfId="6214" xr:uid="{5CC418FD-CAA7-4E03-B879-E5619BB49A94}"/>
    <cellStyle name="Calculation 2 5 4 3 3" xfId="6215" xr:uid="{7CD34019-DE82-443A-AF06-EECEFDEA384E}"/>
    <cellStyle name="Calculation 2 5 4 3 3 2" xfId="6216" xr:uid="{428AD858-0697-4E1A-97A6-96B327ABD64B}"/>
    <cellStyle name="Calculation 2 5 4 3 3 3" xfId="6217" xr:uid="{5868E9B2-5F64-4F53-9100-11BCD39AF99B}"/>
    <cellStyle name="Calculation 2 5 4 3 4" xfId="6218" xr:uid="{0F4ABEBF-66B3-4DC6-9225-C4D88DF63563}"/>
    <cellStyle name="Calculation 2 5 4 3 4 2" xfId="6219" xr:uid="{17D11269-1831-4A35-B5F9-8484FE88D0BC}"/>
    <cellStyle name="Calculation 2 5 4 3 4 3" xfId="6220" xr:uid="{D6D02E51-F94C-484C-8123-DDC39F8A7593}"/>
    <cellStyle name="Calculation 2 5 4 3 5" xfId="6221" xr:uid="{4DD16865-2AF5-440A-A44C-36D171DA7089}"/>
    <cellStyle name="Calculation 2 5 4 3 5 2" xfId="6222" xr:uid="{D172FF7C-C934-4F1A-92E9-C63E5F1B98BA}"/>
    <cellStyle name="Calculation 2 5 4 3 5 3" xfId="6223" xr:uid="{65A580F7-B977-4F02-AAC2-C746CE1EFA08}"/>
    <cellStyle name="Calculation 2 5 4 3 6" xfId="6224" xr:uid="{60EE2C83-502E-43E5-B9B0-9C0D0E190DA0}"/>
    <cellStyle name="Calculation 2 5 4 3 6 2" xfId="6225" xr:uid="{2EF35E74-0945-4CE4-AD10-4434817B22E2}"/>
    <cellStyle name="Calculation 2 5 4 3 6 3" xfId="6226" xr:uid="{EEB59727-92A3-47E6-B105-CBE82CBE92C8}"/>
    <cellStyle name="Calculation 2 5 4 3 7" xfId="6227" xr:uid="{038F47A3-3B61-4B19-946E-93B101446F49}"/>
    <cellStyle name="Calculation 2 5 4 3 8" xfId="6228" xr:uid="{978B5A73-725B-4EFD-A239-1BE51817D1E8}"/>
    <cellStyle name="Calculation 2 5 4 3 9" xfId="6229" xr:uid="{6899B8C7-3256-4C36-AEF5-EF4FB8A88AE4}"/>
    <cellStyle name="Calculation 2 5 4 4" xfId="6230" xr:uid="{DDF154B3-F7AC-4DE2-9FE5-29B2F5D15FFA}"/>
    <cellStyle name="Calculation 2 5 4 4 2" xfId="6231" xr:uid="{91DB8485-1021-498C-BD9F-F3EE7D79924F}"/>
    <cellStyle name="Calculation 2 5 4 4 2 2" xfId="6232" xr:uid="{438AE133-EBAB-44BA-8F76-D7D6215F877D}"/>
    <cellStyle name="Calculation 2 5 4 4 2 3" xfId="6233" xr:uid="{93BBD41A-749F-4FF4-A475-11DACA7FD989}"/>
    <cellStyle name="Calculation 2 5 4 4 3" xfId="6234" xr:uid="{A8FB90FA-9505-444A-9DF8-D3392B87A106}"/>
    <cellStyle name="Calculation 2 5 4 4 3 2" xfId="6235" xr:uid="{6DF56DB9-315D-4026-A15B-3EF7AE921505}"/>
    <cellStyle name="Calculation 2 5 4 4 3 3" xfId="6236" xr:uid="{8FD8548B-B0E1-4A19-B49D-B139761BD962}"/>
    <cellStyle name="Calculation 2 5 4 4 4" xfId="6237" xr:uid="{AEB3E03F-624E-4ADF-926E-96886CF32C56}"/>
    <cellStyle name="Calculation 2 5 4 4 4 2" xfId="6238" xr:uid="{3BA0EA23-F469-4218-A391-4400C368C31F}"/>
    <cellStyle name="Calculation 2 5 4 4 4 3" xfId="6239" xr:uid="{999D71AE-E5CF-4DDF-9E32-EBA9AC3ACA07}"/>
    <cellStyle name="Calculation 2 5 4 4 5" xfId="6240" xr:uid="{F64D9A19-FF70-4505-A7A7-12C67F6344D4}"/>
    <cellStyle name="Calculation 2 5 4 4 5 2" xfId="6241" xr:uid="{36A86E72-9DE7-4395-8772-1B46D1C1DBFB}"/>
    <cellStyle name="Calculation 2 5 4 4 5 3" xfId="6242" xr:uid="{847D63CD-9270-4767-AF77-3934B2FF2188}"/>
    <cellStyle name="Calculation 2 5 4 4 6" xfId="6243" xr:uid="{359F0CF7-64A6-469D-B54E-6A947E6B9AA9}"/>
    <cellStyle name="Calculation 2 5 4 4 6 2" xfId="6244" xr:uid="{F48016CF-D337-4B16-A622-23ADEA357138}"/>
    <cellStyle name="Calculation 2 5 4 4 6 3" xfId="6245" xr:uid="{22D24B9D-D385-47FA-9F34-820BA66443B8}"/>
    <cellStyle name="Calculation 2 5 4 4 7" xfId="6246" xr:uid="{CD5F2016-D2E2-4FB0-BF73-F7B51BC26A80}"/>
    <cellStyle name="Calculation 2 5 4 4 8" xfId="6247" xr:uid="{AD9EB53C-458E-4825-9580-EA99381D7B9E}"/>
    <cellStyle name="Calculation 2 5 4 4 9" xfId="6248" xr:uid="{E1663A2F-293C-4FFE-B40D-5E1B783D2506}"/>
    <cellStyle name="Calculation 2 5 4 5" xfId="6249" xr:uid="{E62F0927-3CF7-4206-AF1D-C609EABAB4AE}"/>
    <cellStyle name="Calculation 2 5 4 5 2" xfId="6250" xr:uid="{5FAB36B9-5BD3-4B1C-9E49-A9A9F1272C30}"/>
    <cellStyle name="Calculation 2 5 4 5 2 2" xfId="6251" xr:uid="{C7C652B0-AC7B-4E76-A467-911EA7E71C57}"/>
    <cellStyle name="Calculation 2 5 4 5 2 3" xfId="6252" xr:uid="{E3F76DAC-CBC5-44DA-BA57-68412DD123FA}"/>
    <cellStyle name="Calculation 2 5 4 5 3" xfId="6253" xr:uid="{3D0BD0D2-8F27-4AA3-8130-5F06FEE997DE}"/>
    <cellStyle name="Calculation 2 5 4 5 3 2" xfId="6254" xr:uid="{2449960D-3E7B-423F-975C-5D805F216D47}"/>
    <cellStyle name="Calculation 2 5 4 5 3 3" xfId="6255" xr:uid="{C31922EF-C1AB-462B-9619-A94FB78DDBB1}"/>
    <cellStyle name="Calculation 2 5 4 5 4" xfId="6256" xr:uid="{AA70410E-3C96-44EE-B64C-A4F87861610D}"/>
    <cellStyle name="Calculation 2 5 4 5 4 2" xfId="6257" xr:uid="{2DB63081-6742-485D-80F0-19FF00C084B2}"/>
    <cellStyle name="Calculation 2 5 4 5 4 3" xfId="6258" xr:uid="{934FB40A-9352-49CC-8A57-A6A29363EFC0}"/>
    <cellStyle name="Calculation 2 5 4 5 5" xfId="6259" xr:uid="{3191E64C-7FD3-40EE-AE8C-8AE8A0477E19}"/>
    <cellStyle name="Calculation 2 5 4 5 5 2" xfId="6260" xr:uid="{66B47452-9A8C-4B84-9932-D673108FD6E1}"/>
    <cellStyle name="Calculation 2 5 4 5 5 3" xfId="6261" xr:uid="{66615C5E-E02F-4F72-8FB1-C77A636450DA}"/>
    <cellStyle name="Calculation 2 5 4 5 6" xfId="6262" xr:uid="{FACAC1E7-FD22-463E-892E-951E8B7850B1}"/>
    <cellStyle name="Calculation 2 5 4 5 6 2" xfId="6263" xr:uid="{BF051A13-67D9-46DA-8F76-F432B23CA261}"/>
    <cellStyle name="Calculation 2 5 4 5 6 3" xfId="6264" xr:uid="{F84A5D79-45B9-4FC3-BA49-D17BE20C8467}"/>
    <cellStyle name="Calculation 2 5 4 5 7" xfId="6265" xr:uid="{0A6D871F-5477-4BF2-A43D-46D928A2F19F}"/>
    <cellStyle name="Calculation 2 5 4 5 8" xfId="6266" xr:uid="{6A866F54-63F5-4B0E-A9FA-81BD67D87FB0}"/>
    <cellStyle name="Calculation 2 5 4 5 9" xfId="6267" xr:uid="{B3CD0421-B8B4-4866-9960-4FE8B1BF9E14}"/>
    <cellStyle name="Calculation 2 5 4 6" xfId="6268" xr:uid="{312999F8-FC7D-4BB4-ABD4-25EE31CEFB5D}"/>
    <cellStyle name="Calculation 2 5 4 6 2" xfId="6269" xr:uid="{D3E7C488-2D4F-4E19-8523-F94ABF3F6B00}"/>
    <cellStyle name="Calculation 2 5 4 6 2 2" xfId="6270" xr:uid="{B56C4160-E5A2-4B25-8198-C945529E3F2C}"/>
    <cellStyle name="Calculation 2 5 4 6 2 3" xfId="6271" xr:uid="{EBEFD4BB-1F0F-427A-A528-AD87614010AE}"/>
    <cellStyle name="Calculation 2 5 4 6 3" xfId="6272" xr:uid="{400CC0C8-09B6-4885-B3B6-23FA9277A35F}"/>
    <cellStyle name="Calculation 2 5 4 6 3 2" xfId="6273" xr:uid="{21A753D4-687D-4460-9E01-7377F8D200AB}"/>
    <cellStyle name="Calculation 2 5 4 6 3 3" xfId="6274" xr:uid="{081EF589-914A-42BA-BA8E-5E22194D6E16}"/>
    <cellStyle name="Calculation 2 5 4 6 4" xfId="6275" xr:uid="{AF8FAD65-41F9-4F46-BDD1-09D4FB46EA8F}"/>
    <cellStyle name="Calculation 2 5 4 6 4 2" xfId="6276" xr:uid="{732C416D-5942-4337-B792-EC62456B5AF0}"/>
    <cellStyle name="Calculation 2 5 4 6 4 3" xfId="6277" xr:uid="{36EAF954-E1D5-4F13-897B-4346468E32C3}"/>
    <cellStyle name="Calculation 2 5 4 6 5" xfId="6278" xr:uid="{17097B71-B68A-484B-877B-AEE96D231A9D}"/>
    <cellStyle name="Calculation 2 5 4 6 5 2" xfId="6279" xr:uid="{FCD31A23-86F7-4D08-A2A7-A89A27915F51}"/>
    <cellStyle name="Calculation 2 5 4 6 5 3" xfId="6280" xr:uid="{8B8C9138-4982-4915-9CC4-5551C7FC1C0D}"/>
    <cellStyle name="Calculation 2 5 4 6 6" xfId="6281" xr:uid="{8403B08E-02DF-4F03-9B1B-E6CF26293178}"/>
    <cellStyle name="Calculation 2 5 4 6 6 2" xfId="6282" xr:uid="{9F50E65A-A6F9-4EA0-B0DA-422DD4E4EC09}"/>
    <cellStyle name="Calculation 2 5 4 6 6 3" xfId="6283" xr:uid="{DCE8240C-2E9C-4CD5-BCC5-CEDD9F3930A6}"/>
    <cellStyle name="Calculation 2 5 4 6 7" xfId="6284" xr:uid="{3EE811D3-FF02-4BF8-A06C-5FBAC2D90396}"/>
    <cellStyle name="Calculation 2 5 4 6 8" xfId="6285" xr:uid="{802BCDD2-C46E-465D-8BD5-32945A462876}"/>
    <cellStyle name="Calculation 2 5 4 6 9" xfId="6286" xr:uid="{ED9B765F-AB7A-4AFE-BE68-ADB366BE690F}"/>
    <cellStyle name="Calculation 2 5 4 7" xfId="6287" xr:uid="{EE07A759-DA8B-4E36-B387-B61639B0C15A}"/>
    <cellStyle name="Calculation 2 5 4 7 2" xfId="6288" xr:uid="{4C2F0DF9-24C9-49B3-906E-E6B092D19438}"/>
    <cellStyle name="Calculation 2 5 4 7 2 2" xfId="6289" xr:uid="{B0D959BE-9EB0-4203-9847-F1C0FC826C17}"/>
    <cellStyle name="Calculation 2 5 4 7 2 3" xfId="6290" xr:uid="{90B62FAD-9A95-4D24-B7C4-A0438CDDD82F}"/>
    <cellStyle name="Calculation 2 5 4 7 3" xfId="6291" xr:uid="{BFBEB281-0273-458B-B513-ED0BD356AE82}"/>
    <cellStyle name="Calculation 2 5 4 7 3 2" xfId="6292" xr:uid="{2C689493-33A8-487C-B16C-293841C9D324}"/>
    <cellStyle name="Calculation 2 5 4 7 3 3" xfId="6293" xr:uid="{EE252EA6-80ED-4F40-9EAF-A3C1D2F7AB09}"/>
    <cellStyle name="Calculation 2 5 4 7 4" xfId="6294" xr:uid="{25CD71FE-AAE3-48E0-BA3B-8A8B3E03AC9C}"/>
    <cellStyle name="Calculation 2 5 4 7 4 2" xfId="6295" xr:uid="{DD8686B4-C9A6-4676-AE85-93301A0AD61B}"/>
    <cellStyle name="Calculation 2 5 4 7 4 3" xfId="6296" xr:uid="{17663ED4-48CB-4D16-AF52-4449BE56E244}"/>
    <cellStyle name="Calculation 2 5 4 7 5" xfId="6297" xr:uid="{56D6CA56-DD1C-455E-AB6E-52C935CE3787}"/>
    <cellStyle name="Calculation 2 5 4 7 5 2" xfId="6298" xr:uid="{554281DE-95FE-41BE-BE82-7F3E7AF3E83A}"/>
    <cellStyle name="Calculation 2 5 4 7 5 3" xfId="6299" xr:uid="{E44CD170-5ABD-4E7C-AFC7-17E70AAC46C7}"/>
    <cellStyle name="Calculation 2 5 4 7 6" xfId="6300" xr:uid="{B4EB0D1C-F647-47AB-9E7C-DF20297AAF84}"/>
    <cellStyle name="Calculation 2 5 4 7 6 2" xfId="6301" xr:uid="{2A72B444-6276-4742-AC75-3B614508E149}"/>
    <cellStyle name="Calculation 2 5 4 7 6 3" xfId="6302" xr:uid="{1A55EDEE-3C36-43C0-BB26-B23226ECAA58}"/>
    <cellStyle name="Calculation 2 5 4 7 7" xfId="6303" xr:uid="{7B26C090-D04C-4913-8FEB-53FE0EEFAAE3}"/>
    <cellStyle name="Calculation 2 5 4 7 8" xfId="6304" xr:uid="{C9924A2F-858D-46BE-881D-384625D8DE75}"/>
    <cellStyle name="Calculation 2 5 4 7 9" xfId="6305" xr:uid="{D96FE080-D617-43EE-9F9E-6D79FD33F554}"/>
    <cellStyle name="Calculation 2 5 4 8" xfId="6306" xr:uid="{A5B1F959-88F5-4E77-9906-50F201F9D934}"/>
    <cellStyle name="Calculation 2 5 4 8 2" xfId="6307" xr:uid="{0926E8AB-098C-4FC2-B85D-950CCDB3E382}"/>
    <cellStyle name="Calculation 2 5 4 8 2 2" xfId="6308" xr:uid="{F54C9AF9-C6CE-4EBB-BB6D-A2905F013CB4}"/>
    <cellStyle name="Calculation 2 5 4 8 2 3" xfId="6309" xr:uid="{D3809A82-A3E1-4788-A198-3748F2304F5C}"/>
    <cellStyle name="Calculation 2 5 4 8 3" xfId="6310" xr:uid="{94BF3C83-3F5D-4DF3-9A03-9A13C394B295}"/>
    <cellStyle name="Calculation 2 5 4 8 3 2" xfId="6311" xr:uid="{8EA38932-27DA-4A84-A2E4-207796078572}"/>
    <cellStyle name="Calculation 2 5 4 8 3 3" xfId="6312" xr:uid="{C0F25230-7E26-48DF-B00B-F94034E1FB3B}"/>
    <cellStyle name="Calculation 2 5 4 8 4" xfId="6313" xr:uid="{21BB6E5D-91F8-43D0-B145-9AC25215E906}"/>
    <cellStyle name="Calculation 2 5 4 8 4 2" xfId="6314" xr:uid="{3BEB6960-809D-4D20-9FD6-C8F88C42E506}"/>
    <cellStyle name="Calculation 2 5 4 8 4 3" xfId="6315" xr:uid="{EE64C364-9217-46FE-9EA6-EFF5935BBD96}"/>
    <cellStyle name="Calculation 2 5 4 8 5" xfId="6316" xr:uid="{21B0D35F-B850-45F1-AFFF-3109B9EBB852}"/>
    <cellStyle name="Calculation 2 5 4 8 5 2" xfId="6317" xr:uid="{E67BC277-D536-4AF9-A552-7D4D159ED6BE}"/>
    <cellStyle name="Calculation 2 5 4 8 5 3" xfId="6318" xr:uid="{9D43FF6E-793E-4436-B1D9-6F9B73F19771}"/>
    <cellStyle name="Calculation 2 5 4 8 6" xfId="6319" xr:uid="{7049CD4A-0CF4-41C0-9D57-1228CC18991A}"/>
    <cellStyle name="Calculation 2 5 4 8 6 2" xfId="6320" xr:uid="{E5C2F25D-2D37-4188-AD23-44234333E6AB}"/>
    <cellStyle name="Calculation 2 5 4 8 6 3" xfId="6321" xr:uid="{E4EDED46-40EA-435A-9970-C2A15881DE06}"/>
    <cellStyle name="Calculation 2 5 4 8 7" xfId="6322" xr:uid="{3C6E643E-3FE0-40F7-8BB2-35FF9621D6DF}"/>
    <cellStyle name="Calculation 2 5 4 8 8" xfId="6323" xr:uid="{32D919C8-432D-4373-BD96-C6AB99CF63EE}"/>
    <cellStyle name="Calculation 2 5 4 8 9" xfId="6324" xr:uid="{B5471C05-D0A8-42B2-92F5-DA4378A92D38}"/>
    <cellStyle name="Calculation 2 5 4 9" xfId="6325" xr:uid="{3238E2C4-4762-4298-94A9-1EA57E2F6ED7}"/>
    <cellStyle name="Calculation 2 5 4 9 2" xfId="6326" xr:uid="{2A62152D-36EB-40F0-9F46-B33FF328DE5E}"/>
    <cellStyle name="Calculation 2 5 4 9 2 2" xfId="6327" xr:uid="{4F1A30E4-2EBB-41A4-A7D4-89A68BAD02B5}"/>
    <cellStyle name="Calculation 2 5 4 9 2 3" xfId="6328" xr:uid="{448A2A35-AADF-4190-BE56-93EE861EE50D}"/>
    <cellStyle name="Calculation 2 5 4 9 3" xfId="6329" xr:uid="{14507CB3-02A6-47B1-934C-0C13F9A467A6}"/>
    <cellStyle name="Calculation 2 5 4 9 3 2" xfId="6330" xr:uid="{66E74350-FD8A-46F7-B5EE-2F38C747924A}"/>
    <cellStyle name="Calculation 2 5 4 9 3 3" xfId="6331" xr:uid="{C5E0BFEE-3DFC-4685-831F-990CD51A86D3}"/>
    <cellStyle name="Calculation 2 5 4 9 4" xfId="6332" xr:uid="{DCE1FC24-8B3E-45AC-AEDC-2BBD4ED7B131}"/>
    <cellStyle name="Calculation 2 5 4 9 4 2" xfId="6333" xr:uid="{98875F4A-7239-4E26-8F89-A9776DA47379}"/>
    <cellStyle name="Calculation 2 5 4 9 4 3" xfId="6334" xr:uid="{5358E6B6-7059-4D98-9D23-DA526BACADB7}"/>
    <cellStyle name="Calculation 2 5 4 9 5" xfId="6335" xr:uid="{DA623349-D632-48D0-BDAE-8E864F412ED1}"/>
    <cellStyle name="Calculation 2 5 4 9 5 2" xfId="6336" xr:uid="{E3FA23F0-981F-4A93-9371-AFD3C58BE2FA}"/>
    <cellStyle name="Calculation 2 5 4 9 5 3" xfId="6337" xr:uid="{B829C4CE-1637-4F83-B3B5-1BEDC218A6AC}"/>
    <cellStyle name="Calculation 2 5 4 9 6" xfId="6338" xr:uid="{8F0D2BE3-93E5-418D-9DA8-B3C0EB3DE1C6}"/>
    <cellStyle name="Calculation 2 5 4 9 6 2" xfId="6339" xr:uid="{781174C6-F973-4CD6-911C-48E3B3A40758}"/>
    <cellStyle name="Calculation 2 5 4 9 6 3" xfId="6340" xr:uid="{DE2DC81F-EB41-479C-8D88-02E62D329B29}"/>
    <cellStyle name="Calculation 2 5 4 9 7" xfId="6341" xr:uid="{FBED6496-AE00-4E2D-9FE8-9D4B1A86F078}"/>
    <cellStyle name="Calculation 2 5 4 9 8" xfId="6342" xr:uid="{5864747B-2A6C-4BCA-ADF9-1E70259054A5}"/>
    <cellStyle name="Calculation 2 5 5" xfId="6343" xr:uid="{E6010B17-337C-43C9-AF66-B2C18DADA96D}"/>
    <cellStyle name="Calculation 2 5 5 10" xfId="6344" xr:uid="{DD462535-7CA2-4356-A4CB-17B5DD2A13CF}"/>
    <cellStyle name="Calculation 2 5 5 11" xfId="6345" xr:uid="{9ADEF509-B234-4F7F-9B3B-43A3711C149F}"/>
    <cellStyle name="Calculation 2 5 5 2" xfId="6346" xr:uid="{7A509DCD-E7F8-4235-9211-E5064039C379}"/>
    <cellStyle name="Calculation 2 5 5 2 2" xfId="6347" xr:uid="{3E05DCE9-2834-4686-AB8F-66A1942ACD51}"/>
    <cellStyle name="Calculation 2 5 5 2 3" xfId="6348" xr:uid="{D20953B9-7E4F-4C5E-A8E5-32DD308909FD}"/>
    <cellStyle name="Calculation 2 5 5 2 4" xfId="6349" xr:uid="{2DA5E189-1F3F-40B5-9651-51FD02DF6D4D}"/>
    <cellStyle name="Calculation 2 5 5 3" xfId="6350" xr:uid="{6CCC9A70-2A8B-44B9-90F0-DBDF2888D3A2}"/>
    <cellStyle name="Calculation 2 5 5 3 2" xfId="6351" xr:uid="{4E6B6A18-2714-4E68-9F78-55734A5AC22F}"/>
    <cellStyle name="Calculation 2 5 5 3 3" xfId="6352" xr:uid="{AAEE3985-1B33-4ABA-B569-DF0D6A6848E5}"/>
    <cellStyle name="Calculation 2 5 5 3 4" xfId="6353" xr:uid="{C67D0D0E-70A5-4F4E-ACFC-454C84253C94}"/>
    <cellStyle name="Calculation 2 5 5 4" xfId="6354" xr:uid="{1318DA35-F929-4887-89E0-CDAF9D91D016}"/>
    <cellStyle name="Calculation 2 5 5 4 2" xfId="6355" xr:uid="{205B01F0-8FAC-47AC-8255-A8663D2692FA}"/>
    <cellStyle name="Calculation 2 5 5 4 3" xfId="6356" xr:uid="{2527E6F9-91A7-4BA3-993C-DDB3641A1E12}"/>
    <cellStyle name="Calculation 2 5 5 4 4" xfId="6357" xr:uid="{FBE7BFA2-5132-4DE4-BA2C-C741D066B791}"/>
    <cellStyle name="Calculation 2 5 5 5" xfId="6358" xr:uid="{DB74EF6E-492D-49AC-88F0-975741033C59}"/>
    <cellStyle name="Calculation 2 5 5 5 2" xfId="6359" xr:uid="{F647E0F1-7B5F-4DCC-9844-119DB466A633}"/>
    <cellStyle name="Calculation 2 5 5 5 3" xfId="6360" xr:uid="{390BADFC-4250-4D55-9891-6D83948631A7}"/>
    <cellStyle name="Calculation 2 5 5 5 4" xfId="6361" xr:uid="{84272B8E-2154-4F34-80FD-280EB2CA500F}"/>
    <cellStyle name="Calculation 2 5 5 6" xfId="6362" xr:uid="{C41F8B15-F3F0-45D8-8F79-4C0A5900E990}"/>
    <cellStyle name="Calculation 2 5 5 6 2" xfId="6363" xr:uid="{6E446837-1093-4E68-9E9E-4633631FDA5B}"/>
    <cellStyle name="Calculation 2 5 5 6 3" xfId="6364" xr:uid="{81F7B2B5-D84C-4DB7-9F5E-DF2CE481D790}"/>
    <cellStyle name="Calculation 2 5 5 6 4" xfId="6365" xr:uid="{512F4D16-9DA9-4C5D-A837-7E9E7DD05E8F}"/>
    <cellStyle name="Calculation 2 5 5 7" xfId="6366" xr:uid="{AF190D40-BA16-4EEF-8296-6BC3B38F93BA}"/>
    <cellStyle name="Calculation 2 5 5 8" xfId="6367" xr:uid="{8BEC385F-CF38-4347-A0E5-65C1329564F6}"/>
    <cellStyle name="Calculation 2 5 5 9" xfId="6368" xr:uid="{E8BAFD2D-C23A-45DF-A489-DB3204FB0E35}"/>
    <cellStyle name="Calculation 2 5 6" xfId="6369" xr:uid="{3B78E4E0-B154-44FC-AEDF-51C1F59E3FEF}"/>
    <cellStyle name="Calculation 2 5 6 10" xfId="6370" xr:uid="{896DD5B6-130C-4390-AA6E-2560F08D47AA}"/>
    <cellStyle name="Calculation 2 5 6 2" xfId="6371" xr:uid="{1544E6C1-584C-467C-9B16-DD32C0D80F4B}"/>
    <cellStyle name="Calculation 2 5 6 2 2" xfId="6372" xr:uid="{4C0D400C-F335-44A2-92D6-C0F39E522CE0}"/>
    <cellStyle name="Calculation 2 5 6 2 3" xfId="6373" xr:uid="{21C40A2A-2367-454C-9EE3-C781A28EBE80}"/>
    <cellStyle name="Calculation 2 5 6 2 4" xfId="6374" xr:uid="{5929C10A-A47C-4BA2-AF0C-31E688C76D26}"/>
    <cellStyle name="Calculation 2 5 6 3" xfId="6375" xr:uid="{06D053F4-A5FC-4089-A7B6-F74B4BFF51BE}"/>
    <cellStyle name="Calculation 2 5 6 3 2" xfId="6376" xr:uid="{C45FA909-0A89-4A07-8A89-1CF8373E8EDD}"/>
    <cellStyle name="Calculation 2 5 6 3 3" xfId="6377" xr:uid="{7CD27288-85A8-429A-9649-B5235FE8B530}"/>
    <cellStyle name="Calculation 2 5 6 3 4" xfId="6378" xr:uid="{74CE2429-E9CA-45E4-9AF6-51D451DCAE87}"/>
    <cellStyle name="Calculation 2 5 6 4" xfId="6379" xr:uid="{A5947A74-C4AB-4CDB-99AA-5A26246A6F3D}"/>
    <cellStyle name="Calculation 2 5 6 4 2" xfId="6380" xr:uid="{59BAC47B-9410-4619-921E-4EEBEBF56C31}"/>
    <cellStyle name="Calculation 2 5 6 4 3" xfId="6381" xr:uid="{599476C0-5779-4037-BEBC-967EF0C5B847}"/>
    <cellStyle name="Calculation 2 5 6 4 4" xfId="6382" xr:uid="{40F98DD2-2CA0-4CEE-94DC-8CBC781203BB}"/>
    <cellStyle name="Calculation 2 5 6 5" xfId="6383" xr:uid="{B45429EB-EE61-4731-8F10-A15037BB4C25}"/>
    <cellStyle name="Calculation 2 5 6 5 2" xfId="6384" xr:uid="{BC81D2BA-A743-427F-B4D8-2BDBDC337D13}"/>
    <cellStyle name="Calculation 2 5 6 5 3" xfId="6385" xr:uid="{23ADD3B1-6DA6-407D-AEAC-12E54B00B770}"/>
    <cellStyle name="Calculation 2 5 6 5 4" xfId="6386" xr:uid="{72405927-DC68-430A-973E-C7AE30AA64E2}"/>
    <cellStyle name="Calculation 2 5 6 6" xfId="6387" xr:uid="{5F7DA726-1FE6-4159-9480-B310649840CF}"/>
    <cellStyle name="Calculation 2 5 6 6 2" xfId="6388" xr:uid="{395C6829-E888-4B84-ACCC-29883F16517B}"/>
    <cellStyle name="Calculation 2 5 6 6 3" xfId="6389" xr:uid="{CC5EFB96-942E-4B0F-BAA5-7E1BE61AF282}"/>
    <cellStyle name="Calculation 2 5 6 6 4" xfId="6390" xr:uid="{589C6869-A10F-48CF-A9A1-8BD5F3991E16}"/>
    <cellStyle name="Calculation 2 5 6 7" xfId="6391" xr:uid="{C7FA762F-CCC6-40F1-86D7-221D6FEADF28}"/>
    <cellStyle name="Calculation 2 5 6 8" xfId="6392" xr:uid="{AD58A703-6BD7-4306-9D84-CAD21855B41E}"/>
    <cellStyle name="Calculation 2 5 6 9" xfId="6393" xr:uid="{081D597C-9A7E-4D28-B83E-F54BC71339A3}"/>
    <cellStyle name="Calculation 2 5 7" xfId="6394" xr:uid="{E94E0EA7-D3F0-42D5-8F47-6B2B9447DC23}"/>
    <cellStyle name="Calculation 2 5 7 2" xfId="6395" xr:uid="{5FD9EC20-70ED-4B1C-B880-63F5D8AC7564}"/>
    <cellStyle name="Calculation 2 5 7 2 2" xfId="6396" xr:uid="{B0237E3E-1260-4A31-845A-CE67F0158BB4}"/>
    <cellStyle name="Calculation 2 5 7 2 3" xfId="6397" xr:uid="{CEDADA4E-FA5C-4672-BE29-3CBA9F8BC5EC}"/>
    <cellStyle name="Calculation 2 5 7 3" xfId="6398" xr:uid="{F5FA46D9-5F5D-4932-9419-94699611E36E}"/>
    <cellStyle name="Calculation 2 5 7 3 2" xfId="6399" xr:uid="{A30177B9-DD56-47B6-8AA9-29A6964CFBBB}"/>
    <cellStyle name="Calculation 2 5 7 3 3" xfId="6400" xr:uid="{5C401048-C5CD-4DC2-A9C0-4E5D409853A0}"/>
    <cellStyle name="Calculation 2 5 7 4" xfId="6401" xr:uid="{9AA630B9-42D6-4942-ADAA-A9BD74DB96D9}"/>
    <cellStyle name="Calculation 2 5 7 4 2" xfId="6402" xr:uid="{76EC03FA-BD2B-453E-BE73-622A82106A53}"/>
    <cellStyle name="Calculation 2 5 7 4 3" xfId="6403" xr:uid="{0B879BA3-F931-45C1-B3C3-4184A15A119F}"/>
    <cellStyle name="Calculation 2 5 7 5" xfId="6404" xr:uid="{E953CBA1-E0DE-40C1-9B6C-AB196FAEBC69}"/>
    <cellStyle name="Calculation 2 5 7 5 2" xfId="6405" xr:uid="{CABE7430-164D-432B-A655-090526ACB8F5}"/>
    <cellStyle name="Calculation 2 5 7 5 3" xfId="6406" xr:uid="{7D8C3F70-7305-4755-9CF2-8CF588D07C88}"/>
    <cellStyle name="Calculation 2 5 7 6" xfId="6407" xr:uid="{F08CDD4D-E8DE-4896-B98B-D204B6425D13}"/>
    <cellStyle name="Calculation 2 5 7 6 2" xfId="6408" xr:uid="{F1D08C28-2A6D-4F2B-AD78-B372043A6C85}"/>
    <cellStyle name="Calculation 2 5 7 6 3" xfId="6409" xr:uid="{C5466D13-0266-4150-A7CD-770FDD24FE24}"/>
    <cellStyle name="Calculation 2 5 7 7" xfId="6410" xr:uid="{7331D6CD-20CB-4432-BF15-886EE9B6ADE8}"/>
    <cellStyle name="Calculation 2 5 7 8" xfId="6411" xr:uid="{EA98EB9D-F69F-4003-A790-51903C23A394}"/>
    <cellStyle name="Calculation 2 5 7 9" xfId="6412" xr:uid="{DC76689D-C943-4A33-97E4-493499148504}"/>
    <cellStyle name="Calculation 2 5 8" xfId="6413" xr:uid="{2E864C41-E97B-44A9-840C-D1A6F31A7B80}"/>
    <cellStyle name="Calculation 2 5 8 2" xfId="6414" xr:uid="{E5E7C630-E011-4042-8A28-851C0FD08ABB}"/>
    <cellStyle name="Calculation 2 5 8 2 2" xfId="6415" xr:uid="{265916C4-FD21-4905-926C-B1758EBA9298}"/>
    <cellStyle name="Calculation 2 5 8 2 3" xfId="6416" xr:uid="{3CA9BB6B-B4EF-4796-B53E-269AD621F8C0}"/>
    <cellStyle name="Calculation 2 5 8 3" xfId="6417" xr:uid="{BF60483A-DF5C-4175-9875-9CD7F21ED6EE}"/>
    <cellStyle name="Calculation 2 5 8 3 2" xfId="6418" xr:uid="{722CD3D3-DA50-4C78-B64A-AB62053B8BD2}"/>
    <cellStyle name="Calculation 2 5 8 3 3" xfId="6419" xr:uid="{9214EB04-D36D-4932-9E0F-85A488D806C5}"/>
    <cellStyle name="Calculation 2 5 8 4" xfId="6420" xr:uid="{2C092E39-612F-4733-980D-208DB94E75A2}"/>
    <cellStyle name="Calculation 2 5 8 4 2" xfId="6421" xr:uid="{4102FD56-357E-44E8-B302-AE1AA947B4B6}"/>
    <cellStyle name="Calculation 2 5 8 4 3" xfId="6422" xr:uid="{B4BC401C-272B-47B9-980E-E51325A3C6C5}"/>
    <cellStyle name="Calculation 2 5 8 5" xfId="6423" xr:uid="{03D2A689-9B25-47BE-8F57-66FD5628580B}"/>
    <cellStyle name="Calculation 2 5 8 5 2" xfId="6424" xr:uid="{13082247-716A-45C4-B2CD-251318EEB8E7}"/>
    <cellStyle name="Calculation 2 5 8 5 3" xfId="6425" xr:uid="{E6252959-9C94-463E-9603-5EF728B9164F}"/>
    <cellStyle name="Calculation 2 5 8 6" xfId="6426" xr:uid="{6D05584D-93D3-45A0-8969-63357872C035}"/>
    <cellStyle name="Calculation 2 5 8 6 2" xfId="6427" xr:uid="{BA799A9C-2901-4F47-8BE5-F00C92627424}"/>
    <cellStyle name="Calculation 2 5 8 6 3" xfId="6428" xr:uid="{F87C7248-1C18-4F72-9D9B-FF977C8D418B}"/>
    <cellStyle name="Calculation 2 5 8 7" xfId="6429" xr:uid="{80CCAE78-3178-4385-AC10-F55FF09FB591}"/>
    <cellStyle name="Calculation 2 5 8 8" xfId="6430" xr:uid="{D4C18400-A78E-46DE-81AA-E9F54649CF11}"/>
    <cellStyle name="Calculation 2 5 8 9" xfId="6431" xr:uid="{2B93D00B-34B7-4690-8387-963150D26AC7}"/>
    <cellStyle name="Calculation 2 5 9" xfId="6432" xr:uid="{91EA445C-6CDD-4F69-A2CF-B2C77ACFEC99}"/>
    <cellStyle name="Calculation 2 5 9 2" xfId="6433" xr:uid="{D772231E-DC86-481C-9C00-C422F2DE3125}"/>
    <cellStyle name="Calculation 2 5 9 2 2" xfId="6434" xr:uid="{5DF11F46-B308-4E64-884A-81CB612542DB}"/>
    <cellStyle name="Calculation 2 5 9 2 3" xfId="6435" xr:uid="{5A2FA89E-ECCB-48D5-A365-BBF491DE5563}"/>
    <cellStyle name="Calculation 2 5 9 3" xfId="6436" xr:uid="{0B8B07DF-1093-490F-92F0-9C5977DD1153}"/>
    <cellStyle name="Calculation 2 5 9 3 2" xfId="6437" xr:uid="{7D93250B-1CA3-45E0-956C-06DC74FEB379}"/>
    <cellStyle name="Calculation 2 5 9 3 3" xfId="6438" xr:uid="{30B38025-C720-4CC2-9D97-E4F892059F23}"/>
    <cellStyle name="Calculation 2 5 9 4" xfId="6439" xr:uid="{169E1E56-6256-47A1-B284-24F8EF4419AC}"/>
    <cellStyle name="Calculation 2 5 9 4 2" xfId="6440" xr:uid="{01B6C24E-3B31-45FB-8A80-4AC91A81CCAB}"/>
    <cellStyle name="Calculation 2 5 9 4 3" xfId="6441" xr:uid="{0279C639-9A56-4E58-9AF2-F493B8269AA5}"/>
    <cellStyle name="Calculation 2 5 9 5" xfId="6442" xr:uid="{3F15CC3F-A061-4131-AB26-DC0FB03CAFED}"/>
    <cellStyle name="Calculation 2 5 9 5 2" xfId="6443" xr:uid="{A3CF6611-BA1C-497E-BCF7-9ACAF9EBE7FC}"/>
    <cellStyle name="Calculation 2 5 9 5 3" xfId="6444" xr:uid="{D2A2FC7A-01DD-4EC5-ADB2-73AB69E3C135}"/>
    <cellStyle name="Calculation 2 5 9 6" xfId="6445" xr:uid="{AD27EC23-0D31-4818-AECD-6F35C0DBE8D7}"/>
    <cellStyle name="Calculation 2 5 9 6 2" xfId="6446" xr:uid="{92E36DBE-FD99-406B-9A7B-EB6607469B6C}"/>
    <cellStyle name="Calculation 2 5 9 6 3" xfId="6447" xr:uid="{7AD1022C-CC7C-4542-8244-4B8D4ED2657A}"/>
    <cellStyle name="Calculation 2 5 9 7" xfId="6448" xr:uid="{F21AEC81-FB32-4FC1-B3C2-1B03F4522DE3}"/>
    <cellStyle name="Calculation 2 5 9 8" xfId="6449" xr:uid="{2293FBA6-8BEA-4570-A8AF-42456A3434EF}"/>
    <cellStyle name="Calculation 2 5 9 9" xfId="6450" xr:uid="{4095DE1D-0135-4A07-A35A-E1FA415E317A}"/>
    <cellStyle name="Calculation 2 6" xfId="6451" xr:uid="{7676C4AA-9860-4DE3-A921-6EF9A7B5F41C}"/>
    <cellStyle name="Calculation 2 6 10" xfId="6452" xr:uid="{4AB936AC-9182-443C-8D27-3DF06C4732FE}"/>
    <cellStyle name="Calculation 2 6 10 2" xfId="6453" xr:uid="{A8A9ECA4-9ADF-46AB-824A-DD8BCF5E0FCC}"/>
    <cellStyle name="Calculation 2 6 10 2 2" xfId="6454" xr:uid="{78BD7585-7F55-420F-93EC-0B614559BA0D}"/>
    <cellStyle name="Calculation 2 6 10 2 3" xfId="6455" xr:uid="{261A2187-DDFA-4173-9766-7BB684B89D01}"/>
    <cellStyle name="Calculation 2 6 10 3" xfId="6456" xr:uid="{B60123AC-D90C-40B5-AB04-637A905A4FA4}"/>
    <cellStyle name="Calculation 2 6 10 3 2" xfId="6457" xr:uid="{650BC042-C382-44D2-8690-217A7C843C55}"/>
    <cellStyle name="Calculation 2 6 10 3 3" xfId="6458" xr:uid="{7226AD79-92D4-4572-917E-9461E1954A2C}"/>
    <cellStyle name="Calculation 2 6 10 4" xfId="6459" xr:uid="{420E5385-C786-42C2-BE44-7A298C74A35E}"/>
    <cellStyle name="Calculation 2 6 10 4 2" xfId="6460" xr:uid="{34C5C24E-5D28-49D9-93A9-D821BDDEA161}"/>
    <cellStyle name="Calculation 2 6 10 4 3" xfId="6461" xr:uid="{15769DE4-D520-460B-AC62-F2C95C9E2ADD}"/>
    <cellStyle name="Calculation 2 6 10 5" xfId="6462" xr:uid="{7D1CFA18-753C-4269-8289-03396246AEDE}"/>
    <cellStyle name="Calculation 2 6 10 5 2" xfId="6463" xr:uid="{2B3045BA-FADE-4BE6-9FBA-21A2475B8C7A}"/>
    <cellStyle name="Calculation 2 6 10 5 3" xfId="6464" xr:uid="{075B0926-91A5-43D7-A9FC-94F488B77C1A}"/>
    <cellStyle name="Calculation 2 6 10 6" xfId="6465" xr:uid="{9A40EE21-E37C-492D-A869-22F396FF1B08}"/>
    <cellStyle name="Calculation 2 6 10 6 2" xfId="6466" xr:uid="{ECFEA21E-2B31-4C07-803F-89E6B5785563}"/>
    <cellStyle name="Calculation 2 6 10 6 3" xfId="6467" xr:uid="{6065B7D2-A95C-4B1A-BA1B-DE967FE1B340}"/>
    <cellStyle name="Calculation 2 6 10 7" xfId="6468" xr:uid="{C5F07801-13B2-4E90-BE5E-CFFD7BE86ED8}"/>
    <cellStyle name="Calculation 2 6 10 8" xfId="6469" xr:uid="{C9D86C00-9033-4DAD-A76B-CC1D2004BC86}"/>
    <cellStyle name="Calculation 2 6 11" xfId="6470" xr:uid="{C959C77F-A0FB-4B38-B6FF-0AAAB7889B44}"/>
    <cellStyle name="Calculation 2 6 11 2" xfId="6471" xr:uid="{BA6506C9-BB05-4EC0-8C99-269D396C5CC1}"/>
    <cellStyle name="Calculation 2 6 11 2 2" xfId="6472" xr:uid="{AC64DEFE-1BC2-4160-82CC-E28D0AF91CF5}"/>
    <cellStyle name="Calculation 2 6 11 2 3" xfId="6473" xr:uid="{167FA74F-6740-49AF-8297-DEE29F852823}"/>
    <cellStyle name="Calculation 2 6 11 3" xfId="6474" xr:uid="{93C2898D-3B59-49CC-8628-0C7BC6CE09BC}"/>
    <cellStyle name="Calculation 2 6 11 3 2" xfId="6475" xr:uid="{0CA18290-6195-4F63-97A9-31A57587455C}"/>
    <cellStyle name="Calculation 2 6 11 3 3" xfId="6476" xr:uid="{9A953273-6BCF-4296-8D60-45F5E20C2B32}"/>
    <cellStyle name="Calculation 2 6 11 4" xfId="6477" xr:uid="{9EBA915A-EDEC-4C98-95EE-1F93EDF69A45}"/>
    <cellStyle name="Calculation 2 6 11 4 2" xfId="6478" xr:uid="{D7124344-1551-43E9-A7B9-5E141678EAEF}"/>
    <cellStyle name="Calculation 2 6 11 4 3" xfId="6479" xr:uid="{8CA25A6C-824E-4542-A0B4-9C9DACF32EAD}"/>
    <cellStyle name="Calculation 2 6 11 5" xfId="6480" xr:uid="{35FECD70-B0BE-401C-A7D1-86B31E573FF6}"/>
    <cellStyle name="Calculation 2 6 11 5 2" xfId="6481" xr:uid="{79C6E2D9-AEDA-4583-BFCD-FDAA71225DDD}"/>
    <cellStyle name="Calculation 2 6 11 5 3" xfId="6482" xr:uid="{6DB64AC4-1DC8-4C26-8282-798712A125CA}"/>
    <cellStyle name="Calculation 2 6 11 6" xfId="6483" xr:uid="{A899878D-687C-4814-A4B3-CD5C70301EDC}"/>
    <cellStyle name="Calculation 2 6 11 6 2" xfId="6484" xr:uid="{628B14D8-1716-4451-8B4E-F366412973D3}"/>
    <cellStyle name="Calculation 2 6 11 6 3" xfId="6485" xr:uid="{157E0BC7-E8E1-4655-97D5-3567A5FBB31E}"/>
    <cellStyle name="Calculation 2 6 11 7" xfId="6486" xr:uid="{D92EF917-755E-4118-8B07-062FF1CF10BB}"/>
    <cellStyle name="Calculation 2 6 11 8" xfId="6487" xr:uid="{9CC69960-FA17-4BCD-AF98-E9EC1E7200AA}"/>
    <cellStyle name="Calculation 2 6 12" xfId="6488" xr:uid="{72A959AC-95CA-41CB-8D17-568E5323EC38}"/>
    <cellStyle name="Calculation 2 6 12 2" xfId="6489" xr:uid="{F682D5A6-2AF6-4DAE-9FB5-8D79FF458D4C}"/>
    <cellStyle name="Calculation 2 6 12 2 2" xfId="6490" xr:uid="{7D78AC31-C3A9-471D-AC07-0BF588B02247}"/>
    <cellStyle name="Calculation 2 6 12 2 3" xfId="6491" xr:uid="{1491272C-6744-4807-87C6-3BAA598C5648}"/>
    <cellStyle name="Calculation 2 6 12 3" xfId="6492" xr:uid="{E1652148-01E0-4358-8605-2C4C347EC926}"/>
    <cellStyle name="Calculation 2 6 12 3 2" xfId="6493" xr:uid="{F23AB1B2-D77B-4CF3-8A63-48E1C71E1846}"/>
    <cellStyle name="Calculation 2 6 12 3 3" xfId="6494" xr:uid="{1F208471-3A2A-422B-A2AF-0822D4BD6763}"/>
    <cellStyle name="Calculation 2 6 12 4" xfId="6495" xr:uid="{E7646F05-80BB-4D76-B826-B20824AB76B2}"/>
    <cellStyle name="Calculation 2 6 12 4 2" xfId="6496" xr:uid="{BAE0F8BF-E71A-4BF2-94F2-A9D94C5CE2A4}"/>
    <cellStyle name="Calculation 2 6 12 4 3" xfId="6497" xr:uid="{001A9D71-E76E-4EB7-8218-3321688A9B17}"/>
    <cellStyle name="Calculation 2 6 12 5" xfId="6498" xr:uid="{C2B769D1-0644-4313-B8D3-2379E646256F}"/>
    <cellStyle name="Calculation 2 6 12 5 2" xfId="6499" xr:uid="{D15698C6-4F38-4C88-B62B-C77E73C15C50}"/>
    <cellStyle name="Calculation 2 6 12 5 3" xfId="6500" xr:uid="{47F6A5E6-0CDF-4A4F-A208-A38777FFDD96}"/>
    <cellStyle name="Calculation 2 6 12 6" xfId="6501" xr:uid="{E759652F-E746-455B-8E74-27239CA01440}"/>
    <cellStyle name="Calculation 2 6 12 6 2" xfId="6502" xr:uid="{657DF0DA-887B-4B82-A6B9-5750AC857F81}"/>
    <cellStyle name="Calculation 2 6 12 6 3" xfId="6503" xr:uid="{26BDB2E1-6FB2-4009-B952-C16C20F8DD35}"/>
    <cellStyle name="Calculation 2 6 12 7" xfId="6504" xr:uid="{853B2A51-C42C-4B60-95A9-B9184F1516AD}"/>
    <cellStyle name="Calculation 2 6 12 8" xfId="6505" xr:uid="{DF6C225F-C007-4413-821F-FC070734517F}"/>
    <cellStyle name="Calculation 2 6 13" xfId="6506" xr:uid="{441C6D9B-EE87-407E-A6D1-ACF4D3629EC5}"/>
    <cellStyle name="Calculation 2 6 13 2" xfId="6507" xr:uid="{EB67EA09-6D41-46E9-965E-2D167FED1D60}"/>
    <cellStyle name="Calculation 2 6 13 2 2" xfId="6508" xr:uid="{24317DAA-B19E-4F06-B7AB-8D0A724FEAF2}"/>
    <cellStyle name="Calculation 2 6 13 2 3" xfId="6509" xr:uid="{C493B903-5704-4AB6-9C84-68FB081FF33F}"/>
    <cellStyle name="Calculation 2 6 13 3" xfId="6510" xr:uid="{9DCC63C8-D09F-4F7C-8756-3B7336921609}"/>
    <cellStyle name="Calculation 2 6 13 3 2" xfId="6511" xr:uid="{7DFBC680-8992-471F-88E9-9BFECC790B3D}"/>
    <cellStyle name="Calculation 2 6 13 3 3" xfId="6512" xr:uid="{4AEF4660-B490-4640-99F3-968091687A2F}"/>
    <cellStyle name="Calculation 2 6 13 4" xfId="6513" xr:uid="{18AB469F-B3C9-4EBE-886B-83F4D1565003}"/>
    <cellStyle name="Calculation 2 6 13 4 2" xfId="6514" xr:uid="{791D2D8D-5095-489B-B369-A238A335DBC7}"/>
    <cellStyle name="Calculation 2 6 13 4 3" xfId="6515" xr:uid="{83644DD7-C88A-45EC-B2DD-31698A0AB665}"/>
    <cellStyle name="Calculation 2 6 13 5" xfId="6516" xr:uid="{345DE457-97F7-4A9C-BBFD-5D53EF4749FB}"/>
    <cellStyle name="Calculation 2 6 13 5 2" xfId="6517" xr:uid="{376C48ED-7356-4DA7-A0A3-FF5D09363401}"/>
    <cellStyle name="Calculation 2 6 13 5 3" xfId="6518" xr:uid="{7A0E47CC-1E05-4273-9484-86AD91E03CFA}"/>
    <cellStyle name="Calculation 2 6 13 6" xfId="6519" xr:uid="{17D413E1-F68A-426E-A650-09D0CA6DCC40}"/>
    <cellStyle name="Calculation 2 6 13 6 2" xfId="6520" xr:uid="{03D389C6-A8D0-4898-AFD6-DAD8532C5701}"/>
    <cellStyle name="Calculation 2 6 13 6 3" xfId="6521" xr:uid="{0406A2D5-A114-4A53-A4BB-331A891FA5FC}"/>
    <cellStyle name="Calculation 2 6 13 7" xfId="6522" xr:uid="{6E2E1DDC-9DB1-4C5F-A434-AAA01DF55020}"/>
    <cellStyle name="Calculation 2 6 13 8" xfId="6523" xr:uid="{702F7F16-EEE0-4B0E-95CE-336A36FF91DE}"/>
    <cellStyle name="Calculation 2 6 14" xfId="6524" xr:uid="{ACFB9F87-97EA-408F-BA32-EA87E5B446F8}"/>
    <cellStyle name="Calculation 2 6 14 2" xfId="6525" xr:uid="{992FC876-5052-4304-85EB-A36F944B3D35}"/>
    <cellStyle name="Calculation 2 6 14 2 2" xfId="6526" xr:uid="{53F9053F-C608-4560-B3D2-DA7E9F32B85A}"/>
    <cellStyle name="Calculation 2 6 14 2 3" xfId="6527" xr:uid="{6511DD28-7FB1-427E-BA04-9735C0C8EAB0}"/>
    <cellStyle name="Calculation 2 6 14 3" xfId="6528" xr:uid="{778ED46C-FB88-4ABE-B103-B63768D240C7}"/>
    <cellStyle name="Calculation 2 6 14 3 2" xfId="6529" xr:uid="{701764E9-35F8-4807-8E06-F3AA5FAB036D}"/>
    <cellStyle name="Calculation 2 6 14 3 3" xfId="6530" xr:uid="{3BB6A342-A75A-4B48-9770-11B094EEBDB6}"/>
    <cellStyle name="Calculation 2 6 14 4" xfId="6531" xr:uid="{3C2B3A5D-D69C-4273-B8EE-7BA974D7DF8B}"/>
    <cellStyle name="Calculation 2 6 14 4 2" xfId="6532" xr:uid="{FD0A0537-355E-47B8-8C0D-E38AAA2F53D5}"/>
    <cellStyle name="Calculation 2 6 14 4 3" xfId="6533" xr:uid="{DCCBFA2A-938E-4201-B81A-A86DD67897A3}"/>
    <cellStyle name="Calculation 2 6 14 5" xfId="6534" xr:uid="{B27508E5-BAB5-46C6-A738-875BB7813DAC}"/>
    <cellStyle name="Calculation 2 6 14 5 2" xfId="6535" xr:uid="{CD8C9920-C6B0-45F8-AE7A-21C3F1C6F568}"/>
    <cellStyle name="Calculation 2 6 14 5 3" xfId="6536" xr:uid="{04AE1FAD-5B8E-47E3-B2E6-0C4E071B4F2F}"/>
    <cellStyle name="Calculation 2 6 14 6" xfId="6537" xr:uid="{D33C0803-71E1-4370-BD6A-930A42B53B9C}"/>
    <cellStyle name="Calculation 2 6 14 6 2" xfId="6538" xr:uid="{F25D7E7E-0A19-4BCB-99B5-03DDEA210F9E}"/>
    <cellStyle name="Calculation 2 6 14 6 3" xfId="6539" xr:uid="{5D0FC88D-7895-4A12-B4BD-24472F1141C5}"/>
    <cellStyle name="Calculation 2 6 14 7" xfId="6540" xr:uid="{73D4E2FA-1C2F-4669-9E17-EF5E120D951F}"/>
    <cellStyle name="Calculation 2 6 14 8" xfId="6541" xr:uid="{810B958A-0BDC-4E79-9C52-FA4DE8325A0C}"/>
    <cellStyle name="Calculation 2 6 15" xfId="6542" xr:uid="{11405671-16AD-4FF5-8EEF-D65662F7AC5A}"/>
    <cellStyle name="Calculation 2 6 15 2" xfId="6543" xr:uid="{C048DC52-6495-4886-8E31-94ACE80FE00B}"/>
    <cellStyle name="Calculation 2 6 15 3" xfId="6544" xr:uid="{7DFBDCA0-C0D0-4AF4-8EAF-F14F0490D423}"/>
    <cellStyle name="Calculation 2 6 16" xfId="6545" xr:uid="{363366C7-8BEC-49FB-9F93-90D63EA49187}"/>
    <cellStyle name="Calculation 2 6 2" xfId="6546" xr:uid="{805A2057-C89D-4567-B9E5-423775E33DED}"/>
    <cellStyle name="Calculation 2 6 2 2" xfId="6547" xr:uid="{9CEACE96-0CD1-473E-84DC-61B0DA4182F8}"/>
    <cellStyle name="Calculation 2 6 2 2 2" xfId="6548" xr:uid="{183D534D-FA2B-45F4-A99C-8E5753FE19E8}"/>
    <cellStyle name="Calculation 2 6 2 2 3" xfId="6549" xr:uid="{590B1912-4B83-4893-A104-9E248CF69697}"/>
    <cellStyle name="Calculation 2 6 2 3" xfId="6550" xr:uid="{81D47EC9-34B2-4C3E-BA20-419317B74F1A}"/>
    <cellStyle name="Calculation 2 6 2 3 2" xfId="6551" xr:uid="{1434D7EB-CDC5-408E-A41D-59275A015251}"/>
    <cellStyle name="Calculation 2 6 2 3 3" xfId="6552" xr:uid="{5E99AA99-033B-44EB-8014-37D1F7CBC05F}"/>
    <cellStyle name="Calculation 2 6 2 4" xfId="6553" xr:uid="{59C68B47-72A1-4C5B-967A-C1CC44FA78E6}"/>
    <cellStyle name="Calculation 2 6 2 4 2" xfId="6554" xr:uid="{5FB9C454-CBB9-4C42-AF3E-1ED2D8F722E0}"/>
    <cellStyle name="Calculation 2 6 2 4 3" xfId="6555" xr:uid="{867BA638-0971-44A1-B3B9-A45F339BFBB1}"/>
    <cellStyle name="Calculation 2 6 2 5" xfId="6556" xr:uid="{8BCE720F-444C-4EC7-B5DA-58D4B91F792E}"/>
    <cellStyle name="Calculation 2 6 2 5 2" xfId="6557" xr:uid="{68D4C8FE-0106-4F83-99DE-6303260753C1}"/>
    <cellStyle name="Calculation 2 6 2 5 3" xfId="6558" xr:uid="{30CE123A-BAE7-45F9-A24B-4F9F50435188}"/>
    <cellStyle name="Calculation 2 6 2 6" xfId="6559" xr:uid="{5EF6D606-E365-470C-9A7F-4091128C39BF}"/>
    <cellStyle name="Calculation 2 6 2 6 2" xfId="6560" xr:uid="{42B62D6F-6DEA-4809-9656-201006B9DDF1}"/>
    <cellStyle name="Calculation 2 6 2 6 3" xfId="6561" xr:uid="{C74526E3-4B31-4170-9DB2-7CB99AE98911}"/>
    <cellStyle name="Calculation 2 6 2 7" xfId="6562" xr:uid="{B142034D-8DFA-40A7-A5A0-0BEB9E815F0E}"/>
    <cellStyle name="Calculation 2 6 2 8" xfId="6563" xr:uid="{6BA2E60B-7B9E-4987-8300-4F87FC9B940F}"/>
    <cellStyle name="Calculation 2 6 2 9" xfId="6564" xr:uid="{4C71C914-FD83-49E9-9363-DEABDF872967}"/>
    <cellStyle name="Calculation 2 6 3" xfId="6565" xr:uid="{66D03DDC-3E9D-4EC6-B84F-EB5BDAE6C979}"/>
    <cellStyle name="Calculation 2 6 3 2" xfId="6566" xr:uid="{2E787459-C080-48A0-81D1-D58D93E38FBD}"/>
    <cellStyle name="Calculation 2 6 3 2 2" xfId="6567" xr:uid="{1E8CA189-3A83-4D23-8239-4D2C4878C030}"/>
    <cellStyle name="Calculation 2 6 3 2 3" xfId="6568" xr:uid="{BEDD70CB-7254-402B-B34A-20A8D45EBD9E}"/>
    <cellStyle name="Calculation 2 6 3 3" xfId="6569" xr:uid="{4B519F55-1C31-4F2A-BE78-DA5036367FAC}"/>
    <cellStyle name="Calculation 2 6 3 3 2" xfId="6570" xr:uid="{1D5B0BC1-E539-4E8B-AA26-666551F6EA8F}"/>
    <cellStyle name="Calculation 2 6 3 3 3" xfId="6571" xr:uid="{B370C68D-D80E-4601-92F0-A3BD7C705859}"/>
    <cellStyle name="Calculation 2 6 3 4" xfId="6572" xr:uid="{04C863BA-4879-497E-AF4A-EB7793EF9DAC}"/>
    <cellStyle name="Calculation 2 6 3 4 2" xfId="6573" xr:uid="{083E3ADB-6366-422A-82A1-3519341A660A}"/>
    <cellStyle name="Calculation 2 6 3 4 3" xfId="6574" xr:uid="{B7D4C441-ACE9-4B08-A769-F1AB8CE418B1}"/>
    <cellStyle name="Calculation 2 6 3 5" xfId="6575" xr:uid="{511E0AB3-EA6D-41A6-B36A-9794D34299BB}"/>
    <cellStyle name="Calculation 2 6 3 5 2" xfId="6576" xr:uid="{519C1F08-1D21-4FE0-B8C2-B617DF5C6DFB}"/>
    <cellStyle name="Calculation 2 6 3 5 3" xfId="6577" xr:uid="{DC689407-80B1-4F98-AB34-0847CB994592}"/>
    <cellStyle name="Calculation 2 6 3 6" xfId="6578" xr:uid="{8736D793-2631-4B7B-9B73-093D285A4B6A}"/>
    <cellStyle name="Calculation 2 6 3 6 2" xfId="6579" xr:uid="{8DC3AE2E-0E98-437A-8A41-7E5F0AD7A6CD}"/>
    <cellStyle name="Calculation 2 6 3 6 3" xfId="6580" xr:uid="{BFEDE487-4DC6-4D9D-B627-FEFB166F4CC5}"/>
    <cellStyle name="Calculation 2 6 3 7" xfId="6581" xr:uid="{8CD93CB9-60CC-4AB5-9DD6-D29539C4383D}"/>
    <cellStyle name="Calculation 2 6 3 8" xfId="6582" xr:uid="{B148BBDE-2444-44CC-A689-B67D9DDBECC7}"/>
    <cellStyle name="Calculation 2 6 3 9" xfId="6583" xr:uid="{B076B9B5-AB6D-42F7-8394-285D272B2048}"/>
    <cellStyle name="Calculation 2 6 4" xfId="6584" xr:uid="{4C89D989-B701-4BE4-B457-31D168616030}"/>
    <cellStyle name="Calculation 2 6 4 2" xfId="6585" xr:uid="{18D8120F-A63F-4705-BD24-22AF599F5445}"/>
    <cellStyle name="Calculation 2 6 4 2 2" xfId="6586" xr:uid="{0C7DD00B-AB24-4861-8218-0D9FAC8E3D16}"/>
    <cellStyle name="Calculation 2 6 4 2 3" xfId="6587" xr:uid="{390FB54F-4286-450E-A5B5-570418CDD1E4}"/>
    <cellStyle name="Calculation 2 6 4 3" xfId="6588" xr:uid="{8785B26C-34A8-45E6-B9F9-59BA32A1C624}"/>
    <cellStyle name="Calculation 2 6 4 3 2" xfId="6589" xr:uid="{62C1C7E1-5461-4E37-953A-661FAB5E2B83}"/>
    <cellStyle name="Calculation 2 6 4 3 3" xfId="6590" xr:uid="{4294C1C3-D55E-49AF-8FAD-F6A06D077A1D}"/>
    <cellStyle name="Calculation 2 6 4 4" xfId="6591" xr:uid="{CA87D421-131F-4163-AFD4-644B172F8B70}"/>
    <cellStyle name="Calculation 2 6 4 4 2" xfId="6592" xr:uid="{19459C95-CD58-4FC2-AA23-DC8BF609F019}"/>
    <cellStyle name="Calculation 2 6 4 4 3" xfId="6593" xr:uid="{CCA887C1-6583-4353-BC8D-B4277B5007D6}"/>
    <cellStyle name="Calculation 2 6 4 5" xfId="6594" xr:uid="{27659845-3DBE-4994-8298-08FB0368A0FD}"/>
    <cellStyle name="Calculation 2 6 4 5 2" xfId="6595" xr:uid="{12ADA44B-CD1F-4717-869B-732A82024BB1}"/>
    <cellStyle name="Calculation 2 6 4 5 3" xfId="6596" xr:uid="{84F208E8-DC28-44C8-BF46-A40E64BE78FE}"/>
    <cellStyle name="Calculation 2 6 4 6" xfId="6597" xr:uid="{F41A06BE-DD82-4BF7-9D6B-1150468E67EB}"/>
    <cellStyle name="Calculation 2 6 4 6 2" xfId="6598" xr:uid="{E6298C07-57B9-460B-ABCE-C731EFE16CDA}"/>
    <cellStyle name="Calculation 2 6 4 6 3" xfId="6599" xr:uid="{37B064FB-8DE4-4743-BAA6-FE7D3E44CD22}"/>
    <cellStyle name="Calculation 2 6 4 7" xfId="6600" xr:uid="{93F66F49-041E-460A-BB7C-022F6497B33D}"/>
    <cellStyle name="Calculation 2 6 4 8" xfId="6601" xr:uid="{BB5B8225-D82B-4952-87C0-281BCE21B66B}"/>
    <cellStyle name="Calculation 2 6 4 9" xfId="6602" xr:uid="{4E8DE9B0-FE24-417D-8862-767394185492}"/>
    <cellStyle name="Calculation 2 6 5" xfId="6603" xr:uid="{CA68F679-D9F7-4388-BCAD-A58CC76AA798}"/>
    <cellStyle name="Calculation 2 6 5 2" xfId="6604" xr:uid="{2ADBBDE0-8666-4B38-94F6-8795A6D580C8}"/>
    <cellStyle name="Calculation 2 6 5 2 2" xfId="6605" xr:uid="{29506318-7283-485A-8D38-59970B711E85}"/>
    <cellStyle name="Calculation 2 6 5 2 3" xfId="6606" xr:uid="{6249091D-5DDB-4BEB-A6F2-2136121BC891}"/>
    <cellStyle name="Calculation 2 6 5 3" xfId="6607" xr:uid="{C7FDEE74-22BC-42EF-B65D-64A6D6C1A397}"/>
    <cellStyle name="Calculation 2 6 5 3 2" xfId="6608" xr:uid="{CC134420-C08D-4249-80DA-534FBEFC8DBF}"/>
    <cellStyle name="Calculation 2 6 5 3 3" xfId="6609" xr:uid="{B2534009-0DFE-407D-8C4D-CDE2B24B5085}"/>
    <cellStyle name="Calculation 2 6 5 4" xfId="6610" xr:uid="{03920573-2AC0-4590-80FD-0A4D740C07BC}"/>
    <cellStyle name="Calculation 2 6 5 4 2" xfId="6611" xr:uid="{9664BAA9-BF2B-4A16-8010-252257DBE948}"/>
    <cellStyle name="Calculation 2 6 5 4 3" xfId="6612" xr:uid="{26D889B7-4D91-4B67-A94D-E4404B22FA61}"/>
    <cellStyle name="Calculation 2 6 5 5" xfId="6613" xr:uid="{98A5CE24-407A-429F-BB86-6A3DB989FD8B}"/>
    <cellStyle name="Calculation 2 6 5 5 2" xfId="6614" xr:uid="{79FFB4B6-497C-48A0-87B0-5042748E24E7}"/>
    <cellStyle name="Calculation 2 6 5 5 3" xfId="6615" xr:uid="{DB978334-D913-4DC2-8FBA-046B3E37D74B}"/>
    <cellStyle name="Calculation 2 6 5 6" xfId="6616" xr:uid="{CB99E403-BD50-4613-A285-EEB8619FEE62}"/>
    <cellStyle name="Calculation 2 6 5 6 2" xfId="6617" xr:uid="{DD0EC34C-E6D6-4427-B40F-FE4E33780BB1}"/>
    <cellStyle name="Calculation 2 6 5 6 3" xfId="6618" xr:uid="{E81E9AB8-B585-4D29-ACB7-5E3462386017}"/>
    <cellStyle name="Calculation 2 6 5 7" xfId="6619" xr:uid="{986BC398-1AD0-455D-9272-49AAA4A863F4}"/>
    <cellStyle name="Calculation 2 6 5 8" xfId="6620" xr:uid="{77857ED0-1BC1-498A-BBBD-38A749B02771}"/>
    <cellStyle name="Calculation 2 6 5 9" xfId="6621" xr:uid="{1003F7C7-9473-4FDD-B02D-E124295719E7}"/>
    <cellStyle name="Calculation 2 6 6" xfId="6622" xr:uid="{54D7BC42-3357-4431-93DE-60942158A886}"/>
    <cellStyle name="Calculation 2 6 6 2" xfId="6623" xr:uid="{F8747CEA-D9BC-43AF-9CD9-1CB7F2BE7BC5}"/>
    <cellStyle name="Calculation 2 6 6 2 2" xfId="6624" xr:uid="{E4456926-9156-489D-B086-B0A9AB7EB742}"/>
    <cellStyle name="Calculation 2 6 6 2 3" xfId="6625" xr:uid="{A70564B9-EA5A-4A57-A748-3B90BA6A44E7}"/>
    <cellStyle name="Calculation 2 6 6 3" xfId="6626" xr:uid="{BB88F48A-52F8-471B-BC81-44C745B92DD0}"/>
    <cellStyle name="Calculation 2 6 6 3 2" xfId="6627" xr:uid="{C10B7558-DCA9-4655-B135-4C78B14E6708}"/>
    <cellStyle name="Calculation 2 6 6 3 3" xfId="6628" xr:uid="{46DD0A1E-EDFF-4333-B55B-77F528EA9947}"/>
    <cellStyle name="Calculation 2 6 6 4" xfId="6629" xr:uid="{B331B11E-9328-4D2C-9611-0684EE077D8B}"/>
    <cellStyle name="Calculation 2 6 6 4 2" xfId="6630" xr:uid="{90717019-9CD9-4E0A-871F-DD5B838F74AF}"/>
    <cellStyle name="Calculation 2 6 6 4 3" xfId="6631" xr:uid="{C7FE906C-ED4B-4D53-802D-811C13DD23ED}"/>
    <cellStyle name="Calculation 2 6 6 5" xfId="6632" xr:uid="{DB3EA0E1-CEE5-44BD-87A7-70936C315E95}"/>
    <cellStyle name="Calculation 2 6 6 5 2" xfId="6633" xr:uid="{00C56F56-F6F5-4677-B582-09CB3C258BCD}"/>
    <cellStyle name="Calculation 2 6 6 5 3" xfId="6634" xr:uid="{79451211-70D7-402B-8FF6-F5716DE58F21}"/>
    <cellStyle name="Calculation 2 6 6 6" xfId="6635" xr:uid="{082CC82E-B33D-4BB9-8024-22B0990ECC80}"/>
    <cellStyle name="Calculation 2 6 6 6 2" xfId="6636" xr:uid="{EC531EFC-1243-4C91-8A65-C5160A96CFCB}"/>
    <cellStyle name="Calculation 2 6 6 6 3" xfId="6637" xr:uid="{42A5E611-464F-4C8C-BE37-E1E514D31800}"/>
    <cellStyle name="Calculation 2 6 6 7" xfId="6638" xr:uid="{4D9C7CF8-D2DB-4AE1-89AA-FD84ED1A3CAD}"/>
    <cellStyle name="Calculation 2 6 6 8" xfId="6639" xr:uid="{51822B80-E1CF-4693-81EA-44A9EBB563F6}"/>
    <cellStyle name="Calculation 2 6 6 9" xfId="6640" xr:uid="{0C2DBA49-6511-4B04-9606-FB09EA6C32C5}"/>
    <cellStyle name="Calculation 2 6 7" xfId="6641" xr:uid="{A8B340B1-C8D2-45C9-9091-0CD33FEB572D}"/>
    <cellStyle name="Calculation 2 6 7 2" xfId="6642" xr:uid="{6F13B127-D4FE-4892-AABF-FB9A3103282E}"/>
    <cellStyle name="Calculation 2 6 7 2 2" xfId="6643" xr:uid="{5950D37D-A290-41AE-85C4-25DF6CDA3CD8}"/>
    <cellStyle name="Calculation 2 6 7 2 3" xfId="6644" xr:uid="{DCA8BA58-13CA-4554-BB34-8D3FCA3BEBB3}"/>
    <cellStyle name="Calculation 2 6 7 3" xfId="6645" xr:uid="{5D4987F1-F767-4A2E-9D83-275CF26D7D54}"/>
    <cellStyle name="Calculation 2 6 7 3 2" xfId="6646" xr:uid="{F5E5DF9F-0E8D-4952-900E-A4823F2373D3}"/>
    <cellStyle name="Calculation 2 6 7 3 3" xfId="6647" xr:uid="{602718A9-4BC6-4904-AB2A-038C85618D6B}"/>
    <cellStyle name="Calculation 2 6 7 4" xfId="6648" xr:uid="{6B66B1AC-9CE9-434B-8061-BDF565C7A799}"/>
    <cellStyle name="Calculation 2 6 7 4 2" xfId="6649" xr:uid="{156C80EF-13B5-4350-94B0-7B2BF7B5F63E}"/>
    <cellStyle name="Calculation 2 6 7 4 3" xfId="6650" xr:uid="{4D986F1B-5C01-4A1E-9866-4BE634D25FB4}"/>
    <cellStyle name="Calculation 2 6 7 5" xfId="6651" xr:uid="{A3F5DA3C-B81D-4D49-A7C8-9C5577EB52A9}"/>
    <cellStyle name="Calculation 2 6 7 5 2" xfId="6652" xr:uid="{86761F19-A9A3-4323-B804-35C68C591A4B}"/>
    <cellStyle name="Calculation 2 6 7 5 3" xfId="6653" xr:uid="{78FB7838-6C6A-4C8D-A840-84E0B2AB5D7A}"/>
    <cellStyle name="Calculation 2 6 7 6" xfId="6654" xr:uid="{660DD38E-F118-4A6A-9E0E-8A1D85D849FE}"/>
    <cellStyle name="Calculation 2 6 7 6 2" xfId="6655" xr:uid="{C9172160-7A0A-4C08-8F0E-6D5094369DBA}"/>
    <cellStyle name="Calculation 2 6 7 6 3" xfId="6656" xr:uid="{8F51BF40-1458-4875-8531-0E6C836D8DDB}"/>
    <cellStyle name="Calculation 2 6 7 7" xfId="6657" xr:uid="{7DABEC92-771E-4B3C-B3FA-91FBF8A09059}"/>
    <cellStyle name="Calculation 2 6 7 8" xfId="6658" xr:uid="{F7E06AA0-8138-4409-8594-F64ED2BB7DC4}"/>
    <cellStyle name="Calculation 2 6 7 9" xfId="6659" xr:uid="{DDB1B9A6-7D59-47CB-899A-247C6F2DE1F3}"/>
    <cellStyle name="Calculation 2 6 8" xfId="6660" xr:uid="{48766AA1-5AD0-4A56-B759-85DB1CB1D7EC}"/>
    <cellStyle name="Calculation 2 6 8 2" xfId="6661" xr:uid="{CA9D00A7-B54F-4975-9EE1-2726257A61C0}"/>
    <cellStyle name="Calculation 2 6 8 2 2" xfId="6662" xr:uid="{DDCA52E1-D6F7-432E-84D9-E2A566C44BFB}"/>
    <cellStyle name="Calculation 2 6 8 2 3" xfId="6663" xr:uid="{A8F0EADB-48E2-4327-90EB-AF58CB479B47}"/>
    <cellStyle name="Calculation 2 6 8 3" xfId="6664" xr:uid="{9D7A23F1-DF5C-4762-A1A5-D4988F3BFE3D}"/>
    <cellStyle name="Calculation 2 6 8 3 2" xfId="6665" xr:uid="{1CE41D1F-DF50-4119-8EF8-128121D830C5}"/>
    <cellStyle name="Calculation 2 6 8 3 3" xfId="6666" xr:uid="{5CEB42F0-7C7B-4DF1-80C4-C1F7D10D0153}"/>
    <cellStyle name="Calculation 2 6 8 4" xfId="6667" xr:uid="{06671941-2E32-4320-8B8A-1010B5229A51}"/>
    <cellStyle name="Calculation 2 6 8 4 2" xfId="6668" xr:uid="{2BFD1FB0-5CB9-4AA5-8CCE-F0A4A3FE21C0}"/>
    <cellStyle name="Calculation 2 6 8 4 3" xfId="6669" xr:uid="{F8E850B0-8DF7-49D0-BA49-336A3DF7F812}"/>
    <cellStyle name="Calculation 2 6 8 5" xfId="6670" xr:uid="{262B2B4D-3F1B-462D-B556-B414EA017252}"/>
    <cellStyle name="Calculation 2 6 8 5 2" xfId="6671" xr:uid="{7A51F626-DEE5-490A-A7B5-242FB9339B5D}"/>
    <cellStyle name="Calculation 2 6 8 5 3" xfId="6672" xr:uid="{397DC75E-1C22-4969-8EBD-280C1D08EEE6}"/>
    <cellStyle name="Calculation 2 6 8 6" xfId="6673" xr:uid="{B911D828-A9BB-4A8D-8D94-37FF800C3B48}"/>
    <cellStyle name="Calculation 2 6 8 6 2" xfId="6674" xr:uid="{4A13BBBC-65D0-4435-8D41-9A70CE912A03}"/>
    <cellStyle name="Calculation 2 6 8 6 3" xfId="6675" xr:uid="{C7141BDB-D6B6-440B-8ABF-E59B647B61D4}"/>
    <cellStyle name="Calculation 2 6 8 7" xfId="6676" xr:uid="{8949E45F-1E00-4417-82DB-9F39C8AC2AFA}"/>
    <cellStyle name="Calculation 2 6 8 8" xfId="6677" xr:uid="{E80F8F03-EAF6-4FD2-948D-F46C3A176B3A}"/>
    <cellStyle name="Calculation 2 6 8 9" xfId="6678" xr:uid="{2CEECD0B-A7F5-4357-A2AD-F8DA97FC65F4}"/>
    <cellStyle name="Calculation 2 6 9" xfId="6679" xr:uid="{DE6C299D-15EB-4966-B74A-B9AF0814E93C}"/>
    <cellStyle name="Calculation 2 6 9 2" xfId="6680" xr:uid="{33FAC272-5227-4330-A847-F1495835053B}"/>
    <cellStyle name="Calculation 2 6 9 2 2" xfId="6681" xr:uid="{8972A2E2-DE68-41CD-9CE7-CADA13F72336}"/>
    <cellStyle name="Calculation 2 6 9 2 3" xfId="6682" xr:uid="{F907A56C-B3A1-443D-96BD-F934178FA825}"/>
    <cellStyle name="Calculation 2 6 9 3" xfId="6683" xr:uid="{8F7C8CA0-3513-4284-BCDA-C067958B7304}"/>
    <cellStyle name="Calculation 2 6 9 3 2" xfId="6684" xr:uid="{1FEDEBC5-71EB-4602-8E72-01B68064B4CC}"/>
    <cellStyle name="Calculation 2 6 9 3 3" xfId="6685" xr:uid="{38FB1D64-C875-40FF-9A60-C3E39D8AA7D2}"/>
    <cellStyle name="Calculation 2 6 9 4" xfId="6686" xr:uid="{40C83AED-2A1E-4E0E-BCE1-970BCF55D471}"/>
    <cellStyle name="Calculation 2 6 9 4 2" xfId="6687" xr:uid="{2F452275-A3E9-49E0-A0C6-FD37D0F9A54B}"/>
    <cellStyle name="Calculation 2 6 9 4 3" xfId="6688" xr:uid="{BCC95D7D-BD7B-4716-AD53-707F285E4A72}"/>
    <cellStyle name="Calculation 2 6 9 5" xfId="6689" xr:uid="{E374CC68-B7AB-4035-92CC-93F16A852972}"/>
    <cellStyle name="Calculation 2 6 9 5 2" xfId="6690" xr:uid="{5EA27247-D505-438B-8733-2F735D8E9D19}"/>
    <cellStyle name="Calculation 2 6 9 5 3" xfId="6691" xr:uid="{A8D6CBAF-A205-419A-91BE-75531EF45369}"/>
    <cellStyle name="Calculation 2 6 9 6" xfId="6692" xr:uid="{700BA8F2-8004-4074-B2DA-065B49CF03C6}"/>
    <cellStyle name="Calculation 2 6 9 6 2" xfId="6693" xr:uid="{D953D153-2336-4CF2-B3AA-421C3AB23553}"/>
    <cellStyle name="Calculation 2 6 9 6 3" xfId="6694" xr:uid="{C2512741-0008-410D-80FE-DC7856CBF51A}"/>
    <cellStyle name="Calculation 2 6 9 7" xfId="6695" xr:uid="{052022A6-D631-4ACF-AA31-1F10B0C76202}"/>
    <cellStyle name="Calculation 2 6 9 8" xfId="6696" xr:uid="{0ECB2820-90D0-480E-9755-A1F61B72A35D}"/>
    <cellStyle name="Calculation 2 7" xfId="6697" xr:uid="{66D0BE12-57FE-46F2-8386-589654707B5C}"/>
    <cellStyle name="Calculation 2 7 10" xfId="6698" xr:uid="{CFC89DA0-2FBD-4485-AE06-A1EDEAB6DA81}"/>
    <cellStyle name="Calculation 2 7 11" xfId="6699" xr:uid="{B926DA33-FB65-41EB-97AC-74DF6EA6514B}"/>
    <cellStyle name="Calculation 2 7 2" xfId="6700" xr:uid="{FF10D954-1F94-42AF-8978-78A004179616}"/>
    <cellStyle name="Calculation 2 7 2 2" xfId="6701" xr:uid="{1128D0BD-E569-47A3-BEAA-79D7588F363F}"/>
    <cellStyle name="Calculation 2 7 2 3" xfId="6702" xr:uid="{203693D7-E110-49E0-B558-7F4102EFF842}"/>
    <cellStyle name="Calculation 2 7 2 4" xfId="6703" xr:uid="{6C8481DB-0D40-4ED6-9A53-C3AA93373C8E}"/>
    <cellStyle name="Calculation 2 7 3" xfId="6704" xr:uid="{5B829662-6971-41B8-A134-9AC41C9CC5D7}"/>
    <cellStyle name="Calculation 2 7 3 2" xfId="6705" xr:uid="{020384A7-5082-4606-BF50-3B6B52D6404F}"/>
    <cellStyle name="Calculation 2 7 3 3" xfId="6706" xr:uid="{B4D530DC-D1A0-4AF4-93E8-30F83B9109C1}"/>
    <cellStyle name="Calculation 2 7 3 4" xfId="6707" xr:uid="{8530DDBF-2121-41CE-8ED5-E536BFF421B1}"/>
    <cellStyle name="Calculation 2 7 4" xfId="6708" xr:uid="{E9D9E806-B75F-42AA-9AF2-E6D7E4BE3A27}"/>
    <cellStyle name="Calculation 2 7 4 2" xfId="6709" xr:uid="{886DFDE7-DAB4-4710-901A-71348279C371}"/>
    <cellStyle name="Calculation 2 7 4 3" xfId="6710" xr:uid="{DA3E4BC7-5AD9-48AB-BD8C-8EC8796F9BCA}"/>
    <cellStyle name="Calculation 2 7 4 4" xfId="6711" xr:uid="{57F201E2-8384-4FC9-B3FB-9767C5C2CDC5}"/>
    <cellStyle name="Calculation 2 7 5" xfId="6712" xr:uid="{45A0AAD6-AE8E-4DCE-8BB0-1B9F8B5CD726}"/>
    <cellStyle name="Calculation 2 7 5 2" xfId="6713" xr:uid="{BEA0FB2E-6017-4C9A-8356-E32FA4EF4A8B}"/>
    <cellStyle name="Calculation 2 7 5 3" xfId="6714" xr:uid="{434E3B50-9656-4BBF-AD34-8D8582E6708C}"/>
    <cellStyle name="Calculation 2 7 5 4" xfId="6715" xr:uid="{28906783-2F1C-4B41-90BE-F77A5DFD13F9}"/>
    <cellStyle name="Calculation 2 7 6" xfId="6716" xr:uid="{06EA2AE4-CB5F-483E-BA34-CDFD76CC2419}"/>
    <cellStyle name="Calculation 2 7 6 2" xfId="6717" xr:uid="{97DAA507-4500-4686-B1A4-0F1A3801859A}"/>
    <cellStyle name="Calculation 2 7 6 3" xfId="6718" xr:uid="{54AB5170-9B52-4501-9276-9092BA2D671E}"/>
    <cellStyle name="Calculation 2 7 6 4" xfId="6719" xr:uid="{2B56DD7D-FF9D-4F8F-A396-08B3905ED0D5}"/>
    <cellStyle name="Calculation 2 7 7" xfId="6720" xr:uid="{9999B1B5-8F87-4BF1-A132-632F5D0FDA03}"/>
    <cellStyle name="Calculation 2 7 8" xfId="6721" xr:uid="{E11AF2E4-6972-4804-9FAE-036EABF64BE8}"/>
    <cellStyle name="Calculation 2 7 9" xfId="6722" xr:uid="{749CD081-C20B-49A4-AF72-40F9F91F3A27}"/>
    <cellStyle name="Calculation 2 8" xfId="6723" xr:uid="{8BE77F01-FC00-4DBD-9020-F2905B2D98B2}"/>
    <cellStyle name="Calculation 2 8 10" xfId="6724" xr:uid="{A611A063-F86A-406D-B2D3-447BECA8858A}"/>
    <cellStyle name="Calculation 2 8 2" xfId="6725" xr:uid="{35B1AE46-67CB-4D16-B671-5E4BF9E01D51}"/>
    <cellStyle name="Calculation 2 8 2 2" xfId="6726" xr:uid="{0BB641C5-36AA-4DB6-A9F2-4DACCC4EC047}"/>
    <cellStyle name="Calculation 2 8 2 3" xfId="6727" xr:uid="{B1326037-92A3-420C-ACB7-137D1BF15203}"/>
    <cellStyle name="Calculation 2 8 2 4" xfId="6728" xr:uid="{757258A5-CBE5-4B88-8B21-31661B8492BD}"/>
    <cellStyle name="Calculation 2 8 3" xfId="6729" xr:uid="{B4E9E301-D498-4740-A830-4D792ED53F69}"/>
    <cellStyle name="Calculation 2 8 3 2" xfId="6730" xr:uid="{61EC9EE0-C4EB-4BB2-8576-3F67067096A3}"/>
    <cellStyle name="Calculation 2 8 3 3" xfId="6731" xr:uid="{63D27A82-21BD-4B7C-96AB-E83FBE5B82C7}"/>
    <cellStyle name="Calculation 2 8 3 4" xfId="6732" xr:uid="{A0163EAA-07CD-4FC9-B94B-F6D57BAFA88F}"/>
    <cellStyle name="Calculation 2 8 4" xfId="6733" xr:uid="{66C53DCF-5AC4-413F-A16B-0D9DDB7E6F00}"/>
    <cellStyle name="Calculation 2 8 4 2" xfId="6734" xr:uid="{EC909C6C-A872-4D98-A0EC-F7585DF88032}"/>
    <cellStyle name="Calculation 2 8 4 3" xfId="6735" xr:uid="{07364CA3-76EC-42A8-AC99-8304FD005522}"/>
    <cellStyle name="Calculation 2 8 4 4" xfId="6736" xr:uid="{589B0701-7BA1-432F-9920-15A9E0BD0BD6}"/>
    <cellStyle name="Calculation 2 8 5" xfId="6737" xr:uid="{336F53CD-E446-40FF-920A-E6F22EA39AD6}"/>
    <cellStyle name="Calculation 2 8 5 2" xfId="6738" xr:uid="{9D6BA44A-C6A2-4D5F-90B5-DC4579B620BD}"/>
    <cellStyle name="Calculation 2 8 5 3" xfId="6739" xr:uid="{DB4E02E6-0441-4FA2-9156-A5CB4F6E3C3A}"/>
    <cellStyle name="Calculation 2 8 5 4" xfId="6740" xr:uid="{1C788C89-BB94-43B4-BC39-8C0AAED954CF}"/>
    <cellStyle name="Calculation 2 8 6" xfId="6741" xr:uid="{E503163F-C19E-48ED-B466-515D9BACC1E1}"/>
    <cellStyle name="Calculation 2 8 6 2" xfId="6742" xr:uid="{FBECC8FA-F9A5-4525-ADA2-00DF6254365C}"/>
    <cellStyle name="Calculation 2 8 6 3" xfId="6743" xr:uid="{759BE711-E3AF-491A-887D-115626D8752A}"/>
    <cellStyle name="Calculation 2 8 6 4" xfId="6744" xr:uid="{D5F5645F-752D-45F4-82A8-0EB19FA7E20A}"/>
    <cellStyle name="Calculation 2 8 7" xfId="6745" xr:uid="{7E20A27B-7E80-4002-803C-B3E179A92E3A}"/>
    <cellStyle name="Calculation 2 8 8" xfId="6746" xr:uid="{B6754095-0608-402B-98FA-25FCB17ADFCE}"/>
    <cellStyle name="Calculation 2 8 9" xfId="6747" xr:uid="{019D5084-1CAB-4025-AAB4-9D675FA299E1}"/>
    <cellStyle name="Calculation 2 9" xfId="6748" xr:uid="{A05DBF63-8CF4-454F-97F7-4796F310C802}"/>
    <cellStyle name="Calculation 2 9 2" xfId="6749" xr:uid="{88DB6DB0-1FDD-4D94-BE21-46F09E5E1A4E}"/>
    <cellStyle name="Calculation 2 9 2 2" xfId="6750" xr:uid="{29F9E08B-BF9D-43DF-9C46-66DE5CE97881}"/>
    <cellStyle name="Calculation 2 9 2 3" xfId="6751" xr:uid="{A8848BEB-AA3E-4BDC-A613-13FE92B7BD8E}"/>
    <cellStyle name="Calculation 2 9 3" xfId="6752" xr:uid="{DAECE87F-C646-4301-B691-9BA358F698AD}"/>
    <cellStyle name="Calculation 2 9 3 2" xfId="6753" xr:uid="{34552063-5CFF-4C43-92BF-6AC8011FD630}"/>
    <cellStyle name="Calculation 2 9 3 3" xfId="6754" xr:uid="{752E627B-F986-4EA4-9CC0-F023337BACB7}"/>
    <cellStyle name="Calculation 2 9 4" xfId="6755" xr:uid="{C311F4EB-2905-4419-882D-AFF90C443093}"/>
    <cellStyle name="Calculation 2 9 4 2" xfId="6756" xr:uid="{9F8B1A88-120D-4621-B2CA-1EBCAB16CE1F}"/>
    <cellStyle name="Calculation 2 9 4 3" xfId="6757" xr:uid="{302D1361-7DA8-47FB-828B-8F24E26B815F}"/>
    <cellStyle name="Calculation 2 9 5" xfId="6758" xr:uid="{4217DBA5-DCDF-4B55-89C0-6A0E83F31298}"/>
    <cellStyle name="Calculation 2 9 5 2" xfId="6759" xr:uid="{186DF494-AF81-475F-9B53-CCEB5B041A54}"/>
    <cellStyle name="Calculation 2 9 5 3" xfId="6760" xr:uid="{E2B66148-CF97-4467-9EFC-2A1F6DDD7C7F}"/>
    <cellStyle name="Calculation 2 9 6" xfId="6761" xr:uid="{DD7681DE-22D3-4B4B-AE6E-2964AD81A05C}"/>
    <cellStyle name="Calculation 2 9 6 2" xfId="6762" xr:uid="{250FAD8E-CB0A-4BF2-8783-BF0065A147C7}"/>
    <cellStyle name="Calculation 2 9 6 3" xfId="6763" xr:uid="{30ECEB4F-BEF0-4C43-8ED4-1380C0F92363}"/>
    <cellStyle name="Calculation 2 9 7" xfId="6764" xr:uid="{6B994D45-DF16-4FB8-9A1B-329EAC18D089}"/>
    <cellStyle name="Calculation 2 9 8" xfId="6765" xr:uid="{1D9A4D3F-DA23-4076-B046-DD8549B9A34E}"/>
    <cellStyle name="Calculation 2 9 9" xfId="6766" xr:uid="{9A52DDE7-8847-42D0-9A20-55E71AD35F63}"/>
    <cellStyle name="Calculation 3" xfId="6767" xr:uid="{AB07B361-5202-4DC7-AB70-D6E0DD812C1B}"/>
    <cellStyle name="Calculation 4" xfId="6768" xr:uid="{E567A4E7-6EAB-457B-9D0F-FAF4CDBB2E13}"/>
    <cellStyle name="Check Cell 2" xfId="109" xr:uid="{FB30407E-12FC-47BD-932C-1B3F88861ADD}"/>
    <cellStyle name="Check Cell 2 2" xfId="6769" xr:uid="{4AD998E0-D96C-49FA-BA1D-979F318A73D0}"/>
    <cellStyle name="Check Cell 2 2 2" xfId="6770" xr:uid="{5D5EC8D0-2CE9-430A-BEFD-E78A358A141E}"/>
    <cellStyle name="Check Cell 2 2 2 2" xfId="299" xr:uid="{7D24E954-9055-48D0-BDEC-770AD81AB1F1}"/>
    <cellStyle name="Check Cell 2 2 2 2 2" xfId="6771" xr:uid="{EDB69BF5-9BF7-4A4B-8D85-9EEEEA087399}"/>
    <cellStyle name="Column Heading" xfId="414" xr:uid="{3646B9CC-8DD0-4721-9D2A-172374C0ACE2}"/>
    <cellStyle name="Column Total" xfId="415" xr:uid="{BF1D70CC-2405-4AA2-9A62-E980FD4FBAA7}"/>
    <cellStyle name="Comma" xfId="1" builtinId="3"/>
    <cellStyle name="Comma [0]7Z_87C" xfId="110" xr:uid="{46786C29-6ACD-4063-AC14-861CDC833EFA}"/>
    <cellStyle name="Comma 0" xfId="111" xr:uid="{1FD86D5F-F947-4D38-8F2A-B78FCA13DD42}"/>
    <cellStyle name="Comma 1" xfId="112" xr:uid="{9D00626C-361B-4712-96B4-37D65C42B2D5}"/>
    <cellStyle name="Comma 1 2" xfId="113" xr:uid="{44A0E9D7-1C77-45D7-94DD-A1DFF780FA46}"/>
    <cellStyle name="Comma 10" xfId="584" xr:uid="{0DF7B851-2C59-41C8-A59A-9FB0B2A7B0A7}"/>
    <cellStyle name="Comma 10 2" xfId="6772" xr:uid="{D30D4838-CA21-4E8C-B94C-3CE6A4240391}"/>
    <cellStyle name="Comma 11" xfId="585" xr:uid="{3D5EFFFC-4E1D-4943-B0A6-B5C46424443C}"/>
    <cellStyle name="Comma 11 2" xfId="6773" xr:uid="{FB7D0DBA-5F72-44C2-BA43-A4297AF109C4}"/>
    <cellStyle name="Comma 12" xfId="6774" xr:uid="{93255A49-91D4-4328-87E8-59D02326097B}"/>
    <cellStyle name="Comma 13" xfId="629" xr:uid="{8F8334F3-F84D-4F54-8F2E-EF760BD425B3}"/>
    <cellStyle name="Comma 14" xfId="51185" xr:uid="{690C2681-191B-47D0-8DE5-DAF2F77080F4}"/>
    <cellStyle name="Comma 15" xfId="51188" xr:uid="{29B307D1-6389-4801-99E8-22443177565D}"/>
    <cellStyle name="Comma 16" xfId="16" xr:uid="{70974552-8593-41CD-BE40-137E7D87ED19}"/>
    <cellStyle name="Comma 2" xfId="10" xr:uid="{8F79D115-DCEF-4678-8B76-42FC4C582621}"/>
    <cellStyle name="Comma 2 2" xfId="4" xr:uid="{00000000-0005-0000-0000-000001000000}"/>
    <cellStyle name="Comma 2 2 2" xfId="318" xr:uid="{A537379E-41FF-400D-BC97-D2E0AAB2FD86}"/>
    <cellStyle name="Comma 2 2 2 2" xfId="484" xr:uid="{571A0F53-7A37-4002-9F97-9C4472340841}"/>
    <cellStyle name="Comma 2 2 3" xfId="6775" xr:uid="{63DA058D-37F7-4E24-98D2-1E8F7160CB7D}"/>
    <cellStyle name="Comma 2 2 4" xfId="115" xr:uid="{8B515A78-B62C-4B83-8017-0A6D946D27C9}"/>
    <cellStyle name="Comma 2 3" xfId="116" xr:uid="{0DA0AFA2-1FBE-4915-9E95-4AD1EC37E13D}"/>
    <cellStyle name="Comma 2 3 2" xfId="117" xr:uid="{30151C15-4CFB-4BAB-83A0-3A6151B9BD6C}"/>
    <cellStyle name="Comma 2 4" xfId="118" xr:uid="{4525341F-6D82-4F89-9B55-442E56F94BB4}"/>
    <cellStyle name="Comma 2 4 2" xfId="6776" xr:uid="{D2A1491C-1CA5-4A40-A98C-DCAD0CA85DED}"/>
    <cellStyle name="Comma 2 5" xfId="119" xr:uid="{763F5387-B2DB-4CE5-8B10-7D21492B8C80}"/>
    <cellStyle name="Comma 2 5 2" xfId="319" xr:uid="{832F700D-CC40-4543-B284-47649FF94B45}"/>
    <cellStyle name="Comma 2 5 2 2" xfId="485" xr:uid="{08B653C6-023B-4990-85CA-53117CD544E4}"/>
    <cellStyle name="Comma 2 6" xfId="351" xr:uid="{4B354DD5-7B4F-4D61-8F85-3CEA7C6A3702}"/>
    <cellStyle name="Comma 2 6 2" xfId="6777" xr:uid="{9343AF11-E99E-4400-A86B-B97E7AEA2D73}"/>
    <cellStyle name="Comma 2 7" xfId="372" xr:uid="{A0B155AE-9FAA-450C-B718-606CD691FDA6}"/>
    <cellStyle name="Comma 2 8" xfId="383" xr:uid="{214A4BF2-9A4D-4DEC-8278-1990ABE96E81}"/>
    <cellStyle name="Comma 2 9" xfId="114" xr:uid="{FC2D6670-5AD7-4DFA-95A3-40A44B954248}"/>
    <cellStyle name="Comma 3" xfId="120" xr:uid="{2D304D13-C346-4F7A-AE10-87600B30AFFA}"/>
    <cellStyle name="Comma 3 2" xfId="121" xr:uid="{86B9E54E-9612-462F-8AA5-FA4578DBF59F}"/>
    <cellStyle name="Comma 3 2 2" xfId="384" xr:uid="{0CA2BC63-7DFB-48B8-8EAB-A69A3813F241}"/>
    <cellStyle name="Comma 3 2 2 2" xfId="477" xr:uid="{C25F2B99-595D-432E-8E78-720FEF8CBEA2}"/>
    <cellStyle name="Comma 3 2 2 2 2" xfId="561" xr:uid="{3AAF81C3-CC64-4B41-8A23-8563C819DA71}"/>
    <cellStyle name="Comma 3 2 2 2 3" xfId="6779" xr:uid="{771C530E-82C0-4518-AEF4-F6A38A44F9F6}"/>
    <cellStyle name="Comma 3 2 2 3" xfId="544" xr:uid="{6EAD424E-4913-4C0E-B7E4-9F1AA47B136E}"/>
    <cellStyle name="Comma 3 2 2 4" xfId="6778" xr:uid="{B6FFF6E9-2E14-486E-B253-97AF07E275C8}"/>
    <cellStyle name="Comma 3 2 3" xfId="447" xr:uid="{60D31727-15E4-430E-B953-0D95A49E2E93}"/>
    <cellStyle name="Comma 3 2 3 2" xfId="487" xr:uid="{99E438F8-D106-43B5-B4D2-96CA9799BB04}"/>
    <cellStyle name="Comma 3 2 3 3" xfId="548" xr:uid="{3290CDF8-E648-4CBC-BAE7-B9461B8583E3}"/>
    <cellStyle name="Comma 3 2 3 4" xfId="6780" xr:uid="{595DE724-4FF1-49C3-943A-9832B5F07EDC}"/>
    <cellStyle name="Comma 3 2 4" xfId="456" xr:uid="{D1A455B5-6212-48BE-9E36-D2E4FD51650E}"/>
    <cellStyle name="Comma 3 2 4 2" xfId="551" xr:uid="{268A4064-09F4-42AD-ABC5-474A75E98640}"/>
    <cellStyle name="Comma 3 2 4 3" xfId="6781" xr:uid="{029904F9-5BDD-4370-B3EE-AB3B15EA9F06}"/>
    <cellStyle name="Comma 3 2 5" xfId="462" xr:uid="{55733568-DB27-4F9A-BAB9-E5F6F1EF7E6A}"/>
    <cellStyle name="Comma 3 2 5 2" xfId="554" xr:uid="{7C289CAB-86A9-4729-BD23-924F09B619B8}"/>
    <cellStyle name="Comma 3 2 5 3" xfId="6782" xr:uid="{ADBE52F5-4073-49C4-9AA1-34A3C99353BE}"/>
    <cellStyle name="Comma 3 2 6" xfId="512" xr:uid="{D7F0D14D-8B53-416A-A38D-057BD1F15C0A}"/>
    <cellStyle name="Comma 3 2 6 2" xfId="571" xr:uid="{09FF356E-96F5-496C-B85A-69E7765B1944}"/>
    <cellStyle name="Comma 3 2 6 3" xfId="6783" xr:uid="{AD3A970A-6C49-4ADC-8EDC-6D85CF50C788}"/>
    <cellStyle name="Comma 3 2 7" xfId="610" xr:uid="{B9DFD3BD-83C6-461E-854F-D8999E37FCB7}"/>
    <cellStyle name="Comma 3 3" xfId="122" xr:uid="{E16BFCE7-4F80-4EA1-BF52-A02F4FB3EDB3}"/>
    <cellStyle name="Comma 3 4" xfId="345" xr:uid="{29FA66B1-9F25-46D0-B884-1B8260CD2177}"/>
    <cellStyle name="Comma 3 4 2" xfId="488" xr:uid="{A7C0E98C-E5B1-4F41-BBE7-0681BA459B91}"/>
    <cellStyle name="Comma 37" xfId="6784" xr:uid="{8312E0A8-5061-4928-B229-CB41DB7A4532}"/>
    <cellStyle name="Comma 38" xfId="6785" xr:uid="{31455C58-ECB6-4FCA-8408-84AB3B3B540B}"/>
    <cellStyle name="Comma 4" xfId="123" xr:uid="{84F09EA7-F516-4464-9705-6F8FA4127BFC}"/>
    <cellStyle name="Comma 4 2" xfId="6786" xr:uid="{F8FA6DB4-30D3-4B86-AD64-38CE56033628}"/>
    <cellStyle name="Comma 4 3" xfId="6787" xr:uid="{18C910A8-7781-4FAE-9CF1-397E5C94C7A8}"/>
    <cellStyle name="Comma 4 4" xfId="6788" xr:uid="{188576C3-C49A-438E-AAEA-D8B6881EED1C}"/>
    <cellStyle name="Comma 5" xfId="124" xr:uid="{988F3877-F5D3-4F82-9293-A47243B17BBF}"/>
    <cellStyle name="Comma 5 2" xfId="6789" xr:uid="{15BCEBDD-5FA4-4606-9AD5-8299C24A5599}"/>
    <cellStyle name="Comma 5 3" xfId="6790" xr:uid="{07BCB12D-800A-4A65-91AC-EF871129374D}"/>
    <cellStyle name="Comma 54" xfId="385" xr:uid="{508274D5-DF43-4CCB-8F62-F931EF49CF6D}"/>
    <cellStyle name="Comma 6" xfId="125" xr:uid="{CFBE161B-0C32-46F6-8ABD-DE6532801AFA}"/>
    <cellStyle name="Comma 6 2" xfId="6791" xr:uid="{D8C88F5F-7DFB-4C99-9FF2-864029AAE8C5}"/>
    <cellStyle name="Comma 7" xfId="126" xr:uid="{2E0D3AE2-18DE-47F2-9D6D-D62DDE4EBD9A}"/>
    <cellStyle name="Comma 7 2" xfId="6792" xr:uid="{2BE2AF75-86A2-49E8-83A3-DA4124140CEE}"/>
    <cellStyle name="Comma 8" xfId="127" xr:uid="{B47189F1-7AC3-4B24-B032-38BA5BF63F46}"/>
    <cellStyle name="Comma 8 2" xfId="475" xr:uid="{08037AB3-95A6-4F35-818C-FB1B5C07E60C}"/>
    <cellStyle name="Comma 8 3" xfId="466" xr:uid="{F5E25D00-157D-4B59-A7A6-3489D71B3DB1}"/>
    <cellStyle name="Comma 8 3 2" xfId="558" xr:uid="{A4844E94-F314-4CA5-973F-81CD8D5328E2}"/>
    <cellStyle name="Comma 8 3 3" xfId="6793" xr:uid="{590782F5-C78C-441A-BA53-2F72AC3C40D2}"/>
    <cellStyle name="Comma 9" xfId="582" xr:uid="{CC186434-6A31-4216-A8AF-0F6C72DF48AE}"/>
    <cellStyle name="Comma 9 2" xfId="6795" xr:uid="{3BDC1A51-27D8-417B-8641-5812B30F7110}"/>
    <cellStyle name="Comma 9 3" xfId="6796" xr:uid="{D28959AB-7541-41E3-A046-5F12B551FBE0}"/>
    <cellStyle name="Comma 9 4" xfId="6794" xr:uid="{1C538C4B-7BCC-49F0-96C9-326B6C2CD6F8}"/>
    <cellStyle name="Comma0" xfId="128" xr:uid="{98AE0BF8-BF83-4859-A4D7-662217790CD9}"/>
    <cellStyle name="Core Body" xfId="416" xr:uid="{85A4B28C-5BAA-4C8C-B328-0CDCCB2268C5}"/>
    <cellStyle name="Core Different Formula Cell" xfId="417" xr:uid="{D702A714-5006-4FC5-964B-1A4A6E41EE1A}"/>
    <cellStyle name="Core Heading 1" xfId="418" xr:uid="{CF0CD066-A0A1-4410-97E4-2DEF9425541D}"/>
    <cellStyle name="Core Heading Row 1" xfId="419" xr:uid="{7A6E1774-BB90-408C-8691-D791F7DB6DD1}"/>
    <cellStyle name="Core Heading Row 2" xfId="420" xr:uid="{7F1D12B4-B1C2-44C6-A6C4-53477026E742}"/>
    <cellStyle name="Core Historical Inputs" xfId="421" xr:uid="{F84242DC-2CC6-4D77-91D2-1E752DCCC24F}"/>
    <cellStyle name="Core Input" xfId="422" xr:uid="{27251E38-6EA1-45A2-9EF2-EE07A4A2330E}"/>
    <cellStyle name="Core Input - %" xfId="423" xr:uid="{DEBEB6EC-BB23-4BE1-B921-52D09985565C}"/>
    <cellStyle name="Core Input 2" xfId="424" xr:uid="{000FCB42-7418-4510-BBC9-D2C9E2EF8AEE}"/>
    <cellStyle name="Core Input 3" xfId="425" xr:uid="{EF6E7FF3-B326-46B5-9C94-7AEB14F14B35}"/>
    <cellStyle name="Core Page Heading" xfId="426" xr:uid="{F5A88D39-1A20-46AF-8A02-6568C3035A8A}"/>
    <cellStyle name="Core Units" xfId="427" xr:uid="{04348E4A-9473-4A2B-B5A9-AB01A6F86B9D}"/>
    <cellStyle name="Currency" xfId="2" builtinId="4"/>
    <cellStyle name="Currency 10" xfId="6797" xr:uid="{B456A140-90A1-40ED-8B4D-A758D67B0490}"/>
    <cellStyle name="Currency 11" xfId="129" xr:uid="{183032D0-9FC3-4827-9985-B49A3ECD122B}"/>
    <cellStyle name="Currency 11 2" xfId="130" xr:uid="{12348A5D-2E04-4648-9AF8-33479292B938}"/>
    <cellStyle name="Currency 12" xfId="6798" xr:uid="{8AF37A1E-DE43-412D-A1D2-338B0DDE3508}"/>
    <cellStyle name="Currency 13" xfId="597" xr:uid="{50B85F3E-4FF0-4106-8687-9126EC0170A3}"/>
    <cellStyle name="Currency 14" xfId="17" xr:uid="{F26C0571-D2BE-4E50-86B3-2827ADD28BD6}"/>
    <cellStyle name="Currency 2" xfId="131" xr:uid="{AB548B62-11CB-4983-B0F7-658D02F0D69B}"/>
    <cellStyle name="Currency 2 2" xfId="22" xr:uid="{87D25555-4237-4EEC-BC13-AB60490ABA2E}"/>
    <cellStyle name="Currency 2 2 2" xfId="283" xr:uid="{D6B7EFCE-0952-4756-9962-0B9E33C2F418}"/>
    <cellStyle name="Currency 2 3" xfId="23" xr:uid="{246C332F-00F0-4065-B6F9-2E4723CA5D2A}"/>
    <cellStyle name="Currency 2 3 2" xfId="320" xr:uid="{70CAB55A-BFA4-4923-A0AF-AF824BD71584}"/>
    <cellStyle name="Currency 2 4" xfId="321" xr:uid="{AC4AD086-9D95-4BAF-BDD0-E3AB5E43A2D9}"/>
    <cellStyle name="Currency 2 5" xfId="322" xr:uid="{6D4CFFFF-1FA9-4C25-8798-6205149977F8}"/>
    <cellStyle name="Currency 2 6" xfId="352" xr:uid="{A66FCE25-A7D1-4ACA-BB1F-DD31CF879A81}"/>
    <cellStyle name="Currency 2 7" xfId="374" xr:uid="{53372E22-3DCB-4783-BD44-83FA8C5DFDC5}"/>
    <cellStyle name="Currency 2 8" xfId="381" xr:uid="{87637243-9D33-4EBD-A773-3BFBCEDC0C60}"/>
    <cellStyle name="Currency 3" xfId="132" xr:uid="{853D0775-ABB5-4795-9885-4668D56B929C}"/>
    <cellStyle name="Currency 3 2" xfId="133" xr:uid="{C20F942C-A977-4117-8A56-1C9D713651D9}"/>
    <cellStyle name="Currency 3 2 2" xfId="6799" xr:uid="{1D51C54F-28F2-4D94-B3BE-54C69424A3B6}"/>
    <cellStyle name="Currency 3 3" xfId="387" xr:uid="{575DCE07-3FE0-4583-8E8B-5D3EA02C5F7A}"/>
    <cellStyle name="Currency 3 3 2" xfId="472" xr:uid="{60759FCF-AB12-490F-9531-B053B20E00CE}"/>
    <cellStyle name="Currency 3 4" xfId="6800" xr:uid="{0B4E009A-2277-4682-BF1D-CD2898939E42}"/>
    <cellStyle name="Currency 3 4 2" xfId="6801" xr:uid="{16D23B01-D623-458F-84D8-3E00E29C2CFA}"/>
    <cellStyle name="Currency 3 5" xfId="6802" xr:uid="{C2CD5EDD-5A1A-4628-9C1F-92CBBC0599E7}"/>
    <cellStyle name="Currency 3 5 2" xfId="6803" xr:uid="{6E80F806-5973-4754-B061-EA5E829368B5}"/>
    <cellStyle name="Currency 3 6" xfId="6804" xr:uid="{ECBDFC20-646A-4208-B3C9-F332FB5A7E70}"/>
    <cellStyle name="Currency 4" xfId="134" xr:uid="{7D2CA0A8-817F-4BA0-96B6-2863468CCBBE}"/>
    <cellStyle name="Currency 4 2" xfId="135" xr:uid="{114D270D-DA6F-4329-9E07-AEF1DF2FCB0E}"/>
    <cellStyle name="Currency 4 3" xfId="6805" xr:uid="{8570585B-787F-48B1-8BA8-739C24CAA00C}"/>
    <cellStyle name="Currency 4 4" xfId="6806" xr:uid="{7049FFDC-75F4-4A24-8431-F72832668F95}"/>
    <cellStyle name="Currency 4 5" xfId="6807" xr:uid="{23277615-C84A-41ED-A3FA-85A47CC2C84A}"/>
    <cellStyle name="Currency 5" xfId="583" xr:uid="{A6FA67E6-7BF4-4029-AE38-141817B9951A}"/>
    <cellStyle name="Currency 5 2" xfId="6809" xr:uid="{6539A709-A82F-4B29-B855-6D614A1914AC}"/>
    <cellStyle name="Currency 5 3" xfId="6810" xr:uid="{317E8C77-7D4F-4C54-A084-491429F8CD2A}"/>
    <cellStyle name="Currency 5 4" xfId="6808" xr:uid="{BC396F70-7A58-4B2F-AF21-10400D78A56A}"/>
    <cellStyle name="Currency 6" xfId="6811" xr:uid="{8D5FDE01-B81D-4DC5-99C3-DD0BD5552F58}"/>
    <cellStyle name="Currency 6 2" xfId="6812" xr:uid="{4397D6C7-2748-4C98-8BED-E532E6498C7B}"/>
    <cellStyle name="Currency 7" xfId="6813" xr:uid="{EEC5C46D-9C19-4144-AD49-F7FE95C0A016}"/>
    <cellStyle name="Currency 7 2" xfId="6814" xr:uid="{8B4B34D6-256D-438B-9192-2760C128051D}"/>
    <cellStyle name="Currency 8" xfId="6815" xr:uid="{093519BE-027C-4297-AB36-D218D9561E8D}"/>
    <cellStyle name="Currency 9" xfId="6816" xr:uid="{D919B09D-350F-4D05-A801-886CCF9BA418}"/>
    <cellStyle name="Currency 9 2" xfId="6817" xr:uid="{F701527B-14DF-4BF1-9AFF-EB4F213E7ADB}"/>
    <cellStyle name="Currency 9 3" xfId="6818" xr:uid="{E1FD82BC-F73C-4080-BC03-402F4D1D062E}"/>
    <cellStyle name="D4_B8B1_005004B79812_.wvu.PrintTitlest" xfId="136" xr:uid="{F900E78E-CE8A-456F-B4DA-42E885B048E2}"/>
    <cellStyle name="Data Heading" xfId="428" xr:uid="{F0F3ECFA-BACA-49A9-BFEF-9913FF2B2E00}"/>
    <cellStyle name="Data Historic" xfId="429" xr:uid="{9A09BCA7-47AE-4284-8F8C-61D382054366}"/>
    <cellStyle name="Data input" xfId="359" xr:uid="{5C38FBE2-962D-4115-88AF-1DBEF449E805}"/>
    <cellStyle name="Data Projected" xfId="430" xr:uid="{71094647-DB52-417B-8CA7-FEEFCB2D7552}"/>
    <cellStyle name="Data Projected Total" xfId="431" xr:uid="{09AB3D60-ECFF-4C6D-87AA-8610A32FFD7E}"/>
    <cellStyle name="Data Unavailable" xfId="432" xr:uid="{C12042C9-46A5-4114-A2D7-72DDF0516B31}"/>
    <cellStyle name="Date" xfId="137" xr:uid="{EEEF70F7-3A20-484D-8C1B-4D106DAC5D18}"/>
    <cellStyle name="Date 2" xfId="138" xr:uid="{E6815DCC-1520-4A37-9C5F-D4FBD921C798}"/>
    <cellStyle name="dms_1" xfId="12" xr:uid="{2AF626D6-41F8-4F6A-938F-3EFF1F1C4EC1}"/>
    <cellStyle name="Emphasis 1" xfId="139" xr:uid="{1244FF80-A989-4143-8CA5-BCEDA40B9DB3}"/>
    <cellStyle name="Emphasis 2" xfId="140" xr:uid="{7CFADE50-A37A-4932-878D-D0338787689C}"/>
    <cellStyle name="Emphasis 3" xfId="141" xr:uid="{294DE0A4-B0C6-4DAC-8CA9-C60311D21E31}"/>
    <cellStyle name="Euro" xfId="142" xr:uid="{9C0DFD8C-5A63-41CE-B038-91D4B95F7FF1}"/>
    <cellStyle name="Explanatory Text 2" xfId="143" xr:uid="{B3D0D172-F6EC-4EF7-8D4E-65AF37C61FB7}"/>
    <cellStyle name="Filter Input Text" xfId="6819" xr:uid="{1EBCE890-D6FD-4BAF-91D5-ED3276ABC41C}"/>
    <cellStyle name="Filter Label" xfId="6820" xr:uid="{2FA7A3AA-59B6-48EE-B601-268F2D13DD20}"/>
    <cellStyle name="Fixed" xfId="144" xr:uid="{D58A189B-EA96-490C-B0AA-2FD95E22A739}"/>
    <cellStyle name="Fixed 2" xfId="145" xr:uid="{43E9DAAD-7856-4610-AB6D-46692A95AA40}"/>
    <cellStyle name="Gilsans" xfId="146" xr:uid="{63327194-7387-4386-BA92-67CF84B58179}"/>
    <cellStyle name="Gilsansl" xfId="147" xr:uid="{D4AA2A77-051F-4DA5-AA15-4B08CFAB0E41}"/>
    <cellStyle name="Good 2" xfId="148" xr:uid="{4ACCF234-3F97-4D07-B99D-C2BDA6A50D8D}"/>
    <cellStyle name="Heading" xfId="6821" xr:uid="{FE52D9BD-8AE2-4E53-A4CA-27CEE2186FB2}"/>
    <cellStyle name="Heading 1 2" xfId="149" xr:uid="{190AC5F6-4247-49B6-A957-27BA5A3F345C}"/>
    <cellStyle name="Heading 1 2 2" xfId="150" xr:uid="{7E5B7D5B-7047-44EA-8B01-5CEEC01AE012}"/>
    <cellStyle name="Heading 1 2 2 2" xfId="6822" xr:uid="{B632B945-D448-47C5-8F55-BA798F1DD18D}"/>
    <cellStyle name="Heading 1 2 2 2 2" xfId="6823" xr:uid="{CDA09116-8F49-474D-8ABB-8C106308674E}"/>
    <cellStyle name="Heading 1 2 2 3" xfId="6824" xr:uid="{52881BA6-5532-4879-B437-117C84870635}"/>
    <cellStyle name="Heading 1 2 2 4" xfId="6825" xr:uid="{5E1F5B9B-5647-40A0-93AB-B6A2DC3CB8FC}"/>
    <cellStyle name="Heading 1 2 2 5" xfId="6826" xr:uid="{68E633EE-E650-4290-A379-C3CFA6DA9261}"/>
    <cellStyle name="Heading 1 2 3" xfId="395" xr:uid="{F05AFF62-3A58-4270-9DBC-59BC4FA084B4}"/>
    <cellStyle name="Heading 1 2 3 2" xfId="469" xr:uid="{7EA2EC6E-C732-494F-B357-F80177AE1A6F}"/>
    <cellStyle name="Heading 1 2 3 2 2" xfId="6828" xr:uid="{9A27A3B1-82EC-4270-B196-95ED6DB787B8}"/>
    <cellStyle name="Heading 1 2 3 3" xfId="6827" xr:uid="{732101DF-6AAC-4378-A4B0-BFA2EB9571A9}"/>
    <cellStyle name="Heading 1 2 4" xfId="6829" xr:uid="{755D11E2-ABE5-457B-A482-281E2F5A2ADC}"/>
    <cellStyle name="Heading 1 2 5" xfId="6830" xr:uid="{212CB7FA-CFBE-44B2-9034-153A0054EAA2}"/>
    <cellStyle name="Heading 1 2 6" xfId="6831" xr:uid="{16D66CA8-FCAD-4520-83FA-6CAD5C46698F}"/>
    <cellStyle name="Heading 1 3" xfId="151" xr:uid="{FD56C5D9-4D1A-469C-A33B-6A81EEF3FDD9}"/>
    <cellStyle name="Heading 1 4" xfId="6832" xr:uid="{960A25E8-CDA8-459A-B4AB-8539C5A60CD0}"/>
    <cellStyle name="Heading 2 2" xfId="152" xr:uid="{23B1F808-FA5D-4735-BB38-1A4C793B2ECA}"/>
    <cellStyle name="Heading 2 2 2" xfId="153" xr:uid="{516FB07B-7F48-4669-82EA-7CA9A167F580}"/>
    <cellStyle name="Heading 2 2 2 2" xfId="6833" xr:uid="{DCA3BC4B-24B6-48C2-A2B1-5FCE47BB4ACF}"/>
    <cellStyle name="Heading 2 2 2 2 2" xfId="6834" xr:uid="{B4C623EC-F07D-42DE-90BF-065AA096B4EE}"/>
    <cellStyle name="Heading 2 2 2 3" xfId="6835" xr:uid="{99F54268-72E5-41EE-953A-9CE8439CA5D7}"/>
    <cellStyle name="Heading 2 2 2 4" xfId="6836" xr:uid="{77152D92-6D71-41D4-AFA3-CDE69810D5E5}"/>
    <cellStyle name="Heading 2 2 2 5" xfId="6837" xr:uid="{4EB4D118-BE28-4BF6-AD2A-0DC6F3A71B13}"/>
    <cellStyle name="Heading 2 2 3" xfId="396" xr:uid="{39669EDA-1280-4188-9977-A5A09FDD39AE}"/>
    <cellStyle name="Heading 2 2 3 2" xfId="478" xr:uid="{E4FBCE4A-9A86-4BBA-83EF-D5A99F3E8C47}"/>
    <cellStyle name="Heading 2 2 3 2 2" xfId="6839" xr:uid="{37F2A972-EB10-4A28-8669-FA9B7637D780}"/>
    <cellStyle name="Heading 2 2 3 3" xfId="6840" xr:uid="{C2A7AC1B-D36C-4B9E-8557-71F889929C38}"/>
    <cellStyle name="Heading 2 2 3 4" xfId="6838" xr:uid="{107EAC68-649F-4E21-A585-374572783AD5}"/>
    <cellStyle name="Heading 2 2 4" xfId="6841" xr:uid="{475A44B7-EC8C-4A7B-9BCA-E951600D9A40}"/>
    <cellStyle name="Heading 2 2 4 2" xfId="6842" xr:uid="{F1BB701A-DBFF-4153-A9D1-ED80EB0173EC}"/>
    <cellStyle name="Heading 2 2 5" xfId="6843" xr:uid="{400A88C3-0988-45EC-94BC-7075ED8FAF86}"/>
    <cellStyle name="Heading 2 2 6" xfId="6844" xr:uid="{815D649C-69F3-45C3-91AB-4015107184F3}"/>
    <cellStyle name="Heading 2 2 7" xfId="6845" xr:uid="{364C96AE-0F60-40C7-A370-A4BE10C25D02}"/>
    <cellStyle name="Heading 2 3" xfId="154" xr:uid="{81AED31C-67F5-4977-BAB2-394EA87767B5}"/>
    <cellStyle name="Heading 2 4" xfId="6846" xr:uid="{4F029E5C-C80B-4792-AAEA-EC5DA6796916}"/>
    <cellStyle name="Heading 3 2" xfId="155" xr:uid="{513BA23D-9BFA-4A90-AFA6-1A19A0E59514}"/>
    <cellStyle name="Heading 3 2 10" xfId="6847" xr:uid="{04E7EBA3-B21C-4B86-9A2D-8510A68ED5C3}"/>
    <cellStyle name="Heading 3 2 11" xfId="6848" xr:uid="{F678986B-7AD7-4126-BC7D-48FC5760BBBC}"/>
    <cellStyle name="Heading 3 2 12" xfId="6849" xr:uid="{15CED391-91AE-4404-BD70-456313518931}"/>
    <cellStyle name="Heading 3 2 13" xfId="6850" xr:uid="{7E762880-4C4E-4C08-8B25-209D443A78D8}"/>
    <cellStyle name="Heading 3 2 14" xfId="6851" xr:uid="{EE8DB222-43F3-48FC-B96F-811E94794288}"/>
    <cellStyle name="Heading 3 2 15" xfId="6852" xr:uid="{9BA3A0FC-FF83-461E-B390-6D093CC980A3}"/>
    <cellStyle name="Heading 3 2 2" xfId="156" xr:uid="{7428E3D0-BE97-4FD6-8E38-AA9535EFF27C}"/>
    <cellStyle name="Heading 3 2 2 10" xfId="6853" xr:uid="{D53B9B33-7CD9-4025-B849-7D1B6A581AFA}"/>
    <cellStyle name="Heading 3 2 2 11" xfId="6854" xr:uid="{EC5B20FB-46FF-4618-B6A0-1D146359FE0F}"/>
    <cellStyle name="Heading 3 2 2 12" xfId="6855" xr:uid="{97FB3DA5-F81F-4477-9793-5E334FD18436}"/>
    <cellStyle name="Heading 3 2 2 13" xfId="6856" xr:uid="{95A8CDF2-70A0-44B7-9D4B-75F19691FC70}"/>
    <cellStyle name="Heading 3 2 2 14" xfId="6857" xr:uid="{D0B36557-A2A2-40F6-B93D-19EDC4A8728B}"/>
    <cellStyle name="Heading 3 2 2 2" xfId="285" xr:uid="{E7DF8771-D476-406A-A817-2587B9F41656}"/>
    <cellStyle name="Heading 3 2 2 2 2" xfId="527" xr:uid="{98DB4C45-23D4-4BB0-8053-C08D6661A981}"/>
    <cellStyle name="Heading 3 2 2 2 2 2" xfId="6859" xr:uid="{639F4B42-FFB6-4015-9023-CC4853717E1A}"/>
    <cellStyle name="Heading 3 2 2 2 2 3" xfId="6860" xr:uid="{B660A5AC-B474-4953-8641-4C5CD0814AD2}"/>
    <cellStyle name="Heading 3 2 2 2 2 4" xfId="6858" xr:uid="{79D614CA-41D4-494C-B7AF-6907808D27E1}"/>
    <cellStyle name="Heading 3 2 2 2 3" xfId="530" xr:uid="{80B065A3-6B13-44B6-AEF2-F1CE437A571C}"/>
    <cellStyle name="Heading 3 2 2 2 3 2" xfId="6862" xr:uid="{D4016849-0344-4D46-816F-8085F81F7CEB}"/>
    <cellStyle name="Heading 3 2 2 2 3 3" xfId="6863" xr:uid="{7871B34A-F78B-49F4-A309-769422274BBA}"/>
    <cellStyle name="Heading 3 2 2 2 3 4" xfId="6861" xr:uid="{D9B2570A-686D-4101-97FD-E576CBB19408}"/>
    <cellStyle name="Heading 3 2 2 2 4" xfId="6864" xr:uid="{E6979E7B-6315-4ECC-9C29-C3D4F67D5527}"/>
    <cellStyle name="Heading 3 2 2 2 4 2" xfId="6865" xr:uid="{63A4C6B3-E5EE-4776-B0F2-84834E46EA51}"/>
    <cellStyle name="Heading 3 2 2 2 4 3" xfId="6866" xr:uid="{7681A44F-BD54-433D-9820-35E239C2AE67}"/>
    <cellStyle name="Heading 3 2 2 2 5" xfId="6867" xr:uid="{11EF92BB-40B2-45F8-9E43-CF4D5ADD48EB}"/>
    <cellStyle name="Heading 3 2 2 2 5 2" xfId="6868" xr:uid="{62179F23-B70E-4C99-85F4-E923012BE105}"/>
    <cellStyle name="Heading 3 2 2 2 6" xfId="6869" xr:uid="{A80A7F8B-CBFD-441C-AE96-1BF96730279A}"/>
    <cellStyle name="Heading 3 2 2 3" xfId="476" xr:uid="{C37C4CB3-E166-4066-8B02-D13543EEE84E}"/>
    <cellStyle name="Heading 3 2 2 3 2" xfId="520" xr:uid="{315EF551-A18F-4DFB-BD12-D43699709775}"/>
    <cellStyle name="Heading 3 2 2 3 2 2" xfId="6870" xr:uid="{33578E75-85F2-44F7-A32F-59E9590440DA}"/>
    <cellStyle name="Heading 3 2 2 3 3" xfId="6871" xr:uid="{D8F7D935-2617-4BD6-9151-838D79D11E5E}"/>
    <cellStyle name="Heading 3 2 2 4" xfId="6872" xr:uid="{2571BF38-347E-4831-A624-77955F498917}"/>
    <cellStyle name="Heading 3 2 2 4 2" xfId="6873" xr:uid="{F72A9ACE-2D82-40D7-9B59-C472191E0B04}"/>
    <cellStyle name="Heading 3 2 2 5" xfId="6874" xr:uid="{1A1F6C0E-D75D-4B87-B22E-52779A57A875}"/>
    <cellStyle name="Heading 3 2 2 6" xfId="6875" xr:uid="{3153FC06-BB58-40F5-B5A6-5C0B7A7C714E}"/>
    <cellStyle name="Heading 3 2 2 7" xfId="6876" xr:uid="{A84D95E4-E0B0-46F6-86F5-9DE8990D765B}"/>
    <cellStyle name="Heading 3 2 2 8" xfId="6877" xr:uid="{77210ECD-7248-43BC-B695-DFA33BA8CFD7}"/>
    <cellStyle name="Heading 3 2 2 9" xfId="6878" xr:uid="{E9A52058-9755-4065-88D1-D3A578545F21}"/>
    <cellStyle name="Heading 3 2 3" xfId="157" xr:uid="{12F8CDE6-0543-401F-BF51-17E62F7E63A0}"/>
    <cellStyle name="Heading 3 2 3 2" xfId="6880" xr:uid="{A8CA0F33-BA8B-4875-8892-888386407BBF}"/>
    <cellStyle name="Heading 3 2 3 2 2" xfId="6881" xr:uid="{5121F5E1-680D-4147-98B6-99ED451B6CAA}"/>
    <cellStyle name="Heading 3 2 3 2 3" xfId="6882" xr:uid="{15D1E8D5-BCE4-47A8-8D67-B20F0CD04232}"/>
    <cellStyle name="Heading 3 2 3 3" xfId="6883" xr:uid="{2BBCEB3E-3463-43C4-961F-45085648C09F}"/>
    <cellStyle name="Heading 3 2 3 3 2" xfId="6884" xr:uid="{29D941CE-0770-4AFB-BC94-987F67F6344A}"/>
    <cellStyle name="Heading 3 2 3 3 3" xfId="6885" xr:uid="{22157EF7-07C5-4D9C-A2DB-331854224FF5}"/>
    <cellStyle name="Heading 3 2 3 4" xfId="6886" xr:uid="{72C4E63E-3231-4FEE-ABBD-2D52EDE51AF0}"/>
    <cellStyle name="Heading 3 2 3 4 2" xfId="6887" xr:uid="{E1F57663-1541-4DAD-B955-475B2623A280}"/>
    <cellStyle name="Heading 3 2 3 4 3" xfId="6888" xr:uid="{174040A3-4660-4164-B847-51586CD1B4CE}"/>
    <cellStyle name="Heading 3 2 3 5" xfId="6889" xr:uid="{5897979C-A0B9-4447-808A-C11690152E76}"/>
    <cellStyle name="Heading 3 2 3 5 2" xfId="6890" xr:uid="{8BD5ACD9-57AB-46FF-A187-B74980E199B8}"/>
    <cellStyle name="Heading 3 2 3 6" xfId="6891" xr:uid="{6AFE009C-7D7C-4869-B069-D09C0D45FAA2}"/>
    <cellStyle name="Heading 3 2 3 7" xfId="6879" xr:uid="{C9E6E22B-662A-4D20-8734-7198CC807348}"/>
    <cellStyle name="Heading 3 2 4" xfId="284" xr:uid="{75C1182C-641A-4632-B7A5-606A36D2C5DF}"/>
    <cellStyle name="Heading 3 2 4 2" xfId="486" xr:uid="{957DEE61-3F98-4F94-82BA-AC59989932D9}"/>
    <cellStyle name="Heading 3 2 4 2 2" xfId="569" xr:uid="{41C8A32C-97BE-46E7-9CE7-96B0073E1BD9}"/>
    <cellStyle name="Heading 3 2 4 2 3" xfId="6893" xr:uid="{26573FE7-F7F8-444F-A7F5-C87C01F3EE30}"/>
    <cellStyle name="Heading 3 2 4 3" xfId="547" xr:uid="{5EC26AD7-2D6B-4E39-9F60-13A7AD39B764}"/>
    <cellStyle name="Heading 3 2 4 3 2" xfId="6894" xr:uid="{C3959D05-F06F-4E05-8327-F362C6E5494D}"/>
    <cellStyle name="Heading 3 2 4 4" xfId="6892" xr:uid="{FB9D5605-161A-4F2B-AE13-ADF27D36873B}"/>
    <cellStyle name="Heading 3 2 5" xfId="397" xr:uid="{3D72765D-6016-45F4-A087-11D7121E85ED}"/>
    <cellStyle name="Heading 3 2 5 2" xfId="6896" xr:uid="{2C7079D2-2C51-44F1-A6DE-4B78A036E0C6}"/>
    <cellStyle name="Heading 3 2 5 3" xfId="6895" xr:uid="{48859346-DB72-4600-8EBE-26456E9BA343}"/>
    <cellStyle name="Heading 3 2 6" xfId="6897" xr:uid="{2AE6449E-9CCB-40D6-BB4A-55CEDBA869E6}"/>
    <cellStyle name="Heading 3 2 7" xfId="6898" xr:uid="{D7AFC3B5-A54D-4FBB-901D-6DD6DDCB8899}"/>
    <cellStyle name="Heading 3 2 8" xfId="6899" xr:uid="{07B2D508-0D3D-4FF0-820E-A71D90AB5AC6}"/>
    <cellStyle name="Heading 3 2 9" xfId="6900" xr:uid="{166F7282-5564-4B8F-9150-CBCD579FEC89}"/>
    <cellStyle name="Heading 3 3" xfId="158" xr:uid="{F8397D06-E901-4E50-9504-6DF0D6383839}"/>
    <cellStyle name="Heading 3 4" xfId="6901" xr:uid="{FFFC76DC-A8C1-4787-85FE-D14078098070}"/>
    <cellStyle name="Heading 3 4 2" xfId="6902" xr:uid="{1E3A9503-259D-4382-8563-668D829755C0}"/>
    <cellStyle name="Heading 3 5" xfId="6903" xr:uid="{2AF2317B-FF49-41A6-9AAE-E9838025DE14}"/>
    <cellStyle name="Heading 3 5 2" xfId="6904" xr:uid="{9D5837D4-3F94-49D1-BD0F-F84213B1EA4D}"/>
    <cellStyle name="Heading 3 Input" xfId="13" xr:uid="{AEFB44E3-EF07-44CE-8446-A75845CB1E22}"/>
    <cellStyle name="Heading 3 Output" xfId="14" xr:uid="{22686AA2-B8D9-4491-85AB-2FC1963F5F0D}"/>
    <cellStyle name="Heading 4 2" xfId="159" xr:uid="{2108985B-5ACF-4750-B239-507182F581B8}"/>
    <cellStyle name="Heading 4 2 2" xfId="160" xr:uid="{803964B1-ACB4-4AD6-837B-B7B30C54B7DD}"/>
    <cellStyle name="Heading 4 2 3" xfId="398" xr:uid="{FA90644E-0EF7-4B13-8AAA-489391C0830E}"/>
    <cellStyle name="Heading 4 2 3 2" xfId="482" xr:uid="{580F94CB-9C76-4830-8449-01870F077836}"/>
    <cellStyle name="Heading 4 3" xfId="161" xr:uid="{826034D6-B3B4-4B18-B1F3-F27C44AA5479}"/>
    <cellStyle name="Heading 4 3 2" xfId="399" xr:uid="{70A38A46-2F91-41DA-B3A2-A2D29E76860F}"/>
    <cellStyle name="Heading 4 3 2 2" xfId="470" xr:uid="{CB9506D0-30EF-4295-A76F-04EB5E882117}"/>
    <cellStyle name="Heading 4 4" xfId="6905" xr:uid="{DF22AE8B-5665-41C9-819C-DAC1B66BA5AF}"/>
    <cellStyle name="Heading 4 Assumptions" xfId="15" xr:uid="{BF371647-B247-4D0F-A818-B1DB3B7294A1}"/>
    <cellStyle name="Heading(4)" xfId="162" xr:uid="{3C9A8430-298D-4330-B289-E613B1882A73}"/>
    <cellStyle name="Hyperlink" xfId="5" builtinId="8"/>
    <cellStyle name="Hyperlink 2" xfId="163" xr:uid="{A0262E31-1BCB-4B9C-A0B3-DDA4D3AA8D5E}"/>
    <cellStyle name="Hyperlink 2 2" xfId="305" xr:uid="{8FD1A2F8-0C8B-4AF1-AD2F-36B3784EB5AE}"/>
    <cellStyle name="Hyperlink 2 2 2" xfId="434" xr:uid="{7D7A135B-7DE9-43EA-86C2-1FC565C8A593}"/>
    <cellStyle name="Hyperlink 2 2 3" xfId="6906" xr:uid="{56B92CED-1D7A-49F0-AF03-FFAAD7ED692D}"/>
    <cellStyle name="Hyperlink 2 3" xfId="435" xr:uid="{17A4FFD0-D9C3-4F06-ADE1-217C3AC59CE9}"/>
    <cellStyle name="Hyperlink 2 4" xfId="433" xr:uid="{17A054ED-9653-4CD8-8EF0-1BF6B8C0337B}"/>
    <cellStyle name="Hyperlink 2 4 2" xfId="471" xr:uid="{75B6CDBD-2FA8-4A01-8982-E78A9D60C9A3}"/>
    <cellStyle name="Hyperlink 2 5" xfId="593" xr:uid="{E1662BDC-8235-4D6C-91E3-43302E8CE512}"/>
    <cellStyle name="Hyperlink 3" xfId="436" xr:uid="{A8CCE2EF-4115-407C-A5E5-4C6FA3EC019B}"/>
    <cellStyle name="Hyperlink 3 2" xfId="6907" xr:uid="{59474A3C-871D-4F9D-ABAA-84C782DBAD74}"/>
    <cellStyle name="Hyperlink 4" xfId="6908" xr:uid="{ED16A583-635F-40F0-A0E1-B53661C5ABD8}"/>
    <cellStyle name="Hyperlink 4 2" xfId="6909" xr:uid="{31C61F4A-721B-4FAE-BA3E-70143DDC9380}"/>
    <cellStyle name="Hyperlink Arrow" xfId="164" xr:uid="{AE862FE2-A210-46F7-94AC-3C2E188F00B1}"/>
    <cellStyle name="Hyperlink Text" xfId="165" xr:uid="{B29A058D-461A-4C9E-964E-A995D8A6A1FE}"/>
    <cellStyle name="import" xfId="306" xr:uid="{259786CA-DB8D-42A8-8CCF-EBE6C0D25550}"/>
    <cellStyle name="import 2" xfId="400" xr:uid="{F3C181FF-94B0-44C1-8F67-3879796C4A7F}"/>
    <cellStyle name="import 3" xfId="503" xr:uid="{447B4494-C704-442F-A01B-95CE2188D9CF}"/>
    <cellStyle name="import%" xfId="307" xr:uid="{C42C388B-A398-4775-BDA5-33394A983CD1}"/>
    <cellStyle name="import% 2" xfId="401" xr:uid="{218BEF27-7B39-427F-9C9D-9E83855E8D2E}"/>
    <cellStyle name="import% 3" xfId="504" xr:uid="{E9AFFC05-AFC8-4E71-A95A-2FA81C176EA9}"/>
    <cellStyle name="import_ICRC Electricity model 1-1  (1 Feb 2003) " xfId="166" xr:uid="{0FDE5F57-00F9-41AE-82DB-31E0369CE82F}"/>
    <cellStyle name="Input 2" xfId="167" xr:uid="{E00F300E-BA5B-4C6E-ABA8-F0BF786CE1DE}"/>
    <cellStyle name="Input 2 10" xfId="6910" xr:uid="{C0FA728A-CB47-458B-A270-8D28953B629D}"/>
    <cellStyle name="Input 2 10 2" xfId="6911" xr:uid="{9EBBA113-6796-44CF-9FA0-47F3E3C5260D}"/>
    <cellStyle name="Input 2 10 2 2" xfId="6912" xr:uid="{7465B7DE-1366-455C-9238-9547EFBD873B}"/>
    <cellStyle name="Input 2 10 2 3" xfId="6913" xr:uid="{219F25BB-1CD4-4AD7-96FB-D6514D418EFF}"/>
    <cellStyle name="Input 2 10 3" xfId="6914" xr:uid="{CF20D67A-0765-4C34-9B19-28F0E5BB3B6F}"/>
    <cellStyle name="Input 2 10 3 2" xfId="6915" xr:uid="{67531AC1-9BD8-478D-B7AA-E2B6C4593413}"/>
    <cellStyle name="Input 2 10 3 3" xfId="6916" xr:uid="{BECE7D4E-B34B-4E16-9B31-8AC48B887CEA}"/>
    <cellStyle name="Input 2 10 4" xfId="6917" xr:uid="{5999DEB7-AF97-4404-A4A0-B4C5A59A6B45}"/>
    <cellStyle name="Input 2 10 4 2" xfId="6918" xr:uid="{EC4A12DE-9421-4D4E-B85E-43D57D599556}"/>
    <cellStyle name="Input 2 10 4 3" xfId="6919" xr:uid="{167C5477-F21D-44EB-81A5-4E8982EEFD83}"/>
    <cellStyle name="Input 2 10 5" xfId="6920" xr:uid="{2D22B0D9-BDCD-49E7-A716-B1C4934F060E}"/>
    <cellStyle name="Input 2 10 5 2" xfId="6921" xr:uid="{105EC52A-61D3-4479-ABC8-206105EEF8BE}"/>
    <cellStyle name="Input 2 10 5 3" xfId="6922" xr:uid="{90FF8E24-52C0-4F5D-ADE5-A49188016C1B}"/>
    <cellStyle name="Input 2 10 6" xfId="6923" xr:uid="{C69E7FC4-5A3E-43FF-A543-FE0CCFD65117}"/>
    <cellStyle name="Input 2 10 6 2" xfId="6924" xr:uid="{20B3E1A1-EDA5-43A1-B2CC-B8BB35AEC7E2}"/>
    <cellStyle name="Input 2 10 6 3" xfId="6925" xr:uid="{4CE80952-618D-4856-B656-43780FBEE2BD}"/>
    <cellStyle name="Input 2 10 7" xfId="6926" xr:uid="{29185079-35C5-4783-88F4-A267C10F75D9}"/>
    <cellStyle name="Input 2 10 8" xfId="6927" xr:uid="{047BD997-A5E5-4835-A5FD-EBFA3C208B59}"/>
    <cellStyle name="Input 2 10 9" xfId="6928" xr:uid="{AD8E3254-D05C-423F-9294-8344F40B5ED8}"/>
    <cellStyle name="Input 2 11" xfId="6929" xr:uid="{364CF241-F316-415E-9FB0-7AFA76F04A50}"/>
    <cellStyle name="Input 2 11 2" xfId="6930" xr:uid="{4E8AA119-7FFF-45F3-9C18-030155A0E3C2}"/>
    <cellStyle name="Input 2 11 2 2" xfId="6931" xr:uid="{FAB01891-3B78-4689-BAD6-56BA4ABD369A}"/>
    <cellStyle name="Input 2 11 2 3" xfId="6932" xr:uid="{DD9612DA-1D36-48F5-971E-2FA654040A2A}"/>
    <cellStyle name="Input 2 11 3" xfId="6933" xr:uid="{9AC9A0AE-01AD-4709-9894-AC415D69FA54}"/>
    <cellStyle name="Input 2 11 3 2" xfId="6934" xr:uid="{25132942-80BE-45E2-BBFE-608CD393BA0F}"/>
    <cellStyle name="Input 2 11 3 3" xfId="6935" xr:uid="{D59F44AE-8092-42BE-AB07-9FD2F55E010F}"/>
    <cellStyle name="Input 2 11 4" xfId="6936" xr:uid="{AC882683-0D6F-4FB4-A76E-668AE945BE23}"/>
    <cellStyle name="Input 2 11 4 2" xfId="6937" xr:uid="{292AEC7E-E318-4D2C-BBD5-9FCB7D8A7BE8}"/>
    <cellStyle name="Input 2 11 4 3" xfId="6938" xr:uid="{07EBC637-ABD9-4A97-996B-F80AB56FBFC8}"/>
    <cellStyle name="Input 2 11 5" xfId="6939" xr:uid="{CCD44F26-F0D4-407E-A382-F4BA5DA0D908}"/>
    <cellStyle name="Input 2 11 5 2" xfId="6940" xr:uid="{98C9A202-5749-40BA-BD65-FCDCD403785F}"/>
    <cellStyle name="Input 2 11 5 3" xfId="6941" xr:uid="{CC286B59-7B5C-47A8-9DEC-8A54FDA04E53}"/>
    <cellStyle name="Input 2 11 6" xfId="6942" xr:uid="{BCDF328D-4289-4BC2-B2CD-B27AB224256B}"/>
    <cellStyle name="Input 2 11 6 2" xfId="6943" xr:uid="{C75CF449-0DEA-4392-A915-876F34551996}"/>
    <cellStyle name="Input 2 11 6 3" xfId="6944" xr:uid="{72E9D339-6F6D-4377-83E5-6FF2DE730B0E}"/>
    <cellStyle name="Input 2 11 7" xfId="6945" xr:uid="{B73D5CD6-697F-4A50-8CB2-ADB882113D49}"/>
    <cellStyle name="Input 2 11 8" xfId="6946" xr:uid="{8AE98A5F-8E50-4262-9578-36BE8B6A5205}"/>
    <cellStyle name="Input 2 11 9" xfId="6947" xr:uid="{031C8CDD-7CED-4001-8B4F-FBCE79986B9A}"/>
    <cellStyle name="Input 2 12" xfId="6948" xr:uid="{3EB8BA6C-ED7E-456E-86DE-58EA4E9E12D6}"/>
    <cellStyle name="Input 2 12 2" xfId="6949" xr:uid="{600548FF-D0A9-43C7-870C-25173FDD8DFB}"/>
    <cellStyle name="Input 2 12 2 2" xfId="6950" xr:uid="{C41B28FC-D581-4577-985E-BF2CBA3E956C}"/>
    <cellStyle name="Input 2 12 2 3" xfId="6951" xr:uid="{9D218411-A7BD-456D-B0C0-1718D2092FB0}"/>
    <cellStyle name="Input 2 12 3" xfId="6952" xr:uid="{957C5334-29FA-47A4-8B15-24B3DA55A229}"/>
    <cellStyle name="Input 2 12 3 2" xfId="6953" xr:uid="{61280A85-BAFB-4EFB-A1D9-DAC322E3BAA1}"/>
    <cellStyle name="Input 2 12 3 3" xfId="6954" xr:uid="{196D2F32-860F-40E0-90E1-33D9115E06AE}"/>
    <cellStyle name="Input 2 12 4" xfId="6955" xr:uid="{9FBA60C6-10B4-4EB1-96B1-BA5EC0F6996E}"/>
    <cellStyle name="Input 2 12 4 2" xfId="6956" xr:uid="{CB8951AE-08AE-4010-9D16-A8084F1511B5}"/>
    <cellStyle name="Input 2 12 4 3" xfId="6957" xr:uid="{5DAE6B33-78BC-41D1-9DC3-48718941FAC3}"/>
    <cellStyle name="Input 2 12 5" xfId="6958" xr:uid="{1FA6E490-D61B-450A-9C3E-3EA1C3630627}"/>
    <cellStyle name="Input 2 12 5 2" xfId="6959" xr:uid="{09CFC035-93B0-4EBA-83F4-F8756FBCFE7F}"/>
    <cellStyle name="Input 2 12 5 3" xfId="6960" xr:uid="{73AEE71E-2910-484A-B542-B3039408C406}"/>
    <cellStyle name="Input 2 12 6" xfId="6961" xr:uid="{C8DC05C7-FB01-4AA4-AFBA-D2F099276798}"/>
    <cellStyle name="Input 2 12 6 2" xfId="6962" xr:uid="{E2B1785D-69F6-4371-B5E6-F79E2DE17AAD}"/>
    <cellStyle name="Input 2 12 6 3" xfId="6963" xr:uid="{D5B9142D-F519-4624-A793-08D9694509B4}"/>
    <cellStyle name="Input 2 12 7" xfId="6964" xr:uid="{F2D1300C-A9EE-4CB0-832A-E3DC99A33F67}"/>
    <cellStyle name="Input 2 12 8" xfId="6965" xr:uid="{D35D44B7-6D8F-420C-AF3A-20F89E285602}"/>
    <cellStyle name="Input 2 12 9" xfId="6966" xr:uid="{224EC0CB-513A-489B-995D-3C7CE56A4E26}"/>
    <cellStyle name="Input 2 13" xfId="6967" xr:uid="{25355AB2-57EF-4F3F-BC6D-F313CC40FAB9}"/>
    <cellStyle name="Input 2 13 2" xfId="6968" xr:uid="{E3F8671C-1816-4503-8763-80F779ACC5A1}"/>
    <cellStyle name="Input 2 13 2 2" xfId="6969" xr:uid="{A5663B89-8C27-418F-B36D-9401B1BBA225}"/>
    <cellStyle name="Input 2 13 2 3" xfId="6970" xr:uid="{86144656-C3B4-4583-9CA8-A4728AECB0FD}"/>
    <cellStyle name="Input 2 13 3" xfId="6971" xr:uid="{27F040BB-2451-4E81-99F5-644F5FAB1F8F}"/>
    <cellStyle name="Input 2 13 3 2" xfId="6972" xr:uid="{5A49C4F6-23D6-4F2F-819E-33EDF07B39C3}"/>
    <cellStyle name="Input 2 13 3 3" xfId="6973" xr:uid="{09066FDA-FC3E-4603-93ED-B9938B67C4AF}"/>
    <cellStyle name="Input 2 13 4" xfId="6974" xr:uid="{A331DC98-B907-4526-8DCF-8C05444A3E46}"/>
    <cellStyle name="Input 2 13 4 2" xfId="6975" xr:uid="{DE2066EE-71AC-4A8C-9312-50CBEC5E65A3}"/>
    <cellStyle name="Input 2 13 4 3" xfId="6976" xr:uid="{2F831B77-6D72-4378-8B5B-5C7975341821}"/>
    <cellStyle name="Input 2 13 5" xfId="6977" xr:uid="{1D3FA0EE-C33B-44B0-BD50-B4109D66F960}"/>
    <cellStyle name="Input 2 13 5 2" xfId="6978" xr:uid="{9208F652-4040-4B46-B7D6-1B24E8139F8D}"/>
    <cellStyle name="Input 2 13 5 3" xfId="6979" xr:uid="{5067A547-EC96-48EA-BDE7-8A1AC499AE14}"/>
    <cellStyle name="Input 2 13 6" xfId="6980" xr:uid="{FBBF488E-04E9-4A8A-837A-F66B5713F799}"/>
    <cellStyle name="Input 2 13 6 2" xfId="6981" xr:uid="{518B3212-9FFC-47C7-BD0A-6DB6D01EF48D}"/>
    <cellStyle name="Input 2 13 6 3" xfId="6982" xr:uid="{BB77F43F-E15C-430E-B9DC-B2B51ED3A426}"/>
    <cellStyle name="Input 2 13 7" xfId="6983" xr:uid="{4E1BEAA1-2313-4A3F-BB90-5F83310F01F6}"/>
    <cellStyle name="Input 2 13 8" xfId="6984" xr:uid="{EB115938-2C2A-4F58-94F8-67806F9769C2}"/>
    <cellStyle name="Input 2 13 9" xfId="6985" xr:uid="{5B4B9350-C743-4B84-8A57-619F9586CEBD}"/>
    <cellStyle name="Input 2 14" xfId="6986" xr:uid="{2CE6371F-2F07-41DD-93A0-A233A3443878}"/>
    <cellStyle name="Input 2 14 2" xfId="6987" xr:uid="{157D1511-6847-40BE-8B01-59BA472A46CF}"/>
    <cellStyle name="Input 2 14 2 2" xfId="6988" xr:uid="{F3A7624E-04CD-4202-9ED5-6EC796A3EB49}"/>
    <cellStyle name="Input 2 14 2 3" xfId="6989" xr:uid="{B02FD22B-3F46-4B6C-AE15-D587761149FF}"/>
    <cellStyle name="Input 2 14 3" xfId="6990" xr:uid="{AD141955-8BDE-4E89-B631-158DB81302B8}"/>
    <cellStyle name="Input 2 14 3 2" xfId="6991" xr:uid="{D5E056FA-4BAA-438D-B7F8-AEB16E3B51D1}"/>
    <cellStyle name="Input 2 14 3 3" xfId="6992" xr:uid="{BCF34156-4414-4D59-8669-7F64D9BF9CAB}"/>
    <cellStyle name="Input 2 14 4" xfId="6993" xr:uid="{4C055500-303D-43ED-8289-6959B7B480EF}"/>
    <cellStyle name="Input 2 14 4 2" xfId="6994" xr:uid="{5B65C620-0F0E-47A1-83D0-91F2226F478E}"/>
    <cellStyle name="Input 2 14 4 3" xfId="6995" xr:uid="{2DDF731E-876B-4643-A16B-82010D0C66F9}"/>
    <cellStyle name="Input 2 14 5" xfId="6996" xr:uid="{DF0F7CC1-88A9-4035-8241-D9F52892545E}"/>
    <cellStyle name="Input 2 14 5 2" xfId="6997" xr:uid="{419D63F2-6FAD-400F-892B-25CF7295AB47}"/>
    <cellStyle name="Input 2 14 5 3" xfId="6998" xr:uid="{19441365-3292-4AD9-ADFD-CB86D9973A29}"/>
    <cellStyle name="Input 2 14 6" xfId="6999" xr:uid="{FD713044-945D-4DD8-B3B0-5FF1C241FCDD}"/>
    <cellStyle name="Input 2 14 6 2" xfId="7000" xr:uid="{9808B035-CB6A-47A6-90A0-89A177B7FC74}"/>
    <cellStyle name="Input 2 14 6 3" xfId="7001" xr:uid="{9DD15D1B-F572-4BD5-B480-C5C1B0C60FBD}"/>
    <cellStyle name="Input 2 14 7" xfId="7002" xr:uid="{59FDDCE1-C28B-4814-A01E-29686413CD2E}"/>
    <cellStyle name="Input 2 14 8" xfId="7003" xr:uid="{A7A71C3A-2654-4F56-9341-ECC9D27FE3E4}"/>
    <cellStyle name="Input 2 14 9" xfId="7004" xr:uid="{E5003573-ADC8-4CFF-82CA-F4145FA97B00}"/>
    <cellStyle name="Input 2 15" xfId="7005" xr:uid="{BDBC1F67-CEF8-4C24-B7DD-73469E8EB2B0}"/>
    <cellStyle name="Input 2 15 2" xfId="7006" xr:uid="{91220343-1F46-4072-A0EB-F5821A70F685}"/>
    <cellStyle name="Input 2 15 2 2" xfId="7007" xr:uid="{7F7425EF-072F-4A11-BB9E-88FE315D64EB}"/>
    <cellStyle name="Input 2 15 2 3" xfId="7008" xr:uid="{C9556262-5655-4F99-BE13-A1F99D7F3BD9}"/>
    <cellStyle name="Input 2 15 3" xfId="7009" xr:uid="{D8B48F98-20B8-4481-A0B5-6F9EFC3180E3}"/>
    <cellStyle name="Input 2 15 3 2" xfId="7010" xr:uid="{F8C591F0-38C3-4E13-99C5-BB9459A391AA}"/>
    <cellStyle name="Input 2 15 3 3" xfId="7011" xr:uid="{D609EB13-E3C6-4DEC-AEF1-8F9D67E4FB79}"/>
    <cellStyle name="Input 2 15 4" xfId="7012" xr:uid="{4255AFD9-642E-42E0-80C6-436D1024CFA9}"/>
    <cellStyle name="Input 2 15 4 2" xfId="7013" xr:uid="{0C249CE8-BD67-4664-AD72-81A4CC50BED2}"/>
    <cellStyle name="Input 2 15 4 3" xfId="7014" xr:uid="{04FCB1E2-5D8A-4E5E-B1EB-765F09D9FDF3}"/>
    <cellStyle name="Input 2 15 5" xfId="7015" xr:uid="{DAF161BB-2C61-457A-BF2D-9ED5F23E13C5}"/>
    <cellStyle name="Input 2 15 5 2" xfId="7016" xr:uid="{68597A01-454E-4A3D-860C-D6B41F753403}"/>
    <cellStyle name="Input 2 15 5 3" xfId="7017" xr:uid="{58AAB5AB-6412-46EA-89B8-3FCD381BC425}"/>
    <cellStyle name="Input 2 15 6" xfId="7018" xr:uid="{B29A3618-3E8A-47B0-AE01-17A1EF8D4DFE}"/>
    <cellStyle name="Input 2 15 6 2" xfId="7019" xr:uid="{C8CF0CD7-6574-49FB-B763-3B81C4592169}"/>
    <cellStyle name="Input 2 15 6 3" xfId="7020" xr:uid="{FD407577-93E4-466F-B628-2B8D338C60A5}"/>
    <cellStyle name="Input 2 15 7" xfId="7021" xr:uid="{E4DD7C9A-9EDA-49C1-9B70-E49A641A9683}"/>
    <cellStyle name="Input 2 15 8" xfId="7022" xr:uid="{519138CF-EA55-4F47-8AA9-475B5CB54211}"/>
    <cellStyle name="Input 2 15 9" xfId="7023" xr:uid="{E2DB9BB6-BEEE-4748-8E72-8562F8D2E2C1}"/>
    <cellStyle name="Input 2 16" xfId="7024" xr:uid="{02D50C28-576A-4784-832F-7DD69F1155D6}"/>
    <cellStyle name="Input 2 17" xfId="7025" xr:uid="{84C6F908-8AF9-4564-9BE5-DE1736F60AC1}"/>
    <cellStyle name="Input 2 18" xfId="7026" xr:uid="{36A8EE95-5474-4D19-9367-A834ECCE94BD}"/>
    <cellStyle name="Input 2 19" xfId="7027" xr:uid="{7F045685-B643-40E8-963B-BC03529F72EC}"/>
    <cellStyle name="Input 2 2" xfId="7028" xr:uid="{27FAE936-033D-4DF0-945F-9FDCA1A70992}"/>
    <cellStyle name="Input 2 2 10" xfId="7029" xr:uid="{AD18663C-B1E6-4D54-B252-B0F2F318CC81}"/>
    <cellStyle name="Input 2 2 10 2" xfId="7030" xr:uid="{2231D2D1-E575-40AF-9E5F-E66EFE4F4B91}"/>
    <cellStyle name="Input 2 2 10 2 2" xfId="7031" xr:uid="{F36E3A64-A90E-4F9D-BE1B-CAE1ECB1CAC4}"/>
    <cellStyle name="Input 2 2 10 2 3" xfId="7032" xr:uid="{3A49B1F5-2CD4-40A0-A9F3-AEE3A7C6D8D3}"/>
    <cellStyle name="Input 2 2 10 3" xfId="7033" xr:uid="{77E2DC1F-520F-455D-B181-132B65DEC50C}"/>
    <cellStyle name="Input 2 2 10 3 2" xfId="7034" xr:uid="{14476B03-1A59-40AA-A78A-DB0F1EF69F92}"/>
    <cellStyle name="Input 2 2 10 3 3" xfId="7035" xr:uid="{F66654DE-2BC3-4175-B6F0-DDC7C97DC2D5}"/>
    <cellStyle name="Input 2 2 10 4" xfId="7036" xr:uid="{3657D9B9-2656-47FB-A90F-6C232096E339}"/>
    <cellStyle name="Input 2 2 10 4 2" xfId="7037" xr:uid="{7813E83A-1BAE-4FFB-98F1-4D5BCC16441E}"/>
    <cellStyle name="Input 2 2 10 4 3" xfId="7038" xr:uid="{023AA5CC-DE47-4FCC-B4DB-49EBFAF43386}"/>
    <cellStyle name="Input 2 2 10 5" xfId="7039" xr:uid="{BD8E52EA-E64D-43F2-9793-3E97D3D23905}"/>
    <cellStyle name="Input 2 2 10 5 2" xfId="7040" xr:uid="{AEC0DB36-F35A-4E18-9797-7BD1ECB28860}"/>
    <cellStyle name="Input 2 2 10 5 3" xfId="7041" xr:uid="{5EEDE0C4-E6CD-4573-9403-95BADF64EBA1}"/>
    <cellStyle name="Input 2 2 10 6" xfId="7042" xr:uid="{C9342EA4-DC4A-4719-8AC8-B4AF26E2EA5C}"/>
    <cellStyle name="Input 2 2 10 6 2" xfId="7043" xr:uid="{E80C485E-0601-4912-A4FF-9E9C16E41BE6}"/>
    <cellStyle name="Input 2 2 10 6 3" xfId="7044" xr:uid="{74815E59-590E-4B91-B473-D9F8F8A5678F}"/>
    <cellStyle name="Input 2 2 10 7" xfId="7045" xr:uid="{F8BA9AE3-7B82-4006-B384-A24ABC20C44F}"/>
    <cellStyle name="Input 2 2 10 8" xfId="7046" xr:uid="{CC1235BB-75C9-4EFB-8469-328FB61EE719}"/>
    <cellStyle name="Input 2 2 10 9" xfId="7047" xr:uid="{564687EE-5789-4221-B948-66937CD700C8}"/>
    <cellStyle name="Input 2 2 11" xfId="7048" xr:uid="{7204BF74-8632-4367-B7F2-32F365E28720}"/>
    <cellStyle name="Input 2 2 11 2" xfId="7049" xr:uid="{22E09DFA-1D05-41C1-B1BA-98E6D67CFE46}"/>
    <cellStyle name="Input 2 2 11 2 2" xfId="7050" xr:uid="{EDC43E06-6F27-47A7-951B-6426E977B28E}"/>
    <cellStyle name="Input 2 2 11 2 3" xfId="7051" xr:uid="{2147674D-8291-4381-BFFB-30232B662CC1}"/>
    <cellStyle name="Input 2 2 11 3" xfId="7052" xr:uid="{A96775B6-E16E-4E12-95ED-271E7E4E7E90}"/>
    <cellStyle name="Input 2 2 11 3 2" xfId="7053" xr:uid="{C3C20F3C-DE16-4E87-AAA9-E331CAEDEB5B}"/>
    <cellStyle name="Input 2 2 11 3 3" xfId="7054" xr:uid="{F761F949-798F-4210-BF38-3373EC4CBDC9}"/>
    <cellStyle name="Input 2 2 11 4" xfId="7055" xr:uid="{17099B4A-BDB7-42CB-A8AA-1FA247CA49BE}"/>
    <cellStyle name="Input 2 2 11 4 2" xfId="7056" xr:uid="{9D217C56-3EE9-47D6-B6D4-FFDE7876B3F5}"/>
    <cellStyle name="Input 2 2 11 4 3" xfId="7057" xr:uid="{23C626B2-024B-4DDF-B065-6E1DE8B889D3}"/>
    <cellStyle name="Input 2 2 11 5" xfId="7058" xr:uid="{F5C26A63-8690-47E2-9C4E-D1C21CB3E768}"/>
    <cellStyle name="Input 2 2 11 5 2" xfId="7059" xr:uid="{7F9219DC-F3F3-45DB-9B2A-026941A3BE51}"/>
    <cellStyle name="Input 2 2 11 5 3" xfId="7060" xr:uid="{2E668D47-7EB6-4D1C-8FE5-5A4B2D299FD0}"/>
    <cellStyle name="Input 2 2 11 6" xfId="7061" xr:uid="{7CD57E0A-6602-447C-A358-731C091B35BC}"/>
    <cellStyle name="Input 2 2 11 6 2" xfId="7062" xr:uid="{71C8D72C-4DF1-4FDC-8EB4-7ABCBA968AED}"/>
    <cellStyle name="Input 2 2 11 6 3" xfId="7063" xr:uid="{100CA1C9-4B53-4678-9CC4-DA4061D8676B}"/>
    <cellStyle name="Input 2 2 11 7" xfId="7064" xr:uid="{4892CF6D-8F49-43FF-8DCC-A2FD8F012898}"/>
    <cellStyle name="Input 2 2 11 8" xfId="7065" xr:uid="{53471F97-ECC9-4776-8828-697A5DA1E09F}"/>
    <cellStyle name="Input 2 2 11 9" xfId="7066" xr:uid="{6E9B1847-85A2-4F32-A480-308582818BE6}"/>
    <cellStyle name="Input 2 2 12" xfId="7067" xr:uid="{6EB721B8-9E79-4329-BBC4-3206F1C9A3BC}"/>
    <cellStyle name="Input 2 2 12 2" xfId="7068" xr:uid="{898499F3-F6FC-4F33-A242-A239E7583F7E}"/>
    <cellStyle name="Input 2 2 12 2 2" xfId="7069" xr:uid="{71E9AEC3-5534-4DA3-BEEE-14AFD55877E3}"/>
    <cellStyle name="Input 2 2 12 2 3" xfId="7070" xr:uid="{E69B98E2-2054-40AD-84B9-D2A14D6979E4}"/>
    <cellStyle name="Input 2 2 12 3" xfId="7071" xr:uid="{4B47DB6C-B919-4157-A09C-F2A0F3D653E3}"/>
    <cellStyle name="Input 2 2 12 3 2" xfId="7072" xr:uid="{EEC84AE8-3CF4-4C61-A5AE-1E667BA41A14}"/>
    <cellStyle name="Input 2 2 12 3 3" xfId="7073" xr:uid="{B7DF0E89-E840-40BD-A10D-58E0155F8668}"/>
    <cellStyle name="Input 2 2 12 4" xfId="7074" xr:uid="{E5802834-E3B7-4A13-9047-006E0F95A5DE}"/>
    <cellStyle name="Input 2 2 12 4 2" xfId="7075" xr:uid="{0171CBBA-9196-4F75-9E1D-CCDC20F7C2A9}"/>
    <cellStyle name="Input 2 2 12 4 3" xfId="7076" xr:uid="{22B50A73-9298-4852-B6DF-84358227367B}"/>
    <cellStyle name="Input 2 2 12 5" xfId="7077" xr:uid="{406F8610-978D-4885-BDA2-E2E4FD23CB56}"/>
    <cellStyle name="Input 2 2 12 5 2" xfId="7078" xr:uid="{DF41A2C9-AAA3-4870-A7A7-7FD3E2CD1AA6}"/>
    <cellStyle name="Input 2 2 12 5 3" xfId="7079" xr:uid="{DF99AABF-0AEE-4030-99A9-8961DF401301}"/>
    <cellStyle name="Input 2 2 12 6" xfId="7080" xr:uid="{3D7D9A70-40EE-4FC3-9CE6-FF9567BBF260}"/>
    <cellStyle name="Input 2 2 12 6 2" xfId="7081" xr:uid="{5CD2397F-D4C8-437E-8845-6167904D14FF}"/>
    <cellStyle name="Input 2 2 12 6 3" xfId="7082" xr:uid="{311AD679-7977-491F-9526-F993EFD165D6}"/>
    <cellStyle name="Input 2 2 12 7" xfId="7083" xr:uid="{3DB12980-5C2B-4178-B4C7-962565327102}"/>
    <cellStyle name="Input 2 2 12 8" xfId="7084" xr:uid="{02F634E1-A67B-48D8-9170-9D069CE86448}"/>
    <cellStyle name="Input 2 2 12 9" xfId="7085" xr:uid="{E75B8AF5-291D-4105-970D-6519CAA7FE29}"/>
    <cellStyle name="Input 2 2 13" xfId="7086" xr:uid="{61D4D0E7-4DDB-45C0-AE31-E1640E52444A}"/>
    <cellStyle name="Input 2 2 13 2" xfId="7087" xr:uid="{82EDF1D1-64FF-48FC-9910-5A75A9D89219}"/>
    <cellStyle name="Input 2 2 13 2 2" xfId="7088" xr:uid="{B6B3035C-65E9-4D4D-9E52-8086AB980B22}"/>
    <cellStyle name="Input 2 2 13 2 3" xfId="7089" xr:uid="{BC4276BA-EB29-417A-908A-695501C8206E}"/>
    <cellStyle name="Input 2 2 13 3" xfId="7090" xr:uid="{F550F1BA-7E4A-4C07-ADD7-5769F811AA3A}"/>
    <cellStyle name="Input 2 2 13 3 2" xfId="7091" xr:uid="{48684211-EA95-43E4-8A86-A97B1173416F}"/>
    <cellStyle name="Input 2 2 13 3 3" xfId="7092" xr:uid="{6F4091B0-308E-414D-95BD-B67A37A4AF48}"/>
    <cellStyle name="Input 2 2 13 4" xfId="7093" xr:uid="{9B1F98F9-427E-4807-A729-3A5FD8CA6A94}"/>
    <cellStyle name="Input 2 2 13 4 2" xfId="7094" xr:uid="{CA5CA434-DC73-4949-B0C6-CA8DB772561B}"/>
    <cellStyle name="Input 2 2 13 4 3" xfId="7095" xr:uid="{19C62818-5049-4D82-BBCA-A8A623AA7B41}"/>
    <cellStyle name="Input 2 2 13 5" xfId="7096" xr:uid="{D375E7D8-1139-4D45-AEBC-691218E61A24}"/>
    <cellStyle name="Input 2 2 13 5 2" xfId="7097" xr:uid="{D300A777-0B11-4C77-9DCF-F4376160126A}"/>
    <cellStyle name="Input 2 2 13 5 3" xfId="7098" xr:uid="{BE65EDBE-5F36-4F42-9A20-351733CF6258}"/>
    <cellStyle name="Input 2 2 13 6" xfId="7099" xr:uid="{755ACF67-743E-401E-9275-0258C4929B2D}"/>
    <cellStyle name="Input 2 2 13 6 2" xfId="7100" xr:uid="{6CBB2446-5BC7-4439-A115-DD2CE587C5C9}"/>
    <cellStyle name="Input 2 2 13 6 3" xfId="7101" xr:uid="{C5E2A63A-FE99-4A49-AA87-AE42103EE95F}"/>
    <cellStyle name="Input 2 2 13 7" xfId="7102" xr:uid="{8525D1F4-B97D-425D-BB5E-F2AF3981ABC1}"/>
    <cellStyle name="Input 2 2 13 8" xfId="7103" xr:uid="{4DF7B177-E24D-47C8-BFC9-50039CC5CC5A}"/>
    <cellStyle name="Input 2 2 13 9" xfId="7104" xr:uid="{E79760AF-B5BA-496F-B4EA-C1895244FAAD}"/>
    <cellStyle name="Input 2 2 14" xfId="7105" xr:uid="{1CCB2908-CB59-4661-A56D-E91D36F98D96}"/>
    <cellStyle name="Input 2 2 14 2" xfId="7106" xr:uid="{9CA1DA88-870A-47C0-B0AC-100757E19FF9}"/>
    <cellStyle name="Input 2 2 14 2 2" xfId="7107" xr:uid="{6FE5F43A-854B-4C87-BF3A-6513494B86D8}"/>
    <cellStyle name="Input 2 2 14 2 3" xfId="7108" xr:uid="{011A6520-AA3E-4645-965E-24495A7A369C}"/>
    <cellStyle name="Input 2 2 14 3" xfId="7109" xr:uid="{5832F767-AF20-4364-BD2C-320D48DECF21}"/>
    <cellStyle name="Input 2 2 14 3 2" xfId="7110" xr:uid="{8FBA6759-E6B7-456C-8AF7-BACD8B3D574D}"/>
    <cellStyle name="Input 2 2 14 3 3" xfId="7111" xr:uid="{AD807AA5-1988-4655-BFC5-44885C211E22}"/>
    <cellStyle name="Input 2 2 14 4" xfId="7112" xr:uid="{015671A4-9ECE-400B-85CB-77B3A6CE394C}"/>
    <cellStyle name="Input 2 2 14 4 2" xfId="7113" xr:uid="{549AE952-D4B9-46C5-BFB4-F438390AA9AF}"/>
    <cellStyle name="Input 2 2 14 4 3" xfId="7114" xr:uid="{1292DFE2-21BE-495D-B9E2-A19460A18AC3}"/>
    <cellStyle name="Input 2 2 14 5" xfId="7115" xr:uid="{D16CAE32-A1E1-4781-A009-5B8CE5B2D8B3}"/>
    <cellStyle name="Input 2 2 14 5 2" xfId="7116" xr:uid="{B8C905F4-2B73-4FEE-95EA-7516E2735DA5}"/>
    <cellStyle name="Input 2 2 14 5 3" xfId="7117" xr:uid="{FA55E534-A5BA-4FEF-A6A7-45B791E84E4A}"/>
    <cellStyle name="Input 2 2 14 6" xfId="7118" xr:uid="{754B34CF-081D-4C9A-885B-C50475A5B29D}"/>
    <cellStyle name="Input 2 2 14 6 2" xfId="7119" xr:uid="{38F6E797-A1C4-4780-8BFD-EB9EB44F48AD}"/>
    <cellStyle name="Input 2 2 14 6 3" xfId="7120" xr:uid="{FA0B0DEF-4126-4352-A4B9-FC2CE612D478}"/>
    <cellStyle name="Input 2 2 14 7" xfId="7121" xr:uid="{02FB2E8E-B1FE-40B3-9C42-D22CCCA9FD95}"/>
    <cellStyle name="Input 2 2 14 8" xfId="7122" xr:uid="{62E30573-C8A8-4839-9D4D-10E5F75BE049}"/>
    <cellStyle name="Input 2 2 14 9" xfId="7123" xr:uid="{65966A84-2DE3-4824-92B2-CC69D1BA4A7F}"/>
    <cellStyle name="Input 2 2 15" xfId="7124" xr:uid="{2495617D-A571-44A5-A24A-25FF9E781640}"/>
    <cellStyle name="Input 2 2 15 2" xfId="7125" xr:uid="{54B45F37-6385-47F9-B296-7EAE488ADC49}"/>
    <cellStyle name="Input 2 2 15 2 2" xfId="7126" xr:uid="{3F6AD14D-E88B-41BA-80E8-EC1B69A0B37C}"/>
    <cellStyle name="Input 2 2 15 2 3" xfId="7127" xr:uid="{80BE77D0-0B1C-4BE2-BDC2-940BC7713E56}"/>
    <cellStyle name="Input 2 2 15 3" xfId="7128" xr:uid="{9C22F0C7-A623-44ED-95BE-F4A7091916BA}"/>
    <cellStyle name="Input 2 2 15 3 2" xfId="7129" xr:uid="{FE930EB2-BC25-421C-9C9C-A5AD88661BAA}"/>
    <cellStyle name="Input 2 2 15 3 3" xfId="7130" xr:uid="{07397007-EE03-4D80-8181-DD34E2DFABFF}"/>
    <cellStyle name="Input 2 2 15 4" xfId="7131" xr:uid="{E0F7C6B9-59B4-48C0-8710-2C82922BD144}"/>
    <cellStyle name="Input 2 2 15 4 2" xfId="7132" xr:uid="{145AB3AD-3B98-403B-927F-BF5A2EFD9DB5}"/>
    <cellStyle name="Input 2 2 15 4 3" xfId="7133" xr:uid="{6CA71F35-0CB6-4D25-9BD4-8DA8B8DB0EE7}"/>
    <cellStyle name="Input 2 2 15 5" xfId="7134" xr:uid="{16D5FDCF-8AB1-45E8-B235-15E58038E668}"/>
    <cellStyle name="Input 2 2 15 5 2" xfId="7135" xr:uid="{DD1155A2-0B98-40CD-8861-F98954D65B4D}"/>
    <cellStyle name="Input 2 2 15 5 3" xfId="7136" xr:uid="{79EE3575-F499-4EA1-8CAD-9FB74DC8ED94}"/>
    <cellStyle name="Input 2 2 15 6" xfId="7137" xr:uid="{B2BEC94A-FC1B-4EFC-B059-AE97455F7E25}"/>
    <cellStyle name="Input 2 2 15 6 2" xfId="7138" xr:uid="{7044A96F-8961-4CCC-8DBE-75030611D931}"/>
    <cellStyle name="Input 2 2 15 6 3" xfId="7139" xr:uid="{FF153652-66FF-47E4-BA0E-EFCB903BD80E}"/>
    <cellStyle name="Input 2 2 15 7" xfId="7140" xr:uid="{6EB96EF7-AE76-4A05-AE5E-B0D4EE5E0692}"/>
    <cellStyle name="Input 2 2 15 8" xfId="7141" xr:uid="{DAA013CF-0E16-4B72-9E96-4338BC36AD42}"/>
    <cellStyle name="Input 2 2 15 9" xfId="7142" xr:uid="{6AE3D99F-B96C-4414-89E5-66C4B7FFE56E}"/>
    <cellStyle name="Input 2 2 16" xfId="7143" xr:uid="{4CCEB82D-A322-434C-BD2A-A5DF19365749}"/>
    <cellStyle name="Input 2 2 17" xfId="7144" xr:uid="{DDE98F67-21C2-4256-AC33-6E5776E144A9}"/>
    <cellStyle name="Input 2 2 18" xfId="7145" xr:uid="{5CB28D29-6303-4398-A181-5B71D43B6830}"/>
    <cellStyle name="Input 2 2 19" xfId="7146" xr:uid="{549C6B5F-2BDF-4AAF-BB19-56F3BA07395F}"/>
    <cellStyle name="Input 2 2 2" xfId="7147" xr:uid="{7A843B98-6C16-48D8-A889-5F4B9A4EA078}"/>
    <cellStyle name="Input 2 2 2 10" xfId="7148" xr:uid="{55DCB05F-927F-4FAB-AC56-D93DF0754AE9}"/>
    <cellStyle name="Input 2 2 2 10 2" xfId="7149" xr:uid="{2EA08403-283B-40A5-BC61-DE5A398BBE7E}"/>
    <cellStyle name="Input 2 2 2 10 2 2" xfId="7150" xr:uid="{E5117626-31BC-446F-952E-A4D5CBEF59D1}"/>
    <cellStyle name="Input 2 2 2 10 2 3" xfId="7151" xr:uid="{ADF6CC11-28AA-4435-9B5E-77ED12809F3C}"/>
    <cellStyle name="Input 2 2 2 10 3" xfId="7152" xr:uid="{6238A6BB-B612-4336-A92C-52B199564858}"/>
    <cellStyle name="Input 2 2 2 10 3 2" xfId="7153" xr:uid="{337A07ED-1631-40AA-B23F-0FAF2197A641}"/>
    <cellStyle name="Input 2 2 2 10 3 3" xfId="7154" xr:uid="{F8DF4677-082C-4480-A8D5-9394D245A9DD}"/>
    <cellStyle name="Input 2 2 2 10 4" xfId="7155" xr:uid="{563FF330-36B0-4291-B24A-47B23E64328D}"/>
    <cellStyle name="Input 2 2 2 10 4 2" xfId="7156" xr:uid="{09A5043B-C51A-4297-AAE0-B26B8ACDE22F}"/>
    <cellStyle name="Input 2 2 2 10 4 3" xfId="7157" xr:uid="{2B1452E2-DF1A-4095-BE6E-C02CEE7FD269}"/>
    <cellStyle name="Input 2 2 2 10 5" xfId="7158" xr:uid="{1CC8AD10-2454-4587-B748-2A1053335AE4}"/>
    <cellStyle name="Input 2 2 2 10 5 2" xfId="7159" xr:uid="{1A1B0C6D-130D-4196-9DEF-06E18D3A83D4}"/>
    <cellStyle name="Input 2 2 2 10 5 3" xfId="7160" xr:uid="{DC8FB4B0-8A2E-428A-8796-49030EE6EAD0}"/>
    <cellStyle name="Input 2 2 2 10 6" xfId="7161" xr:uid="{53FD8A13-D193-4DDC-901C-BD2EA6032B53}"/>
    <cellStyle name="Input 2 2 2 10 6 2" xfId="7162" xr:uid="{5793E0F1-6725-4503-9BD4-06E301D7CF2D}"/>
    <cellStyle name="Input 2 2 2 10 6 3" xfId="7163" xr:uid="{42689FFA-52B8-47CD-A7BD-E45F7871B938}"/>
    <cellStyle name="Input 2 2 2 10 7" xfId="7164" xr:uid="{6CFF0F9F-09F5-4102-A421-364583381E7C}"/>
    <cellStyle name="Input 2 2 2 10 8" xfId="7165" xr:uid="{C74C1F18-D3D0-459F-BD2C-9AF63E89576E}"/>
    <cellStyle name="Input 2 2 2 10 9" xfId="7166" xr:uid="{EFFCE36D-AEE8-46B8-B900-65F3766D195D}"/>
    <cellStyle name="Input 2 2 2 11" xfId="7167" xr:uid="{A064097B-E8EA-4FFA-88C1-8BD2641EEABD}"/>
    <cellStyle name="Input 2 2 2 11 2" xfId="7168" xr:uid="{727B94BB-E5EB-4B4D-ADAA-86E72C96AC8E}"/>
    <cellStyle name="Input 2 2 2 11 2 2" xfId="7169" xr:uid="{BF78D538-3994-4206-A2A8-F6326E702AAD}"/>
    <cellStyle name="Input 2 2 2 11 2 3" xfId="7170" xr:uid="{D5F71579-B98F-4BA0-B466-F08F94BD3FAD}"/>
    <cellStyle name="Input 2 2 2 11 3" xfId="7171" xr:uid="{47651E16-52E4-4BD1-8AB0-4FEF1CA0F914}"/>
    <cellStyle name="Input 2 2 2 11 3 2" xfId="7172" xr:uid="{E790E516-E425-4A92-A546-EFC484EAC6B5}"/>
    <cellStyle name="Input 2 2 2 11 3 3" xfId="7173" xr:uid="{74117BBA-C5B7-4691-9AE1-95241C93F9E0}"/>
    <cellStyle name="Input 2 2 2 11 4" xfId="7174" xr:uid="{9F576722-8EDB-4791-84E5-23CEB6863ED7}"/>
    <cellStyle name="Input 2 2 2 11 4 2" xfId="7175" xr:uid="{4280C02D-E1DC-4F74-BE52-C39D035B418D}"/>
    <cellStyle name="Input 2 2 2 11 4 3" xfId="7176" xr:uid="{778A6C91-797F-4AF9-A0D1-4F68D7DE8DCC}"/>
    <cellStyle name="Input 2 2 2 11 5" xfId="7177" xr:uid="{E12E75A1-98AF-4CF5-94C8-4E32B0B38724}"/>
    <cellStyle name="Input 2 2 2 11 5 2" xfId="7178" xr:uid="{35BA4CAA-3900-4FFC-A448-53EE592ED3F0}"/>
    <cellStyle name="Input 2 2 2 11 5 3" xfId="7179" xr:uid="{A83019CD-1887-4FE9-AD2D-B536B0E002DE}"/>
    <cellStyle name="Input 2 2 2 11 6" xfId="7180" xr:uid="{B9B7ACA9-76B2-49C2-B098-97D56DF4630F}"/>
    <cellStyle name="Input 2 2 2 11 6 2" xfId="7181" xr:uid="{A80D2E25-478F-49A0-B3F1-F40E85CEA92E}"/>
    <cellStyle name="Input 2 2 2 11 6 3" xfId="7182" xr:uid="{61057C85-8995-4F02-B20C-270847FB19D0}"/>
    <cellStyle name="Input 2 2 2 11 7" xfId="7183" xr:uid="{F6E89081-6473-4543-954A-9E1BC7A4BC17}"/>
    <cellStyle name="Input 2 2 2 11 8" xfId="7184" xr:uid="{812F1404-2246-4BA6-A357-8710376B41F5}"/>
    <cellStyle name="Input 2 2 2 11 9" xfId="7185" xr:uid="{3FC06DD5-E2EA-444C-B316-59BF5360E667}"/>
    <cellStyle name="Input 2 2 2 12" xfId="7186" xr:uid="{BFD6EEA8-C786-4F96-B19A-F431FD474BE6}"/>
    <cellStyle name="Input 2 2 2 12 2" xfId="7187" xr:uid="{0B257C00-399D-4CDD-A75C-07A82CDC35E0}"/>
    <cellStyle name="Input 2 2 2 12 2 2" xfId="7188" xr:uid="{2FE8DFA2-8E8F-40DE-89AA-9CA6FB3375D9}"/>
    <cellStyle name="Input 2 2 2 12 2 3" xfId="7189" xr:uid="{13F5C721-2E5B-49A1-9543-29AF7A2A4BAC}"/>
    <cellStyle name="Input 2 2 2 12 3" xfId="7190" xr:uid="{5B935ABD-C4D9-4709-B90F-15E43AF31567}"/>
    <cellStyle name="Input 2 2 2 12 3 2" xfId="7191" xr:uid="{3C1E114C-B206-405C-A44F-7E8E7A23C4CF}"/>
    <cellStyle name="Input 2 2 2 12 3 3" xfId="7192" xr:uid="{42B78341-B831-4C25-BC8F-20A9BE99089D}"/>
    <cellStyle name="Input 2 2 2 12 4" xfId="7193" xr:uid="{61517685-FD31-4B36-958D-4C504DB0E63D}"/>
    <cellStyle name="Input 2 2 2 12 4 2" xfId="7194" xr:uid="{2D6B4DCF-CF56-46F8-989E-A7778BE5B32E}"/>
    <cellStyle name="Input 2 2 2 12 4 3" xfId="7195" xr:uid="{F1812468-CAC4-4CDA-8768-94CEB3023272}"/>
    <cellStyle name="Input 2 2 2 12 5" xfId="7196" xr:uid="{301F5136-E6C8-4EB6-82D7-F27137AC6452}"/>
    <cellStyle name="Input 2 2 2 12 5 2" xfId="7197" xr:uid="{FEF1C49A-9CEE-4EE5-9CBF-99DC67387655}"/>
    <cellStyle name="Input 2 2 2 12 5 3" xfId="7198" xr:uid="{71D390C0-F2DD-41A5-9F80-82C52A9B5949}"/>
    <cellStyle name="Input 2 2 2 12 6" xfId="7199" xr:uid="{96D096A9-1CEC-4740-8403-7A6B90453A2A}"/>
    <cellStyle name="Input 2 2 2 12 6 2" xfId="7200" xr:uid="{D20847F7-90C9-4291-AABB-E188807CF254}"/>
    <cellStyle name="Input 2 2 2 12 6 3" xfId="7201" xr:uid="{AB0DF652-37F5-4F7A-9745-6F3FD4955D53}"/>
    <cellStyle name="Input 2 2 2 12 7" xfId="7202" xr:uid="{B16F2499-5927-48F7-B141-4818FD6119A1}"/>
    <cellStyle name="Input 2 2 2 12 8" xfId="7203" xr:uid="{356B747E-5F60-4963-A49D-A6C41F518AFD}"/>
    <cellStyle name="Input 2 2 2 12 9" xfId="7204" xr:uid="{BAD14844-D630-4D72-940C-0480D40640BE}"/>
    <cellStyle name="Input 2 2 2 13" xfId="7205" xr:uid="{B5BB80F0-D4DF-4A3C-93A7-51D40E448F70}"/>
    <cellStyle name="Input 2 2 2 13 2" xfId="7206" xr:uid="{E69D0C33-F2E2-473F-AE1A-915490631CD7}"/>
    <cellStyle name="Input 2 2 2 13 2 2" xfId="7207" xr:uid="{B8470F69-C69E-43CF-9AE8-2772E7BE819B}"/>
    <cellStyle name="Input 2 2 2 13 2 3" xfId="7208" xr:uid="{82F3AD7B-EA4E-48B7-BB87-C899C72C7009}"/>
    <cellStyle name="Input 2 2 2 13 3" xfId="7209" xr:uid="{9C52AB84-B44A-4CE6-A0A8-6AE68EBBE9AC}"/>
    <cellStyle name="Input 2 2 2 13 3 2" xfId="7210" xr:uid="{7E816581-A897-4D36-9745-990F49EAA5B2}"/>
    <cellStyle name="Input 2 2 2 13 3 3" xfId="7211" xr:uid="{DC6B4269-EE58-4343-95C3-6CDCAAB04357}"/>
    <cellStyle name="Input 2 2 2 13 4" xfId="7212" xr:uid="{7F6985BE-6274-4260-BF1D-0024848469F2}"/>
    <cellStyle name="Input 2 2 2 13 4 2" xfId="7213" xr:uid="{47E0451B-499F-4CC8-8C93-E55BCCDB1FF1}"/>
    <cellStyle name="Input 2 2 2 13 4 3" xfId="7214" xr:uid="{29C4FB32-1003-42A7-A751-B8904886FB07}"/>
    <cellStyle name="Input 2 2 2 13 5" xfId="7215" xr:uid="{6EAF02AF-3EEA-4CCE-B403-33C5DA23FA7E}"/>
    <cellStyle name="Input 2 2 2 13 5 2" xfId="7216" xr:uid="{957C113B-DCA1-4A2F-A338-472EAEDB5B0B}"/>
    <cellStyle name="Input 2 2 2 13 5 3" xfId="7217" xr:uid="{959A4389-DC84-4154-AADB-25ED575C460A}"/>
    <cellStyle name="Input 2 2 2 13 6" xfId="7218" xr:uid="{2043574A-C9E7-4C01-8A03-EC101BBEE24F}"/>
    <cellStyle name="Input 2 2 2 13 6 2" xfId="7219" xr:uid="{53FE7785-25E3-4376-811B-8056019CB8A8}"/>
    <cellStyle name="Input 2 2 2 13 6 3" xfId="7220" xr:uid="{EA9F2612-B3F5-4DD7-90A3-1F78596BD263}"/>
    <cellStyle name="Input 2 2 2 13 7" xfId="7221" xr:uid="{AA190571-BF11-49FD-979E-B6012CB91B81}"/>
    <cellStyle name="Input 2 2 2 13 8" xfId="7222" xr:uid="{A161A9DA-CEE1-4258-B4DC-8E4506D88309}"/>
    <cellStyle name="Input 2 2 2 13 9" xfId="7223" xr:uid="{8F939458-027C-4466-B47E-C057DF1A8F70}"/>
    <cellStyle name="Input 2 2 2 14" xfId="7224" xr:uid="{DEBE72BA-9AF7-44A0-BCB4-E34656A66526}"/>
    <cellStyle name="Input 2 2 2 15" xfId="7225" xr:uid="{9910CF71-DC0E-4D81-BF2E-351F36F16C89}"/>
    <cellStyle name="Input 2 2 2 16" xfId="7226" xr:uid="{2B81DBFD-29D7-49EF-B8E1-AD23F6A084DC}"/>
    <cellStyle name="Input 2 2 2 17" xfId="7227" xr:uid="{4897701A-4AE0-4A94-88A3-26BD42BCC023}"/>
    <cellStyle name="Input 2 2 2 18" xfId="7228" xr:uid="{05E39151-AB26-42DB-B0BC-DCA2E9CA9FEE}"/>
    <cellStyle name="Input 2 2 2 19" xfId="7229" xr:uid="{0C6CC86A-0FB8-40E4-A085-2201B774BAEB}"/>
    <cellStyle name="Input 2 2 2 2" xfId="7230" xr:uid="{7D164D81-C41E-482B-A49C-E822798D9287}"/>
    <cellStyle name="Input 2 2 2 2 10" xfId="7231" xr:uid="{DCBFD791-41E6-43E4-8D02-705DCF63186D}"/>
    <cellStyle name="Input 2 2 2 2 10 2" xfId="7232" xr:uid="{34FFB072-CC39-476F-A455-5B9DEA1FAFA3}"/>
    <cellStyle name="Input 2 2 2 2 10 2 2" xfId="7233" xr:uid="{ED24EF19-C352-44D0-87A6-925549C1815B}"/>
    <cellStyle name="Input 2 2 2 2 10 2 3" xfId="7234" xr:uid="{2E566025-9519-4329-94BF-44496A4D10A6}"/>
    <cellStyle name="Input 2 2 2 2 10 3" xfId="7235" xr:uid="{4DEA16BE-C6F7-4970-A7C6-1D83C052480C}"/>
    <cellStyle name="Input 2 2 2 2 10 3 2" xfId="7236" xr:uid="{6D560974-FB25-4552-B489-073DA961D8BD}"/>
    <cellStyle name="Input 2 2 2 2 10 3 3" xfId="7237" xr:uid="{68AA02A6-6CF3-43D0-A73D-1EF33D954F4F}"/>
    <cellStyle name="Input 2 2 2 2 10 4" xfId="7238" xr:uid="{3417E671-4C5E-454A-A20B-238B6176DF73}"/>
    <cellStyle name="Input 2 2 2 2 10 4 2" xfId="7239" xr:uid="{985E11CC-6BAA-4EC1-A6C6-607E0B5BB0F1}"/>
    <cellStyle name="Input 2 2 2 2 10 4 3" xfId="7240" xr:uid="{103735D4-7EEA-44FD-B750-704A197CEEFE}"/>
    <cellStyle name="Input 2 2 2 2 10 5" xfId="7241" xr:uid="{908DEF5C-BF48-47EC-B20C-E43446FD79B1}"/>
    <cellStyle name="Input 2 2 2 2 10 5 2" xfId="7242" xr:uid="{ECF29F28-5CAC-40FC-B973-570034543CC6}"/>
    <cellStyle name="Input 2 2 2 2 10 5 3" xfId="7243" xr:uid="{CB2AC355-7D2C-4AE0-A515-19B6FE1AE2BB}"/>
    <cellStyle name="Input 2 2 2 2 10 6" xfId="7244" xr:uid="{08B43331-085D-4320-969C-6084ACDFB6B2}"/>
    <cellStyle name="Input 2 2 2 2 10 6 2" xfId="7245" xr:uid="{526B56DC-A1E0-4346-A7D2-ABFFDCA9FD14}"/>
    <cellStyle name="Input 2 2 2 2 10 6 3" xfId="7246" xr:uid="{C7085D93-57EC-4FC9-A2C3-22B546EC11E4}"/>
    <cellStyle name="Input 2 2 2 2 10 7" xfId="7247" xr:uid="{125FECF4-276E-4657-B643-A24756AAFD00}"/>
    <cellStyle name="Input 2 2 2 2 10 8" xfId="7248" xr:uid="{DC80732E-9C61-4538-B91F-B7B2E983A4E5}"/>
    <cellStyle name="Input 2 2 2 2 11" xfId="7249" xr:uid="{38A76C63-751B-499B-83C8-3BF331E3A283}"/>
    <cellStyle name="Input 2 2 2 2 11 2" xfId="7250" xr:uid="{5A37F34E-2F92-406D-B905-FDA5617A00E4}"/>
    <cellStyle name="Input 2 2 2 2 11 2 2" xfId="7251" xr:uid="{61C2ABE2-CDD3-4453-ACAD-5C11113E8442}"/>
    <cellStyle name="Input 2 2 2 2 11 2 3" xfId="7252" xr:uid="{52559411-84E7-469E-9A94-93F6A8E6E905}"/>
    <cellStyle name="Input 2 2 2 2 11 3" xfId="7253" xr:uid="{51B5F4DF-289B-41B2-A094-DC2A39FB3783}"/>
    <cellStyle name="Input 2 2 2 2 11 3 2" xfId="7254" xr:uid="{49D60043-B362-453A-9F10-F70F1384E206}"/>
    <cellStyle name="Input 2 2 2 2 11 3 3" xfId="7255" xr:uid="{2B366C77-1FE9-48BB-AA64-F165633F3437}"/>
    <cellStyle name="Input 2 2 2 2 11 4" xfId="7256" xr:uid="{9E3835FE-B11B-4A6A-B0B3-FF261EA515C2}"/>
    <cellStyle name="Input 2 2 2 2 11 4 2" xfId="7257" xr:uid="{1E772FD6-785D-44D2-8E44-D6B84BC48B3E}"/>
    <cellStyle name="Input 2 2 2 2 11 4 3" xfId="7258" xr:uid="{BB7D7A8E-F881-48E5-BACF-452F390D27BD}"/>
    <cellStyle name="Input 2 2 2 2 11 5" xfId="7259" xr:uid="{4731C533-ED44-4008-B878-0C67EEA3A750}"/>
    <cellStyle name="Input 2 2 2 2 11 5 2" xfId="7260" xr:uid="{EF2E2835-9A03-4D36-8DD3-0DFC11C6F101}"/>
    <cellStyle name="Input 2 2 2 2 11 5 3" xfId="7261" xr:uid="{36E0430A-7D48-49E8-8153-8A1BDB8AB80B}"/>
    <cellStyle name="Input 2 2 2 2 11 6" xfId="7262" xr:uid="{BF8B2B42-B20D-48B7-9D86-6CB85E7B55DF}"/>
    <cellStyle name="Input 2 2 2 2 11 6 2" xfId="7263" xr:uid="{AE48D696-D630-4A76-ACCA-404801587A43}"/>
    <cellStyle name="Input 2 2 2 2 11 6 3" xfId="7264" xr:uid="{266546D0-7197-4C60-B3BD-8C763F785AA5}"/>
    <cellStyle name="Input 2 2 2 2 11 7" xfId="7265" xr:uid="{C571AC5E-E21D-4D81-ADED-B46F8259C457}"/>
    <cellStyle name="Input 2 2 2 2 11 8" xfId="7266" xr:uid="{9AFE27AA-C481-4A18-9A2F-B9F65638EE9C}"/>
    <cellStyle name="Input 2 2 2 2 12" xfId="7267" xr:uid="{34455095-0091-48DE-8B42-22627BD2B7DA}"/>
    <cellStyle name="Input 2 2 2 2 12 2" xfId="7268" xr:uid="{8FC1456F-1D33-456D-89ED-41736730593E}"/>
    <cellStyle name="Input 2 2 2 2 12 2 2" xfId="7269" xr:uid="{7E399594-8C03-4935-8784-62AFF35D0D6E}"/>
    <cellStyle name="Input 2 2 2 2 12 2 3" xfId="7270" xr:uid="{71A229E6-9484-4BBF-B004-601D5FFD7733}"/>
    <cellStyle name="Input 2 2 2 2 12 3" xfId="7271" xr:uid="{10CFFEB3-8E66-4A20-9D6E-544C095754DE}"/>
    <cellStyle name="Input 2 2 2 2 12 3 2" xfId="7272" xr:uid="{94F1741D-DFD4-4587-8154-DAF06B25C63F}"/>
    <cellStyle name="Input 2 2 2 2 12 3 3" xfId="7273" xr:uid="{B868CC5C-2D7B-412C-B0C3-7F0190CEF3FC}"/>
    <cellStyle name="Input 2 2 2 2 12 4" xfId="7274" xr:uid="{ACCE8379-18D2-4DC0-B11C-B2EEDC1C4AE9}"/>
    <cellStyle name="Input 2 2 2 2 12 4 2" xfId="7275" xr:uid="{75772E93-5A1B-4C93-8BD4-E6BA37BCA803}"/>
    <cellStyle name="Input 2 2 2 2 12 4 3" xfId="7276" xr:uid="{204DD59A-CACA-497C-9CA6-EEFA68D20225}"/>
    <cellStyle name="Input 2 2 2 2 12 5" xfId="7277" xr:uid="{6D321D26-6203-44B6-9630-49D93ED3F524}"/>
    <cellStyle name="Input 2 2 2 2 12 5 2" xfId="7278" xr:uid="{15208FC5-2D37-451F-89A7-1A2EFCA6DDFC}"/>
    <cellStyle name="Input 2 2 2 2 12 5 3" xfId="7279" xr:uid="{CDDFBBF1-E50F-404F-8E09-BC1668695BB2}"/>
    <cellStyle name="Input 2 2 2 2 12 6" xfId="7280" xr:uid="{9456CBF4-6B7F-4A7D-8349-8BFA8D1ED506}"/>
    <cellStyle name="Input 2 2 2 2 12 6 2" xfId="7281" xr:uid="{08629575-BF3C-4737-862B-96373407B42E}"/>
    <cellStyle name="Input 2 2 2 2 12 6 3" xfId="7282" xr:uid="{91EAA197-5E84-4C04-AACF-6BC98193826F}"/>
    <cellStyle name="Input 2 2 2 2 12 7" xfId="7283" xr:uid="{3F890295-F7F6-4763-98C4-03AB3914A749}"/>
    <cellStyle name="Input 2 2 2 2 12 8" xfId="7284" xr:uid="{F4485B1A-2AFB-46C4-A123-F6DA8784C431}"/>
    <cellStyle name="Input 2 2 2 2 13" xfId="7285" xr:uid="{616D3D9E-7D8D-47F2-ADCD-1B058E2890CF}"/>
    <cellStyle name="Input 2 2 2 2 13 2" xfId="7286" xr:uid="{AA1467FF-3410-46D4-B2A4-CA821D53259F}"/>
    <cellStyle name="Input 2 2 2 2 13 2 2" xfId="7287" xr:uid="{362D538C-B0C0-4C13-9565-665BB81EDDB5}"/>
    <cellStyle name="Input 2 2 2 2 13 2 3" xfId="7288" xr:uid="{6DC868CC-B869-4275-85E1-E8C1F4E16667}"/>
    <cellStyle name="Input 2 2 2 2 13 3" xfId="7289" xr:uid="{2A9E1103-1189-4D5D-9C3F-0C139F9F79D7}"/>
    <cellStyle name="Input 2 2 2 2 13 3 2" xfId="7290" xr:uid="{F102B8FD-F316-47DC-AF40-241843F90570}"/>
    <cellStyle name="Input 2 2 2 2 13 3 3" xfId="7291" xr:uid="{9037D023-C267-4B17-835D-FEE1EFA084C3}"/>
    <cellStyle name="Input 2 2 2 2 13 4" xfId="7292" xr:uid="{01E092A4-2B2D-4033-B254-907CC77C2418}"/>
    <cellStyle name="Input 2 2 2 2 13 4 2" xfId="7293" xr:uid="{65CD33FD-5D07-4C26-8E1D-45C463E87344}"/>
    <cellStyle name="Input 2 2 2 2 13 4 3" xfId="7294" xr:uid="{7B31FA77-8702-4399-9F6C-7A5F333DB2B6}"/>
    <cellStyle name="Input 2 2 2 2 13 5" xfId="7295" xr:uid="{5B4D5233-0971-49F9-AC10-6BA1E2C68616}"/>
    <cellStyle name="Input 2 2 2 2 13 5 2" xfId="7296" xr:uid="{EABE8FD3-C3F6-47A6-9978-CF9E53284B7E}"/>
    <cellStyle name="Input 2 2 2 2 13 5 3" xfId="7297" xr:uid="{94A78668-DE29-44F1-9A3B-FED6BE23F2D3}"/>
    <cellStyle name="Input 2 2 2 2 13 6" xfId="7298" xr:uid="{85220390-6375-4B5F-9376-1F2E850C5D04}"/>
    <cellStyle name="Input 2 2 2 2 13 6 2" xfId="7299" xr:uid="{9AE1521E-1434-45BA-A1C1-10108299C789}"/>
    <cellStyle name="Input 2 2 2 2 13 6 3" xfId="7300" xr:uid="{7DBE8614-B347-4E88-8FB8-50CF43839465}"/>
    <cellStyle name="Input 2 2 2 2 13 7" xfId="7301" xr:uid="{A9122549-73F2-4D0A-8FBE-9AC944CAFC67}"/>
    <cellStyle name="Input 2 2 2 2 13 8" xfId="7302" xr:uid="{925696A3-29BE-4AD5-BAC0-E93D0809BFE7}"/>
    <cellStyle name="Input 2 2 2 2 14" xfId="7303" xr:uid="{E539873D-85CE-4115-ABFF-69B408929D45}"/>
    <cellStyle name="Input 2 2 2 2 14 2" xfId="7304" xr:uid="{6DBFEA42-FD54-4A30-9257-C9116737642F}"/>
    <cellStyle name="Input 2 2 2 2 14 2 2" xfId="7305" xr:uid="{4CEB04E1-F620-4E80-ADB0-41DE93596716}"/>
    <cellStyle name="Input 2 2 2 2 14 2 3" xfId="7306" xr:uid="{40398217-B886-4D4D-8414-0162862513A2}"/>
    <cellStyle name="Input 2 2 2 2 14 3" xfId="7307" xr:uid="{E5896431-FC21-4D6E-B899-0C0446953EA4}"/>
    <cellStyle name="Input 2 2 2 2 14 3 2" xfId="7308" xr:uid="{6D6D2009-CBCA-4C0D-8388-A7B36D931603}"/>
    <cellStyle name="Input 2 2 2 2 14 3 3" xfId="7309" xr:uid="{B93EB985-C022-4515-B1F4-C8E37AC45D88}"/>
    <cellStyle name="Input 2 2 2 2 14 4" xfId="7310" xr:uid="{78B7DF94-4DF1-4BCA-A878-B8A3A627FCD6}"/>
    <cellStyle name="Input 2 2 2 2 14 4 2" xfId="7311" xr:uid="{F2FD5A7C-2DD5-449D-A7F2-42542B5E029B}"/>
    <cellStyle name="Input 2 2 2 2 14 4 3" xfId="7312" xr:uid="{A5AD3D51-E1E7-4F8E-AA0C-FFF818C20F1C}"/>
    <cellStyle name="Input 2 2 2 2 14 5" xfId="7313" xr:uid="{5BE65E40-2FD2-400C-84AD-E463DF4A34C4}"/>
    <cellStyle name="Input 2 2 2 2 14 5 2" xfId="7314" xr:uid="{0D594E47-9812-4C91-BF79-BD2393A47D35}"/>
    <cellStyle name="Input 2 2 2 2 14 5 3" xfId="7315" xr:uid="{364D6991-845D-4F52-A797-7058ED0BE3FB}"/>
    <cellStyle name="Input 2 2 2 2 14 6" xfId="7316" xr:uid="{45970E6D-B46A-4E2D-AD22-010A4030041A}"/>
    <cellStyle name="Input 2 2 2 2 14 6 2" xfId="7317" xr:uid="{9C66B172-AFDA-4AE0-BAFB-21DBD6200176}"/>
    <cellStyle name="Input 2 2 2 2 14 6 3" xfId="7318" xr:uid="{4DE25F4F-6C32-47CD-B09B-80DA333C4038}"/>
    <cellStyle name="Input 2 2 2 2 14 7" xfId="7319" xr:uid="{F9C3DC42-9518-4F5A-AAA3-AF522C9FA6DC}"/>
    <cellStyle name="Input 2 2 2 2 14 8" xfId="7320" xr:uid="{E0B9BB2C-C67A-488C-83D9-5342337ED419}"/>
    <cellStyle name="Input 2 2 2 2 15" xfId="7321" xr:uid="{942A1ECC-1737-44FB-AA9A-18CC6E4A77CC}"/>
    <cellStyle name="Input 2 2 2 2 15 2" xfId="7322" xr:uid="{0A15BFB6-7EFD-4890-83DD-114233889208}"/>
    <cellStyle name="Input 2 2 2 2 15 3" xfId="7323" xr:uid="{C2E7F9D0-61B7-43A5-A033-70B61B7816CF}"/>
    <cellStyle name="Input 2 2 2 2 16" xfId="7324" xr:uid="{8A67B4D4-FCE3-41C1-865C-8AC613D8DA1B}"/>
    <cellStyle name="Input 2 2 2 2 2" xfId="7325" xr:uid="{993F7D5E-7BCF-4D48-8A49-7A494088B684}"/>
    <cellStyle name="Input 2 2 2 2 2 2" xfId="7326" xr:uid="{88A46D9C-56F2-4CD1-A63B-4DFA8758E0AD}"/>
    <cellStyle name="Input 2 2 2 2 2 2 2" xfId="7327" xr:uid="{DAAC5646-493A-483D-875D-B7344DCBAB3C}"/>
    <cellStyle name="Input 2 2 2 2 2 2 3" xfId="7328" xr:uid="{C5C0873D-7431-4BC3-A0C8-906F956D099A}"/>
    <cellStyle name="Input 2 2 2 2 2 3" xfId="7329" xr:uid="{E54973F2-8F89-413A-9722-6FD49F35DE67}"/>
    <cellStyle name="Input 2 2 2 2 2 3 2" xfId="7330" xr:uid="{6E2B7D6F-A696-404F-9DC0-8E4CF54628CC}"/>
    <cellStyle name="Input 2 2 2 2 2 3 3" xfId="7331" xr:uid="{E8AEF4F7-DD6F-42C1-8218-8C43B95FB6B3}"/>
    <cellStyle name="Input 2 2 2 2 2 4" xfId="7332" xr:uid="{A3204C97-CEF5-4B43-87D5-721AE46CE459}"/>
    <cellStyle name="Input 2 2 2 2 2 4 2" xfId="7333" xr:uid="{D4092411-3FC2-41E5-B2C0-91E8140622F1}"/>
    <cellStyle name="Input 2 2 2 2 2 4 3" xfId="7334" xr:uid="{CB6B328E-F9AA-4F84-8CE6-CE60090AA35A}"/>
    <cellStyle name="Input 2 2 2 2 2 5" xfId="7335" xr:uid="{2210802C-7664-4DE8-8951-DDF77202A25D}"/>
    <cellStyle name="Input 2 2 2 2 2 5 2" xfId="7336" xr:uid="{C1C635D1-DBF1-411D-ACF8-F43DB73041D0}"/>
    <cellStyle name="Input 2 2 2 2 2 5 3" xfId="7337" xr:uid="{70EE8198-4B55-48E5-A551-D6A99F0CE7B1}"/>
    <cellStyle name="Input 2 2 2 2 2 6" xfId="7338" xr:uid="{ACC48F69-B9D6-4227-8131-CED48B14886D}"/>
    <cellStyle name="Input 2 2 2 2 2 6 2" xfId="7339" xr:uid="{A9D1DDEA-03B5-4CCD-8333-D811BE0ECC78}"/>
    <cellStyle name="Input 2 2 2 2 2 6 3" xfId="7340" xr:uid="{534E5B9A-E33B-44BF-B223-A8177C2638BB}"/>
    <cellStyle name="Input 2 2 2 2 2 7" xfId="7341" xr:uid="{6BE29E0E-1956-4B83-9316-4ADB750F15D2}"/>
    <cellStyle name="Input 2 2 2 2 2 8" xfId="7342" xr:uid="{F534EFE6-A033-4269-AB4F-880C852830DE}"/>
    <cellStyle name="Input 2 2 2 2 2 9" xfId="7343" xr:uid="{5FEA0D99-689B-43D0-949C-F0F43B42757E}"/>
    <cellStyle name="Input 2 2 2 2 3" xfId="7344" xr:uid="{E867D724-6503-4193-8F46-024A5E56A8DB}"/>
    <cellStyle name="Input 2 2 2 2 3 2" xfId="7345" xr:uid="{2A6B26E0-822F-4C89-8D25-FE65B6701249}"/>
    <cellStyle name="Input 2 2 2 2 3 2 2" xfId="7346" xr:uid="{8F310E1A-0757-41B3-A7B7-B42457292D43}"/>
    <cellStyle name="Input 2 2 2 2 3 2 3" xfId="7347" xr:uid="{95BFB527-FBDD-4A0E-BF61-1F9DC2AE6156}"/>
    <cellStyle name="Input 2 2 2 2 3 3" xfId="7348" xr:uid="{0CB3054E-4377-49AA-9226-7288E65CEFA5}"/>
    <cellStyle name="Input 2 2 2 2 3 3 2" xfId="7349" xr:uid="{572F080F-E64B-426B-8D91-C905EAF81FBB}"/>
    <cellStyle name="Input 2 2 2 2 3 3 3" xfId="7350" xr:uid="{BB7FB031-8D92-461A-94BB-F1969C0C1CAC}"/>
    <cellStyle name="Input 2 2 2 2 3 4" xfId="7351" xr:uid="{E7DAAF29-9928-4A2C-9F48-8FC0A0A69423}"/>
    <cellStyle name="Input 2 2 2 2 3 4 2" xfId="7352" xr:uid="{DAA068C4-3AB3-498E-A0A6-751FC064F276}"/>
    <cellStyle name="Input 2 2 2 2 3 4 3" xfId="7353" xr:uid="{A7C3C436-5EE8-44DE-A281-4D2401B33CED}"/>
    <cellStyle name="Input 2 2 2 2 3 5" xfId="7354" xr:uid="{A64C3B17-E793-44C8-A245-20BE1902DF38}"/>
    <cellStyle name="Input 2 2 2 2 3 5 2" xfId="7355" xr:uid="{BD9FDE8C-D66B-4E06-AD7F-AC8753D17B67}"/>
    <cellStyle name="Input 2 2 2 2 3 5 3" xfId="7356" xr:uid="{403AA806-B471-4D9A-8669-67A62E652F46}"/>
    <cellStyle name="Input 2 2 2 2 3 6" xfId="7357" xr:uid="{C0A735CD-FE8F-462D-989E-0B507ABE360A}"/>
    <cellStyle name="Input 2 2 2 2 3 6 2" xfId="7358" xr:uid="{A2F8DD8F-00C8-42E1-B7AB-B571102EDD46}"/>
    <cellStyle name="Input 2 2 2 2 3 6 3" xfId="7359" xr:uid="{30ED717E-EB8F-471F-8975-63622A6DD422}"/>
    <cellStyle name="Input 2 2 2 2 3 7" xfId="7360" xr:uid="{CB7BE2A0-D180-4E46-A0F3-7708758EC1DC}"/>
    <cellStyle name="Input 2 2 2 2 3 8" xfId="7361" xr:uid="{70BF7A80-390C-4382-8571-8A664439EBB8}"/>
    <cellStyle name="Input 2 2 2 2 3 9" xfId="7362" xr:uid="{9AE4EAB8-D796-46D3-9BF5-7B76BDA62F0C}"/>
    <cellStyle name="Input 2 2 2 2 4" xfId="7363" xr:uid="{BC591867-EC35-44E1-86D8-8280542293D5}"/>
    <cellStyle name="Input 2 2 2 2 4 2" xfId="7364" xr:uid="{714CE4A7-7934-4B41-99B0-8160B1A55673}"/>
    <cellStyle name="Input 2 2 2 2 4 2 2" xfId="7365" xr:uid="{44A52A27-5C7F-49A3-AAD4-C6CCB94B0D3E}"/>
    <cellStyle name="Input 2 2 2 2 4 2 3" xfId="7366" xr:uid="{2F2188F0-3CF5-4E29-9616-837C34BAC6C1}"/>
    <cellStyle name="Input 2 2 2 2 4 3" xfId="7367" xr:uid="{A70C27C9-1462-4E20-9072-78EF2EAD8080}"/>
    <cellStyle name="Input 2 2 2 2 4 3 2" xfId="7368" xr:uid="{88ED9294-F029-434D-BAE2-52CFC45650AC}"/>
    <cellStyle name="Input 2 2 2 2 4 3 3" xfId="7369" xr:uid="{E4968DD5-B3B9-4617-B4A3-5FB6F5DB2A4F}"/>
    <cellStyle name="Input 2 2 2 2 4 4" xfId="7370" xr:uid="{A2314B8F-595D-4304-B65E-86A84A98D4A7}"/>
    <cellStyle name="Input 2 2 2 2 4 4 2" xfId="7371" xr:uid="{C81150DA-3BFD-467C-88D7-14240FB99A98}"/>
    <cellStyle name="Input 2 2 2 2 4 4 3" xfId="7372" xr:uid="{B2525792-89E7-4467-8E4E-8F47232BA6CD}"/>
    <cellStyle name="Input 2 2 2 2 4 5" xfId="7373" xr:uid="{768FCACE-D0C9-4AAD-9006-DD8C632B509D}"/>
    <cellStyle name="Input 2 2 2 2 4 5 2" xfId="7374" xr:uid="{C830635B-F188-41C9-9517-48E90C67504E}"/>
    <cellStyle name="Input 2 2 2 2 4 5 3" xfId="7375" xr:uid="{BBA4D1AC-35FC-4150-87A7-89EAC31588DE}"/>
    <cellStyle name="Input 2 2 2 2 4 6" xfId="7376" xr:uid="{E5AB3ABA-BA96-4A21-A73D-2A6D19D48001}"/>
    <cellStyle name="Input 2 2 2 2 4 6 2" xfId="7377" xr:uid="{CA6FC7C4-F94C-42DF-BC97-0B547EC7C121}"/>
    <cellStyle name="Input 2 2 2 2 4 6 3" xfId="7378" xr:uid="{97EF5428-DD5B-40A3-83F8-1ACA08CDC7B4}"/>
    <cellStyle name="Input 2 2 2 2 4 7" xfId="7379" xr:uid="{29F643D2-B2E1-4FB8-A17C-B9365516D476}"/>
    <cellStyle name="Input 2 2 2 2 4 8" xfId="7380" xr:uid="{0AD7DC45-318A-4BA4-A53A-E4533430C162}"/>
    <cellStyle name="Input 2 2 2 2 4 9" xfId="7381" xr:uid="{E97D2759-73DB-4C8F-9B96-D98C8E831542}"/>
    <cellStyle name="Input 2 2 2 2 5" xfId="7382" xr:uid="{7ECA19FB-1F26-4849-98C3-149121638DA4}"/>
    <cellStyle name="Input 2 2 2 2 5 2" xfId="7383" xr:uid="{DB0D5D66-A28B-46AC-99BE-F4FEB04114C0}"/>
    <cellStyle name="Input 2 2 2 2 5 2 2" xfId="7384" xr:uid="{7476CE9B-B004-4068-BB5E-90A3934F34AA}"/>
    <cellStyle name="Input 2 2 2 2 5 2 3" xfId="7385" xr:uid="{7E9F4E98-DAFA-4F3F-A438-21EE29E1B54A}"/>
    <cellStyle name="Input 2 2 2 2 5 3" xfId="7386" xr:uid="{927AEB0E-F98E-4942-9267-80EFCECB1B45}"/>
    <cellStyle name="Input 2 2 2 2 5 3 2" xfId="7387" xr:uid="{8F094F76-9A49-4707-B0C5-38033ABB9A9F}"/>
    <cellStyle name="Input 2 2 2 2 5 3 3" xfId="7388" xr:uid="{E0A61F75-75BD-449F-A36A-47DE155FC74A}"/>
    <cellStyle name="Input 2 2 2 2 5 4" xfId="7389" xr:uid="{F9AD493A-E140-4B9A-960D-F77A8BAA452B}"/>
    <cellStyle name="Input 2 2 2 2 5 4 2" xfId="7390" xr:uid="{C08EB098-EF23-4B05-9CAB-4751AD90E6EB}"/>
    <cellStyle name="Input 2 2 2 2 5 4 3" xfId="7391" xr:uid="{B315B22A-12C2-4846-8C6D-245EEA9EBE81}"/>
    <cellStyle name="Input 2 2 2 2 5 5" xfId="7392" xr:uid="{4309C3D9-B5F4-4AFD-B981-6BCEE384668A}"/>
    <cellStyle name="Input 2 2 2 2 5 5 2" xfId="7393" xr:uid="{87D5AC04-3455-4AF9-A368-0FD339FF597F}"/>
    <cellStyle name="Input 2 2 2 2 5 5 3" xfId="7394" xr:uid="{AD270DB4-C3E1-48C1-AC4E-36B3B542FCC1}"/>
    <cellStyle name="Input 2 2 2 2 5 6" xfId="7395" xr:uid="{ED7F1025-0200-4C4F-9BCD-63CCA9CD0FC2}"/>
    <cellStyle name="Input 2 2 2 2 5 6 2" xfId="7396" xr:uid="{852A913E-3D9A-47B9-B921-56727C0A08F8}"/>
    <cellStyle name="Input 2 2 2 2 5 6 3" xfId="7397" xr:uid="{2D4C386F-A14D-4C58-A662-F504A7BB9547}"/>
    <cellStyle name="Input 2 2 2 2 5 7" xfId="7398" xr:uid="{CA780A28-F307-4B54-A927-CDB7C0F8102E}"/>
    <cellStyle name="Input 2 2 2 2 5 8" xfId="7399" xr:uid="{F158FEE0-51D1-4A9C-8DF1-8733CD41F980}"/>
    <cellStyle name="Input 2 2 2 2 5 9" xfId="7400" xr:uid="{F8569920-276A-41C5-8BD2-F874A125FD1E}"/>
    <cellStyle name="Input 2 2 2 2 6" xfId="7401" xr:uid="{8515FAC2-5FBE-4A8C-A849-3DC619C658D0}"/>
    <cellStyle name="Input 2 2 2 2 6 2" xfId="7402" xr:uid="{F6EF0232-1624-494D-B054-0021B85F6C69}"/>
    <cellStyle name="Input 2 2 2 2 6 2 2" xfId="7403" xr:uid="{0C939546-E74C-4132-84EE-89F2D944306A}"/>
    <cellStyle name="Input 2 2 2 2 6 2 3" xfId="7404" xr:uid="{35BCA2EE-B4D7-4DCC-ADCB-27F65E9AE99E}"/>
    <cellStyle name="Input 2 2 2 2 6 3" xfId="7405" xr:uid="{E094BF12-6AF4-48F3-9882-15FCE8B5991A}"/>
    <cellStyle name="Input 2 2 2 2 6 3 2" xfId="7406" xr:uid="{B6D666BC-78E4-4984-942A-DC96B0FB848E}"/>
    <cellStyle name="Input 2 2 2 2 6 3 3" xfId="7407" xr:uid="{6B13A576-B376-484C-A8FE-56730E90B73A}"/>
    <cellStyle name="Input 2 2 2 2 6 4" xfId="7408" xr:uid="{DD7D8E4C-ABF4-4277-8E92-4EDDBD69F2C0}"/>
    <cellStyle name="Input 2 2 2 2 6 4 2" xfId="7409" xr:uid="{0B8E5452-8EAE-49B3-A722-1BEA050AD661}"/>
    <cellStyle name="Input 2 2 2 2 6 4 3" xfId="7410" xr:uid="{6E80D8ED-E828-4160-BFB9-53CC89112CEE}"/>
    <cellStyle name="Input 2 2 2 2 6 5" xfId="7411" xr:uid="{A491F561-EB4B-420C-9DCE-7869714FD925}"/>
    <cellStyle name="Input 2 2 2 2 6 5 2" xfId="7412" xr:uid="{02C2B795-2F2C-4C25-8266-51BEF7A24086}"/>
    <cellStyle name="Input 2 2 2 2 6 5 3" xfId="7413" xr:uid="{B76743DB-C973-46E9-8B0D-F8ABB89F6C4B}"/>
    <cellStyle name="Input 2 2 2 2 6 6" xfId="7414" xr:uid="{A29377D2-A64D-4745-BDA1-0B16073DA1FF}"/>
    <cellStyle name="Input 2 2 2 2 6 6 2" xfId="7415" xr:uid="{DA70991A-1BB1-4DBB-84CB-0B272507BD6D}"/>
    <cellStyle name="Input 2 2 2 2 6 6 3" xfId="7416" xr:uid="{F3A8C17F-6FCA-4FEE-865D-893CB85DC1C2}"/>
    <cellStyle name="Input 2 2 2 2 6 7" xfId="7417" xr:uid="{B0523B82-5616-48EE-8741-AA90290BE444}"/>
    <cellStyle name="Input 2 2 2 2 6 8" xfId="7418" xr:uid="{F5BC1ABC-EC72-4E90-8CF0-694C661C2096}"/>
    <cellStyle name="Input 2 2 2 2 6 9" xfId="7419" xr:uid="{C90AF8B6-3E47-4BC3-8E30-3A9104FEF0BD}"/>
    <cellStyle name="Input 2 2 2 2 7" xfId="7420" xr:uid="{C2EC71BD-BF49-4E5D-8B11-3974E437BB0A}"/>
    <cellStyle name="Input 2 2 2 2 7 2" xfId="7421" xr:uid="{0CD19AB3-E8D8-43B6-B143-9A6E5D7A1A52}"/>
    <cellStyle name="Input 2 2 2 2 7 2 2" xfId="7422" xr:uid="{75D22990-9941-4102-96C2-75E9D7475CA7}"/>
    <cellStyle name="Input 2 2 2 2 7 2 3" xfId="7423" xr:uid="{FBABB1C7-CE01-4F11-A43B-429DFF222699}"/>
    <cellStyle name="Input 2 2 2 2 7 3" xfId="7424" xr:uid="{E74B4EA3-B4DE-48A2-8D89-BA97D3A4A373}"/>
    <cellStyle name="Input 2 2 2 2 7 3 2" xfId="7425" xr:uid="{D7181286-F18F-46A0-931E-9A0C273DD92E}"/>
    <cellStyle name="Input 2 2 2 2 7 3 3" xfId="7426" xr:uid="{4538A2DE-6B87-48B3-9530-1ED530CD58FE}"/>
    <cellStyle name="Input 2 2 2 2 7 4" xfId="7427" xr:uid="{3DA8D0D5-5C68-4FC5-97A8-9481BF3C737A}"/>
    <cellStyle name="Input 2 2 2 2 7 4 2" xfId="7428" xr:uid="{51B08FA9-F184-4E45-95A5-834408C4B261}"/>
    <cellStyle name="Input 2 2 2 2 7 4 3" xfId="7429" xr:uid="{F5445A01-C87F-4E7B-8A8F-4AAE11AF7C7B}"/>
    <cellStyle name="Input 2 2 2 2 7 5" xfId="7430" xr:uid="{5F5B632D-9346-4435-B838-97EEF0419A40}"/>
    <cellStyle name="Input 2 2 2 2 7 5 2" xfId="7431" xr:uid="{26B307D0-9FC3-41E9-BD10-43F33F293AAF}"/>
    <cellStyle name="Input 2 2 2 2 7 5 3" xfId="7432" xr:uid="{B5F60BD6-C81F-477C-96B7-242922174BE2}"/>
    <cellStyle name="Input 2 2 2 2 7 6" xfId="7433" xr:uid="{E075EE61-9DDA-4B16-8B12-404BCD66E017}"/>
    <cellStyle name="Input 2 2 2 2 7 6 2" xfId="7434" xr:uid="{24533884-F3FE-440E-8924-F4F805AF03FA}"/>
    <cellStyle name="Input 2 2 2 2 7 6 3" xfId="7435" xr:uid="{E3E15497-03C4-4D21-9145-BA4347FA7FCB}"/>
    <cellStyle name="Input 2 2 2 2 7 7" xfId="7436" xr:uid="{9DDD8174-9EC2-47F7-8582-B581FC35EDF9}"/>
    <cellStyle name="Input 2 2 2 2 7 8" xfId="7437" xr:uid="{CF293EE9-01BE-46F4-9467-C1114A43BEC8}"/>
    <cellStyle name="Input 2 2 2 2 7 9" xfId="7438" xr:uid="{3B95C7DC-8836-48E8-9B63-C9D5C15E480F}"/>
    <cellStyle name="Input 2 2 2 2 8" xfId="7439" xr:uid="{40B7FE1B-3971-4C64-9D7F-BC5F573B6361}"/>
    <cellStyle name="Input 2 2 2 2 8 2" xfId="7440" xr:uid="{2F416C81-0E5B-45F2-8554-D8655C3E1E88}"/>
    <cellStyle name="Input 2 2 2 2 8 2 2" xfId="7441" xr:uid="{54A2C7D1-E766-40AE-B4D4-9EDCFC16ADA8}"/>
    <cellStyle name="Input 2 2 2 2 8 2 3" xfId="7442" xr:uid="{A8CCF3E5-EA1B-475A-990B-11896C6F5D9C}"/>
    <cellStyle name="Input 2 2 2 2 8 3" xfId="7443" xr:uid="{A9C4D443-0F8A-49C4-9E9F-5944CB073640}"/>
    <cellStyle name="Input 2 2 2 2 8 3 2" xfId="7444" xr:uid="{2DC06AFE-DA30-48DB-9488-80F3164C0D58}"/>
    <cellStyle name="Input 2 2 2 2 8 3 3" xfId="7445" xr:uid="{400D1B51-6772-45E2-BF09-D0BB3F0A7499}"/>
    <cellStyle name="Input 2 2 2 2 8 4" xfId="7446" xr:uid="{BCEA7A22-CBF7-4A6D-A043-E340BE1B2BA7}"/>
    <cellStyle name="Input 2 2 2 2 8 4 2" xfId="7447" xr:uid="{865F0597-04E3-4A4C-91D6-F97B660CE9D4}"/>
    <cellStyle name="Input 2 2 2 2 8 4 3" xfId="7448" xr:uid="{FD4336FB-5CCF-4846-87F9-05058D1A0C9A}"/>
    <cellStyle name="Input 2 2 2 2 8 5" xfId="7449" xr:uid="{116A0CD1-DE99-49CD-B0E8-A0C22B5833FE}"/>
    <cellStyle name="Input 2 2 2 2 8 5 2" xfId="7450" xr:uid="{64EC14AC-AE9E-474A-89B6-862DAC35D123}"/>
    <cellStyle name="Input 2 2 2 2 8 5 3" xfId="7451" xr:uid="{A8055534-DACF-41BA-B848-45B1C1E84A1C}"/>
    <cellStyle name="Input 2 2 2 2 8 6" xfId="7452" xr:uid="{4454CD6D-DC02-4ED1-91C4-72C6665A04A3}"/>
    <cellStyle name="Input 2 2 2 2 8 6 2" xfId="7453" xr:uid="{20A714E9-2FC7-4863-BDDA-957F47126DE1}"/>
    <cellStyle name="Input 2 2 2 2 8 6 3" xfId="7454" xr:uid="{BDDA50EC-2458-46AF-ACF9-FFD0063E5E58}"/>
    <cellStyle name="Input 2 2 2 2 8 7" xfId="7455" xr:uid="{D4FBAFEC-9C07-4108-9390-5D69A3D3A932}"/>
    <cellStyle name="Input 2 2 2 2 8 8" xfId="7456" xr:uid="{B54A56C6-05BB-4EC2-B0CF-994AE67F9656}"/>
    <cellStyle name="Input 2 2 2 2 8 9" xfId="7457" xr:uid="{4E0C760B-5714-4566-972B-CE3D8DF99D17}"/>
    <cellStyle name="Input 2 2 2 2 9" xfId="7458" xr:uid="{6CE19D5A-0F2B-400A-B2E6-D85BF1496B13}"/>
    <cellStyle name="Input 2 2 2 2 9 2" xfId="7459" xr:uid="{829A1915-9031-43E5-B29B-0145FC1D9D18}"/>
    <cellStyle name="Input 2 2 2 2 9 2 2" xfId="7460" xr:uid="{24C85C94-8984-4BD4-B434-461FE902D5A4}"/>
    <cellStyle name="Input 2 2 2 2 9 2 3" xfId="7461" xr:uid="{2478CD30-A4A5-44C6-8364-8F2A3D3CED1A}"/>
    <cellStyle name="Input 2 2 2 2 9 3" xfId="7462" xr:uid="{000C1E08-C954-49A1-9C5A-4E794FD9E834}"/>
    <cellStyle name="Input 2 2 2 2 9 3 2" xfId="7463" xr:uid="{96E8D088-49D8-4990-AB0E-F075424C9CE2}"/>
    <cellStyle name="Input 2 2 2 2 9 3 3" xfId="7464" xr:uid="{D240FCA3-4EDA-4812-8025-41B4CF551E44}"/>
    <cellStyle name="Input 2 2 2 2 9 4" xfId="7465" xr:uid="{38EFB0CF-AC95-4F1F-AA50-1A2A532E86AB}"/>
    <cellStyle name="Input 2 2 2 2 9 4 2" xfId="7466" xr:uid="{50B7AB6A-F2BA-4527-A3F0-E0A66DEE8AB2}"/>
    <cellStyle name="Input 2 2 2 2 9 4 3" xfId="7467" xr:uid="{D5A06437-C11B-435C-A9BB-740BC349E149}"/>
    <cellStyle name="Input 2 2 2 2 9 5" xfId="7468" xr:uid="{5AD987A4-ABAF-4CBD-941F-2FA571891C85}"/>
    <cellStyle name="Input 2 2 2 2 9 5 2" xfId="7469" xr:uid="{F9987DA5-4AE9-41C4-AB96-67B60836094F}"/>
    <cellStyle name="Input 2 2 2 2 9 5 3" xfId="7470" xr:uid="{E6D966E3-AE41-4755-BB1D-251ACA808E6C}"/>
    <cellStyle name="Input 2 2 2 2 9 6" xfId="7471" xr:uid="{0D0AA67E-E6BD-4AA9-B48B-010234A09F22}"/>
    <cellStyle name="Input 2 2 2 2 9 6 2" xfId="7472" xr:uid="{18BC261A-24EE-4F6A-B2B1-1A4FF4B387F2}"/>
    <cellStyle name="Input 2 2 2 2 9 6 3" xfId="7473" xr:uid="{5A426116-278A-4C11-81E9-CDAE135549A3}"/>
    <cellStyle name="Input 2 2 2 2 9 7" xfId="7474" xr:uid="{EEFAD353-B095-4605-B382-428D5ED2B334}"/>
    <cellStyle name="Input 2 2 2 2 9 8" xfId="7475" xr:uid="{F7D4F3EB-E53B-4246-93DC-EC953EA7B4D9}"/>
    <cellStyle name="Input 2 2 2 3" xfId="7476" xr:uid="{6E54E392-BBA1-4191-8D88-E5A8A764440A}"/>
    <cellStyle name="Input 2 2 2 3 10" xfId="7477" xr:uid="{37FE5D0D-755A-4DCC-A034-1D3AFA7297E7}"/>
    <cellStyle name="Input 2 2 2 3 11" xfId="7478" xr:uid="{9B9B3366-5DB4-441D-A434-0CF315DDB638}"/>
    <cellStyle name="Input 2 2 2 3 2" xfId="7479" xr:uid="{BB10ABF8-5743-403E-AB55-610B75C43A48}"/>
    <cellStyle name="Input 2 2 2 3 2 2" xfId="7480" xr:uid="{930327EF-7258-42DA-907D-4A6041ED2474}"/>
    <cellStyle name="Input 2 2 2 3 2 3" xfId="7481" xr:uid="{0AAC30BB-E153-4C7A-B1D2-0C92BB7108C4}"/>
    <cellStyle name="Input 2 2 2 3 2 4" xfId="7482" xr:uid="{A85F8944-FAF2-4C02-9E7C-853713F4E650}"/>
    <cellStyle name="Input 2 2 2 3 3" xfId="7483" xr:uid="{C4AF741B-9209-4B4D-A188-56D2FE6F4DEE}"/>
    <cellStyle name="Input 2 2 2 3 3 2" xfId="7484" xr:uid="{0D1AC984-D6E9-4A7E-9E99-25FDF41FF89F}"/>
    <cellStyle name="Input 2 2 2 3 3 3" xfId="7485" xr:uid="{D9EBC740-FBFD-40B5-8CFF-4D30120A6D69}"/>
    <cellStyle name="Input 2 2 2 3 3 4" xfId="7486" xr:uid="{4CB66061-C6E5-401A-8E41-B4DB209FEF63}"/>
    <cellStyle name="Input 2 2 2 3 4" xfId="7487" xr:uid="{94409084-DFD3-4C9C-B3C4-6ABCD33591EF}"/>
    <cellStyle name="Input 2 2 2 3 4 2" xfId="7488" xr:uid="{16746CA7-CC6F-4559-B3E6-53E99C824428}"/>
    <cellStyle name="Input 2 2 2 3 4 3" xfId="7489" xr:uid="{FD540F08-7952-479A-99FB-7B99ED826ED8}"/>
    <cellStyle name="Input 2 2 2 3 4 4" xfId="7490" xr:uid="{60F78EF4-464F-40C7-A903-47B9E442E139}"/>
    <cellStyle name="Input 2 2 2 3 5" xfId="7491" xr:uid="{DB457DFB-26F5-486A-91FD-87108535DC6D}"/>
    <cellStyle name="Input 2 2 2 3 5 2" xfId="7492" xr:uid="{7A3F3490-8FC6-48ED-8EEF-A717DEB7FDD8}"/>
    <cellStyle name="Input 2 2 2 3 5 3" xfId="7493" xr:uid="{6E606EB6-75DD-448B-9015-673DDFFA499D}"/>
    <cellStyle name="Input 2 2 2 3 5 4" xfId="7494" xr:uid="{18C2932E-83FC-45CF-B72B-C55C659D6EF2}"/>
    <cellStyle name="Input 2 2 2 3 6" xfId="7495" xr:uid="{36987018-81DB-411E-BBBE-9D7F94EC6A8C}"/>
    <cellStyle name="Input 2 2 2 3 6 2" xfId="7496" xr:uid="{8DB7DACD-061D-49A3-8CC0-7461E0B41D39}"/>
    <cellStyle name="Input 2 2 2 3 6 3" xfId="7497" xr:uid="{18D9F5DC-193D-4D34-8CE5-A88123BE754B}"/>
    <cellStyle name="Input 2 2 2 3 6 4" xfId="7498" xr:uid="{80A46FD3-F40A-4C88-877C-C5D8CECB9B41}"/>
    <cellStyle name="Input 2 2 2 3 7" xfId="7499" xr:uid="{0E81BA9B-62D2-4B37-A40C-71B1EE0C1DD3}"/>
    <cellStyle name="Input 2 2 2 3 8" xfId="7500" xr:uid="{6A94603C-36FD-4EC4-A84D-FE2441A988A0}"/>
    <cellStyle name="Input 2 2 2 3 9" xfId="7501" xr:uid="{18215AF4-5520-437C-9414-681D1C48B118}"/>
    <cellStyle name="Input 2 2 2 4" xfId="7502" xr:uid="{461CB986-D5D8-432E-A441-EC9AA86F999D}"/>
    <cellStyle name="Input 2 2 2 4 10" xfId="7503" xr:uid="{2C825679-CA4B-4493-8EB8-BD6B0308F294}"/>
    <cellStyle name="Input 2 2 2 4 2" xfId="7504" xr:uid="{4A23A818-C969-464E-836C-4B81E24A104E}"/>
    <cellStyle name="Input 2 2 2 4 2 2" xfId="7505" xr:uid="{2448D9CE-B39F-42BF-85F9-626398787591}"/>
    <cellStyle name="Input 2 2 2 4 2 3" xfId="7506" xr:uid="{74EE8772-DB14-408E-8024-7A040587D0FA}"/>
    <cellStyle name="Input 2 2 2 4 2 4" xfId="7507" xr:uid="{7A5E6F2C-40A4-46DB-8F4C-E9FD2C6EEBA0}"/>
    <cellStyle name="Input 2 2 2 4 3" xfId="7508" xr:uid="{E6503025-C204-4F9C-9972-6920145740BF}"/>
    <cellStyle name="Input 2 2 2 4 3 2" xfId="7509" xr:uid="{CCA5A565-1BCE-4EFB-AFBA-D6CFA0E1A38E}"/>
    <cellStyle name="Input 2 2 2 4 3 3" xfId="7510" xr:uid="{69E51543-26C5-44B0-BBED-F972882C6334}"/>
    <cellStyle name="Input 2 2 2 4 3 4" xfId="7511" xr:uid="{01B10D9E-01E0-4889-B3BF-9CF39E0C92D4}"/>
    <cellStyle name="Input 2 2 2 4 4" xfId="7512" xr:uid="{40ED0F20-E9A7-4983-8BA6-BE9737C958C5}"/>
    <cellStyle name="Input 2 2 2 4 4 2" xfId="7513" xr:uid="{2069F32C-3271-452F-82D0-E52EB4060B7E}"/>
    <cellStyle name="Input 2 2 2 4 4 3" xfId="7514" xr:uid="{217CF5F4-09A2-483A-B30E-DD270C3EF83E}"/>
    <cellStyle name="Input 2 2 2 4 4 4" xfId="7515" xr:uid="{D26439FB-D8C4-4285-A040-A20E3666C4BB}"/>
    <cellStyle name="Input 2 2 2 4 5" xfId="7516" xr:uid="{3CB4D472-3208-42E0-A025-F9DEC07F5C35}"/>
    <cellStyle name="Input 2 2 2 4 5 2" xfId="7517" xr:uid="{6FAFDAAA-966A-47B8-A445-985AD5930CBF}"/>
    <cellStyle name="Input 2 2 2 4 5 3" xfId="7518" xr:uid="{29E5C433-005B-4B4B-8390-51EA74526B0C}"/>
    <cellStyle name="Input 2 2 2 4 5 4" xfId="7519" xr:uid="{89F607AA-9869-4E78-8934-45EF0C87FE90}"/>
    <cellStyle name="Input 2 2 2 4 6" xfId="7520" xr:uid="{49818187-493A-4F12-8A1C-DEBA7241DEE0}"/>
    <cellStyle name="Input 2 2 2 4 6 2" xfId="7521" xr:uid="{1BA46250-1C04-4D83-80FF-9DF5ABB78727}"/>
    <cellStyle name="Input 2 2 2 4 6 3" xfId="7522" xr:uid="{A4807C2B-20B0-4592-B547-EA723BA5DFB0}"/>
    <cellStyle name="Input 2 2 2 4 6 4" xfId="7523" xr:uid="{332DD664-CC89-4FA3-8E44-CFE63D84A488}"/>
    <cellStyle name="Input 2 2 2 4 7" xfId="7524" xr:uid="{C2D46206-7B8C-452E-A59D-6AD18032E5A6}"/>
    <cellStyle name="Input 2 2 2 4 8" xfId="7525" xr:uid="{4E8DC307-23E5-4253-8AFB-0EB4750DB5C0}"/>
    <cellStyle name="Input 2 2 2 4 9" xfId="7526" xr:uid="{48EDDB31-81A2-447D-B66A-C8743DF48C61}"/>
    <cellStyle name="Input 2 2 2 5" xfId="7527" xr:uid="{5810B886-69C6-41E5-BE08-2AFF22BCA3E1}"/>
    <cellStyle name="Input 2 2 2 5 2" xfId="7528" xr:uid="{3D167D2C-1CE1-422A-94B0-189EBA404D4C}"/>
    <cellStyle name="Input 2 2 2 5 2 2" xfId="7529" xr:uid="{93549DD0-9A81-4F6A-A999-EC10F3521BA1}"/>
    <cellStyle name="Input 2 2 2 5 2 3" xfId="7530" xr:uid="{0AD9867F-B409-4CAD-BE65-37E233502CBF}"/>
    <cellStyle name="Input 2 2 2 5 3" xfId="7531" xr:uid="{CCED4203-5054-4FD8-A819-97DE20A17F42}"/>
    <cellStyle name="Input 2 2 2 5 3 2" xfId="7532" xr:uid="{A32B3B42-B614-4748-9E52-153E42B46E33}"/>
    <cellStyle name="Input 2 2 2 5 3 3" xfId="7533" xr:uid="{94109746-90E3-4DB8-B657-F72309D6E971}"/>
    <cellStyle name="Input 2 2 2 5 4" xfId="7534" xr:uid="{3D267ED2-6249-4D78-94D0-C7809A442536}"/>
    <cellStyle name="Input 2 2 2 5 4 2" xfId="7535" xr:uid="{2C605552-C179-4F36-B8BB-2A5863A0E0B8}"/>
    <cellStyle name="Input 2 2 2 5 4 3" xfId="7536" xr:uid="{97EC0D74-3489-42D1-856D-CF5D0DE98AB3}"/>
    <cellStyle name="Input 2 2 2 5 5" xfId="7537" xr:uid="{39120FED-6660-41E3-A15E-45E354F754AC}"/>
    <cellStyle name="Input 2 2 2 5 5 2" xfId="7538" xr:uid="{84C4D3E0-1954-4FE2-A6D5-C9DC8DAD5450}"/>
    <cellStyle name="Input 2 2 2 5 5 3" xfId="7539" xr:uid="{1F1300CD-ACD9-40D3-8E5C-79308E4C0F85}"/>
    <cellStyle name="Input 2 2 2 5 6" xfId="7540" xr:uid="{FDCB9014-0C0A-49B1-A9A5-C9BC85E6C467}"/>
    <cellStyle name="Input 2 2 2 5 6 2" xfId="7541" xr:uid="{0F286115-4E2A-477C-BBEE-B6DD9161B074}"/>
    <cellStyle name="Input 2 2 2 5 6 3" xfId="7542" xr:uid="{C3F739EA-0A4A-41A3-A62F-BFE81B2D7DE8}"/>
    <cellStyle name="Input 2 2 2 5 7" xfId="7543" xr:uid="{CED59DFE-5DF6-457A-A72F-75064ACAB6B7}"/>
    <cellStyle name="Input 2 2 2 5 8" xfId="7544" xr:uid="{158E9322-AACB-4D38-BCA5-FFD41F9C5EC2}"/>
    <cellStyle name="Input 2 2 2 5 9" xfId="7545" xr:uid="{31D9307B-F178-4325-8CC1-D6DC26DE6452}"/>
    <cellStyle name="Input 2 2 2 6" xfId="7546" xr:uid="{B5837609-725F-46DE-BD73-D8CFE991A967}"/>
    <cellStyle name="Input 2 2 2 6 2" xfId="7547" xr:uid="{F00ADA63-0817-472E-987E-38E8CB67BA0E}"/>
    <cellStyle name="Input 2 2 2 6 2 2" xfId="7548" xr:uid="{2BC2A406-9756-4CB2-B933-2323DD67DBC0}"/>
    <cellStyle name="Input 2 2 2 6 2 3" xfId="7549" xr:uid="{B379D3DD-7840-4478-B2B4-06696AB293EF}"/>
    <cellStyle name="Input 2 2 2 6 3" xfId="7550" xr:uid="{717E4A2C-F0BA-4232-9239-7F2B426E917B}"/>
    <cellStyle name="Input 2 2 2 6 3 2" xfId="7551" xr:uid="{1184900E-77B4-43A3-9907-0CE6085807DA}"/>
    <cellStyle name="Input 2 2 2 6 3 3" xfId="7552" xr:uid="{E907E8FD-DEC3-48A6-B8FC-B3A71F2339A8}"/>
    <cellStyle name="Input 2 2 2 6 4" xfId="7553" xr:uid="{5A614916-8521-47A8-B473-ECAE933D2922}"/>
    <cellStyle name="Input 2 2 2 6 4 2" xfId="7554" xr:uid="{62DBED51-FE99-404D-8C33-B6822834C473}"/>
    <cellStyle name="Input 2 2 2 6 4 3" xfId="7555" xr:uid="{CFFB75A8-3641-4201-8A15-088C7356A708}"/>
    <cellStyle name="Input 2 2 2 6 5" xfId="7556" xr:uid="{A057102D-F7EB-47DF-9751-5CBD7CA58F3E}"/>
    <cellStyle name="Input 2 2 2 6 5 2" xfId="7557" xr:uid="{03DCDE37-7CC4-42E3-8BAC-E17D023ABB20}"/>
    <cellStyle name="Input 2 2 2 6 5 3" xfId="7558" xr:uid="{366CED82-A53D-4986-88C4-84B32F3FD37E}"/>
    <cellStyle name="Input 2 2 2 6 6" xfId="7559" xr:uid="{A02E93BD-FDE0-4BA9-941E-C966DB7832DC}"/>
    <cellStyle name="Input 2 2 2 6 6 2" xfId="7560" xr:uid="{753577D5-9D45-4653-885E-34F20C6E1224}"/>
    <cellStyle name="Input 2 2 2 6 6 3" xfId="7561" xr:uid="{19EF4246-4126-4439-8DF6-B9E94C9F8269}"/>
    <cellStyle name="Input 2 2 2 6 7" xfId="7562" xr:uid="{D0EDC322-42B2-4A0F-842B-EACF67A11A47}"/>
    <cellStyle name="Input 2 2 2 6 8" xfId="7563" xr:uid="{F8FD12A3-EE21-4CF5-AAC2-F6D65BA3A7A5}"/>
    <cellStyle name="Input 2 2 2 6 9" xfId="7564" xr:uid="{AA955EFB-F57F-46DC-A88C-A301CEFBB176}"/>
    <cellStyle name="Input 2 2 2 7" xfId="7565" xr:uid="{90B72F5D-C86A-4DE9-8863-C89600C89D0B}"/>
    <cellStyle name="Input 2 2 2 7 2" xfId="7566" xr:uid="{35BC43B6-2944-4724-871C-3DE38E40F45F}"/>
    <cellStyle name="Input 2 2 2 7 2 2" xfId="7567" xr:uid="{91E64FBE-A060-4DD5-B714-8D2C015AD2DF}"/>
    <cellStyle name="Input 2 2 2 7 2 3" xfId="7568" xr:uid="{9ABC012F-F509-4D46-818F-7D1AD38F0925}"/>
    <cellStyle name="Input 2 2 2 7 3" xfId="7569" xr:uid="{49EB91C1-F346-42D2-90A8-63F3A79C43E1}"/>
    <cellStyle name="Input 2 2 2 7 3 2" xfId="7570" xr:uid="{60ECE706-AE7F-4EF8-9F91-B778A9805398}"/>
    <cellStyle name="Input 2 2 2 7 3 3" xfId="7571" xr:uid="{FA66807C-6986-47FF-895C-8EAA7A1CD7EE}"/>
    <cellStyle name="Input 2 2 2 7 4" xfId="7572" xr:uid="{3F4909C8-9AEA-40B8-A672-5AF1BB1560DE}"/>
    <cellStyle name="Input 2 2 2 7 4 2" xfId="7573" xr:uid="{16B1CCA3-EAE1-4B48-93F1-D090B1AF707A}"/>
    <cellStyle name="Input 2 2 2 7 4 3" xfId="7574" xr:uid="{2C3EBDFB-81BD-40CE-B844-11B4F091E127}"/>
    <cellStyle name="Input 2 2 2 7 5" xfId="7575" xr:uid="{69C35608-4D49-465C-B2FF-19A811AAF352}"/>
    <cellStyle name="Input 2 2 2 7 5 2" xfId="7576" xr:uid="{A4F42D90-B558-43CD-B9A7-30C2A93787F8}"/>
    <cellStyle name="Input 2 2 2 7 5 3" xfId="7577" xr:uid="{AE751336-63C9-4BEB-9EF4-5393E0BC500E}"/>
    <cellStyle name="Input 2 2 2 7 6" xfId="7578" xr:uid="{065FF541-294B-4D73-9197-C0AA0D04D09C}"/>
    <cellStyle name="Input 2 2 2 7 6 2" xfId="7579" xr:uid="{CCA871A8-F753-4151-9517-7708C3AAF5EF}"/>
    <cellStyle name="Input 2 2 2 7 6 3" xfId="7580" xr:uid="{433F2472-169F-4B76-8BAF-DF362C510572}"/>
    <cellStyle name="Input 2 2 2 7 7" xfId="7581" xr:uid="{D211CF4C-9B51-4692-9F17-81822AF5CEB0}"/>
    <cellStyle name="Input 2 2 2 7 8" xfId="7582" xr:uid="{3C28D965-5289-4755-A64B-E6ACDE45021F}"/>
    <cellStyle name="Input 2 2 2 7 9" xfId="7583" xr:uid="{F0EFA115-DF62-430C-AC4E-7D89EEBBE709}"/>
    <cellStyle name="Input 2 2 2 8" xfId="7584" xr:uid="{72166F08-9AE2-4859-8C23-465965860DBE}"/>
    <cellStyle name="Input 2 2 2 8 2" xfId="7585" xr:uid="{B22CC2C7-07F2-43B6-99ED-271EB336CFD2}"/>
    <cellStyle name="Input 2 2 2 8 2 2" xfId="7586" xr:uid="{99CDDE05-1982-4E31-A229-C97BDD29C311}"/>
    <cellStyle name="Input 2 2 2 8 2 3" xfId="7587" xr:uid="{5BB36096-3A3A-4C14-9139-CFE52EFDE03C}"/>
    <cellStyle name="Input 2 2 2 8 3" xfId="7588" xr:uid="{9F7E89FE-9E52-44FD-9D70-5BFB990D9B1D}"/>
    <cellStyle name="Input 2 2 2 8 3 2" xfId="7589" xr:uid="{71A9726D-ECE4-4EAF-A393-3195DC354313}"/>
    <cellStyle name="Input 2 2 2 8 3 3" xfId="7590" xr:uid="{B20CC398-84A4-4ECB-9E05-44EFFCF8C431}"/>
    <cellStyle name="Input 2 2 2 8 4" xfId="7591" xr:uid="{0D520495-0FF0-49B1-8B5C-9FFE8C3F1AF4}"/>
    <cellStyle name="Input 2 2 2 8 4 2" xfId="7592" xr:uid="{698C6BA2-F737-400D-BD4E-42E8B4F5630B}"/>
    <cellStyle name="Input 2 2 2 8 4 3" xfId="7593" xr:uid="{3D0021DB-2087-4B7F-8AC6-04DC823A71E7}"/>
    <cellStyle name="Input 2 2 2 8 5" xfId="7594" xr:uid="{A37D00F0-5B62-4715-A30B-F36E703FCC0C}"/>
    <cellStyle name="Input 2 2 2 8 5 2" xfId="7595" xr:uid="{7372F5EA-683C-4DBC-89DB-C0608672B61E}"/>
    <cellStyle name="Input 2 2 2 8 5 3" xfId="7596" xr:uid="{A7B0BB5D-9BCB-448A-BEE2-90C530C9C73F}"/>
    <cellStyle name="Input 2 2 2 8 6" xfId="7597" xr:uid="{FCFB0781-C0B6-4A45-A995-C7678ABAC126}"/>
    <cellStyle name="Input 2 2 2 8 6 2" xfId="7598" xr:uid="{B28ABD72-5347-4AE5-B4C4-814832DF2293}"/>
    <cellStyle name="Input 2 2 2 8 6 3" xfId="7599" xr:uid="{6DA4C5E2-FD2B-4F48-984D-B13DEF98F90B}"/>
    <cellStyle name="Input 2 2 2 8 7" xfId="7600" xr:uid="{7E74E9F8-413E-4ACF-A675-6BB8059420D9}"/>
    <cellStyle name="Input 2 2 2 8 8" xfId="7601" xr:uid="{336C3393-377B-42A2-AEDA-C64BD3CB94BF}"/>
    <cellStyle name="Input 2 2 2 8 9" xfId="7602" xr:uid="{6CB69ADB-B720-4B65-8A2B-E79C880CAD88}"/>
    <cellStyle name="Input 2 2 2 9" xfId="7603" xr:uid="{A367C57F-27C4-4586-B2EA-CFE38D14A6B0}"/>
    <cellStyle name="Input 2 2 2 9 2" xfId="7604" xr:uid="{EC7C55D9-8C79-4A92-A1E6-3C6B6CF4D3F1}"/>
    <cellStyle name="Input 2 2 2 9 2 2" xfId="7605" xr:uid="{0000C9FD-AF57-4C12-8F63-449BD483DE85}"/>
    <cellStyle name="Input 2 2 2 9 2 3" xfId="7606" xr:uid="{342EC010-4547-4493-8099-E3361BFB0C30}"/>
    <cellStyle name="Input 2 2 2 9 3" xfId="7607" xr:uid="{FFA768CF-A7C6-48C6-9FE2-669DCE843028}"/>
    <cellStyle name="Input 2 2 2 9 3 2" xfId="7608" xr:uid="{4058D059-BD28-4A28-B9ED-E3C5B5BD9B43}"/>
    <cellStyle name="Input 2 2 2 9 3 3" xfId="7609" xr:uid="{C304E46E-F99F-4521-9A65-68DEDA17C5FF}"/>
    <cellStyle name="Input 2 2 2 9 4" xfId="7610" xr:uid="{A20610A4-98F6-4768-AAFC-FB95FBE8EBFC}"/>
    <cellStyle name="Input 2 2 2 9 4 2" xfId="7611" xr:uid="{7E4D0B71-64A7-4DB2-8667-59714C9EBE61}"/>
    <cellStyle name="Input 2 2 2 9 4 3" xfId="7612" xr:uid="{5FDE5455-7057-42B9-AAA5-2ED5DF231C15}"/>
    <cellStyle name="Input 2 2 2 9 5" xfId="7613" xr:uid="{1C947397-ED5B-4029-87F8-A76475B71DC3}"/>
    <cellStyle name="Input 2 2 2 9 5 2" xfId="7614" xr:uid="{EA90E856-839A-4506-9640-AF64E42C1C36}"/>
    <cellStyle name="Input 2 2 2 9 5 3" xfId="7615" xr:uid="{578D6F07-1968-4991-A2E0-547516536889}"/>
    <cellStyle name="Input 2 2 2 9 6" xfId="7616" xr:uid="{1E52B6A4-0229-49E9-8CE4-E9C29426C365}"/>
    <cellStyle name="Input 2 2 2 9 6 2" xfId="7617" xr:uid="{91F9763B-25BE-4DBF-8CB3-FE76385C1B6C}"/>
    <cellStyle name="Input 2 2 2 9 6 3" xfId="7618" xr:uid="{5E5DCA6D-33E7-4E3E-8E94-260B19FF877B}"/>
    <cellStyle name="Input 2 2 2 9 7" xfId="7619" xr:uid="{54600979-F8CB-4483-AA66-94B8968BC69D}"/>
    <cellStyle name="Input 2 2 2 9 8" xfId="7620" xr:uid="{2D1F6F14-3D31-4E17-A811-E6F8F6E5C9FE}"/>
    <cellStyle name="Input 2 2 2 9 9" xfId="7621" xr:uid="{E9744FD6-2A93-425C-8E11-A213B4A335B2}"/>
    <cellStyle name="Input 2 2 20" xfId="7622" xr:uid="{9B610F81-7121-4A58-BD80-9B421C5C525E}"/>
    <cellStyle name="Input 2 2 21" xfId="7623" xr:uid="{446C6747-F327-42B8-96B1-33BEB02D2DD6}"/>
    <cellStyle name="Input 2 2 3" xfId="7624" xr:uid="{03A5C667-FCC2-4B39-952F-B39A63535CCE}"/>
    <cellStyle name="Input 2 2 3 10" xfId="7625" xr:uid="{7D6EE952-A4F0-4C3F-8DBE-E17E816BE8BF}"/>
    <cellStyle name="Input 2 2 3 10 2" xfId="7626" xr:uid="{8B412C3D-ED48-47C9-B1E0-D467F584F265}"/>
    <cellStyle name="Input 2 2 3 10 2 2" xfId="7627" xr:uid="{8C065EC4-1717-48F3-B695-0B173A744739}"/>
    <cellStyle name="Input 2 2 3 10 2 3" xfId="7628" xr:uid="{0F4CA769-7B1C-4D93-897A-011A2B7951FE}"/>
    <cellStyle name="Input 2 2 3 10 3" xfId="7629" xr:uid="{5B0DE1FB-46D6-4BCE-B5B2-DB496702D324}"/>
    <cellStyle name="Input 2 2 3 10 3 2" xfId="7630" xr:uid="{0BBF2B2C-F46F-4787-A05E-4D90B4E1CD3C}"/>
    <cellStyle name="Input 2 2 3 10 3 3" xfId="7631" xr:uid="{72A07955-5812-457B-AF4C-F97E04986495}"/>
    <cellStyle name="Input 2 2 3 10 4" xfId="7632" xr:uid="{E86F8FB2-D662-4E85-B778-A16896B3A6BC}"/>
    <cellStyle name="Input 2 2 3 10 4 2" xfId="7633" xr:uid="{F36AC3E6-5721-4326-B22D-1C085F146CBE}"/>
    <cellStyle name="Input 2 2 3 10 4 3" xfId="7634" xr:uid="{2F6A825F-6369-41AA-BF8B-36F756358C1F}"/>
    <cellStyle name="Input 2 2 3 10 5" xfId="7635" xr:uid="{454B5546-112B-442F-9FE4-BC48E3BC87D9}"/>
    <cellStyle name="Input 2 2 3 10 5 2" xfId="7636" xr:uid="{B382B6A8-9BF4-41E2-9CAB-D527F5D4F125}"/>
    <cellStyle name="Input 2 2 3 10 5 3" xfId="7637" xr:uid="{D662A332-1EDB-4A14-B7B1-36596D6DF8B4}"/>
    <cellStyle name="Input 2 2 3 10 6" xfId="7638" xr:uid="{1E35EA9E-EBF2-40DE-9B54-40530982843D}"/>
    <cellStyle name="Input 2 2 3 10 6 2" xfId="7639" xr:uid="{63D34D17-B9AE-4252-8C7D-EDFD3AF8C642}"/>
    <cellStyle name="Input 2 2 3 10 6 3" xfId="7640" xr:uid="{A0146EA4-5856-4944-818F-C36CED941ADA}"/>
    <cellStyle name="Input 2 2 3 10 7" xfId="7641" xr:uid="{6B25A43E-F10E-4C27-AD71-CD060F1589E1}"/>
    <cellStyle name="Input 2 2 3 10 8" xfId="7642" xr:uid="{E2B133BC-C92C-4CCD-A031-1558F3121903}"/>
    <cellStyle name="Input 2 2 3 10 9" xfId="7643" xr:uid="{12BB6D96-58C2-47DC-BF56-9F9CE4572391}"/>
    <cellStyle name="Input 2 2 3 11" xfId="7644" xr:uid="{3A1FB667-6F21-491A-B74A-7F868DCB8F7F}"/>
    <cellStyle name="Input 2 2 3 11 2" xfId="7645" xr:uid="{28EC5ECC-95E2-45A6-89C2-EDDDB7B20E3F}"/>
    <cellStyle name="Input 2 2 3 11 2 2" xfId="7646" xr:uid="{8A1D569E-5D41-4A6F-B4EF-9BD1D3E89C7A}"/>
    <cellStyle name="Input 2 2 3 11 2 3" xfId="7647" xr:uid="{F668A7FD-E595-4C05-B35A-9BE84A3E75CB}"/>
    <cellStyle name="Input 2 2 3 11 3" xfId="7648" xr:uid="{E3D0213A-0C95-4D09-9B61-7581F6C5E8A9}"/>
    <cellStyle name="Input 2 2 3 11 3 2" xfId="7649" xr:uid="{614E2575-EA99-4AA9-A773-40C27DDAD093}"/>
    <cellStyle name="Input 2 2 3 11 3 3" xfId="7650" xr:uid="{CC834183-CF34-45BF-8413-3F3C47994B44}"/>
    <cellStyle name="Input 2 2 3 11 4" xfId="7651" xr:uid="{E883B267-8530-4DA1-875F-102D61B25611}"/>
    <cellStyle name="Input 2 2 3 11 4 2" xfId="7652" xr:uid="{173E6D6F-110D-4E00-AF51-0F8E01E5AC3E}"/>
    <cellStyle name="Input 2 2 3 11 4 3" xfId="7653" xr:uid="{04758129-2B7B-4355-AFB3-3F334B70CE29}"/>
    <cellStyle name="Input 2 2 3 11 5" xfId="7654" xr:uid="{28FF66C3-0F5B-4D60-A5DF-45A66B48C508}"/>
    <cellStyle name="Input 2 2 3 11 5 2" xfId="7655" xr:uid="{CF79BBC9-CA73-4AC0-B26B-7B57747F5E33}"/>
    <cellStyle name="Input 2 2 3 11 5 3" xfId="7656" xr:uid="{32B14E81-C0BD-4A59-85A1-84A7B11F39A1}"/>
    <cellStyle name="Input 2 2 3 11 6" xfId="7657" xr:uid="{DDD002A2-2A91-4E5E-A93F-C0B18B183F96}"/>
    <cellStyle name="Input 2 2 3 11 6 2" xfId="7658" xr:uid="{D6914B12-522C-4525-898D-5DABE10D2617}"/>
    <cellStyle name="Input 2 2 3 11 6 3" xfId="7659" xr:uid="{AA84FEBE-3139-4532-BF3A-CBAB134B1F89}"/>
    <cellStyle name="Input 2 2 3 11 7" xfId="7660" xr:uid="{170D9E84-F799-4AD7-B958-944D06CEE25B}"/>
    <cellStyle name="Input 2 2 3 11 8" xfId="7661" xr:uid="{80DD953E-8374-4CC1-8447-9EC6BF9812D0}"/>
    <cellStyle name="Input 2 2 3 11 9" xfId="7662" xr:uid="{AF390BBF-E57A-4361-B919-CB4810F8DED0}"/>
    <cellStyle name="Input 2 2 3 12" xfId="7663" xr:uid="{14D2A357-A6E9-4FC8-AD26-7D75BBA9C9BF}"/>
    <cellStyle name="Input 2 2 3 12 2" xfId="7664" xr:uid="{E00C4417-51AD-4712-9CDC-540DFF9E68CC}"/>
    <cellStyle name="Input 2 2 3 12 2 2" xfId="7665" xr:uid="{761DBBF9-A194-4AB9-9C5C-B154B728CEAC}"/>
    <cellStyle name="Input 2 2 3 12 2 3" xfId="7666" xr:uid="{CC857370-64FE-429B-ACE1-845381B447BD}"/>
    <cellStyle name="Input 2 2 3 12 3" xfId="7667" xr:uid="{34AC603A-F44D-4583-902D-EDCE0F2476EC}"/>
    <cellStyle name="Input 2 2 3 12 3 2" xfId="7668" xr:uid="{FB531876-D05E-4477-B792-D72F220AADB7}"/>
    <cellStyle name="Input 2 2 3 12 3 3" xfId="7669" xr:uid="{D0525C5A-09F8-49ED-A016-5D1AFF3B725C}"/>
    <cellStyle name="Input 2 2 3 12 4" xfId="7670" xr:uid="{B64B24C0-5BF7-40B2-8553-891742BA18BD}"/>
    <cellStyle name="Input 2 2 3 12 4 2" xfId="7671" xr:uid="{761CE2B0-3BF6-4072-9C60-7ED45542E86B}"/>
    <cellStyle name="Input 2 2 3 12 4 3" xfId="7672" xr:uid="{A40CA50E-4D48-4BCE-A755-4896B5D8ED69}"/>
    <cellStyle name="Input 2 2 3 12 5" xfId="7673" xr:uid="{C7504A56-024F-4DF6-B612-25A019FB1785}"/>
    <cellStyle name="Input 2 2 3 12 5 2" xfId="7674" xr:uid="{E12D7AAC-3CBA-47CB-A4E1-9BD3A4C3EBBB}"/>
    <cellStyle name="Input 2 2 3 12 5 3" xfId="7675" xr:uid="{E21585F4-83E3-45F1-98EC-DCD5B3B7FD9F}"/>
    <cellStyle name="Input 2 2 3 12 6" xfId="7676" xr:uid="{4222E5C0-F8C7-45B1-9288-319649A84EF2}"/>
    <cellStyle name="Input 2 2 3 12 6 2" xfId="7677" xr:uid="{C8C10A94-7418-46A8-9C42-A52B06217CCF}"/>
    <cellStyle name="Input 2 2 3 12 6 3" xfId="7678" xr:uid="{B8184227-8BB3-4C51-B25F-2E57842B9FBA}"/>
    <cellStyle name="Input 2 2 3 12 7" xfId="7679" xr:uid="{127D7324-AD4E-4D4A-B4FC-25F761F9C942}"/>
    <cellStyle name="Input 2 2 3 12 8" xfId="7680" xr:uid="{C81E9F81-452A-41FF-A930-745482D89ED4}"/>
    <cellStyle name="Input 2 2 3 12 9" xfId="7681" xr:uid="{D107F650-DC84-4316-9C7B-B780DCD21953}"/>
    <cellStyle name="Input 2 2 3 13" xfId="7682" xr:uid="{FDE414A4-56CA-4285-A6C8-BBAEC3502CBF}"/>
    <cellStyle name="Input 2 2 3 13 2" xfId="7683" xr:uid="{499605DA-A0C5-4242-9107-DA7895E85A48}"/>
    <cellStyle name="Input 2 2 3 13 2 2" xfId="7684" xr:uid="{482CC69E-FE8B-4D20-8EF4-91E2B484FC9E}"/>
    <cellStyle name="Input 2 2 3 13 2 3" xfId="7685" xr:uid="{E158F85B-59CA-46A1-A926-44C330FFDA10}"/>
    <cellStyle name="Input 2 2 3 13 3" xfId="7686" xr:uid="{D5492BD4-9DD8-4222-AF96-9199C4AC33CD}"/>
    <cellStyle name="Input 2 2 3 13 3 2" xfId="7687" xr:uid="{2E315583-DA1A-4FFE-9B10-00BA9485C829}"/>
    <cellStyle name="Input 2 2 3 13 3 3" xfId="7688" xr:uid="{0CA47DB7-EB9C-4F5D-8CDF-0DB52296751C}"/>
    <cellStyle name="Input 2 2 3 13 4" xfId="7689" xr:uid="{0B939FC6-B5D8-4AC2-BDCE-B68EE9F3B9CB}"/>
    <cellStyle name="Input 2 2 3 13 4 2" xfId="7690" xr:uid="{8AF9D110-1CBA-4FC8-93BB-4648D4E064ED}"/>
    <cellStyle name="Input 2 2 3 13 4 3" xfId="7691" xr:uid="{E843C921-37EF-4BD9-8BDD-B2DC958AD638}"/>
    <cellStyle name="Input 2 2 3 13 5" xfId="7692" xr:uid="{000D7B5C-F61E-4BF9-804E-D8DC5C95CF2B}"/>
    <cellStyle name="Input 2 2 3 13 5 2" xfId="7693" xr:uid="{E1733F8E-D033-4C4D-9790-1BF5087A9CCF}"/>
    <cellStyle name="Input 2 2 3 13 5 3" xfId="7694" xr:uid="{5BC4B067-F609-43C0-82A4-5BAE73ABA41F}"/>
    <cellStyle name="Input 2 2 3 13 6" xfId="7695" xr:uid="{42B0AFF7-A97C-41E4-A0F8-20FDCC938FAD}"/>
    <cellStyle name="Input 2 2 3 13 6 2" xfId="7696" xr:uid="{18E642B9-46B9-49C5-A2FC-208B75EA9435}"/>
    <cellStyle name="Input 2 2 3 13 6 3" xfId="7697" xr:uid="{582AE8A1-625D-47DC-B128-4742173425ED}"/>
    <cellStyle name="Input 2 2 3 13 7" xfId="7698" xr:uid="{160F8714-3BD8-4DEC-BF34-92B6D37DCBFF}"/>
    <cellStyle name="Input 2 2 3 13 8" xfId="7699" xr:uid="{8A27AD0A-FEA8-4614-8BB3-3BBB27CE4B10}"/>
    <cellStyle name="Input 2 2 3 13 9" xfId="7700" xr:uid="{9C6775E5-CEC8-4B0C-91F9-947A59AE7731}"/>
    <cellStyle name="Input 2 2 3 14" xfId="7701" xr:uid="{25BFB6C0-B089-4601-95E5-61CBAE0BC665}"/>
    <cellStyle name="Input 2 2 3 15" xfId="7702" xr:uid="{7FF95017-D1FF-4C4A-9A21-D451FCB936CC}"/>
    <cellStyle name="Input 2 2 3 16" xfId="7703" xr:uid="{E1B365BC-832D-4E45-A20E-5995CC368186}"/>
    <cellStyle name="Input 2 2 3 17" xfId="7704" xr:uid="{714BCBBE-550C-4CD5-8011-BCFB95FAA82B}"/>
    <cellStyle name="Input 2 2 3 18" xfId="7705" xr:uid="{24170BCA-C0A5-4482-A5C2-78146D411662}"/>
    <cellStyle name="Input 2 2 3 19" xfId="7706" xr:uid="{860C790F-33F4-4261-A4E1-195ED19F92E2}"/>
    <cellStyle name="Input 2 2 3 2" xfId="7707" xr:uid="{99985AD9-0EC2-4C92-BEF8-9A747B4F97CC}"/>
    <cellStyle name="Input 2 2 3 2 10" xfId="7708" xr:uid="{D1597305-9167-4D80-9F72-BFFDE1BBDB53}"/>
    <cellStyle name="Input 2 2 3 2 10 2" xfId="7709" xr:uid="{239C03AD-1986-452B-939C-5BD282890E6B}"/>
    <cellStyle name="Input 2 2 3 2 10 2 2" xfId="7710" xr:uid="{50E05632-6606-4CD0-9E0F-78744CC83DA2}"/>
    <cellStyle name="Input 2 2 3 2 10 2 3" xfId="7711" xr:uid="{8BA82AA3-3F72-4691-84A5-3FAE91948B34}"/>
    <cellStyle name="Input 2 2 3 2 10 3" xfId="7712" xr:uid="{266955E7-294A-40E3-B469-707BCE6B1481}"/>
    <cellStyle name="Input 2 2 3 2 10 3 2" xfId="7713" xr:uid="{12D835B5-C4A2-4082-8DE5-55BD743DBC64}"/>
    <cellStyle name="Input 2 2 3 2 10 3 3" xfId="7714" xr:uid="{D4086FCB-3E7E-4286-91F1-1F4C8CCB0347}"/>
    <cellStyle name="Input 2 2 3 2 10 4" xfId="7715" xr:uid="{90A54573-CBC1-4581-BF46-BB82496B90F9}"/>
    <cellStyle name="Input 2 2 3 2 10 4 2" xfId="7716" xr:uid="{60B64307-19DA-4DFB-8199-ABE820C3C63B}"/>
    <cellStyle name="Input 2 2 3 2 10 4 3" xfId="7717" xr:uid="{FDE3169F-B7CA-4011-B13C-A8399C694BB3}"/>
    <cellStyle name="Input 2 2 3 2 10 5" xfId="7718" xr:uid="{B1BD3AA5-8DDF-4D5D-BA01-973FDAAC6FAB}"/>
    <cellStyle name="Input 2 2 3 2 10 5 2" xfId="7719" xr:uid="{01BEFADD-4CD0-469E-AA63-386D51B78763}"/>
    <cellStyle name="Input 2 2 3 2 10 5 3" xfId="7720" xr:uid="{212DCFC9-0F8E-4AFE-A2D3-453B00AB0B8C}"/>
    <cellStyle name="Input 2 2 3 2 10 6" xfId="7721" xr:uid="{6C7BFDF0-F90E-488E-A391-E59356ACC4DE}"/>
    <cellStyle name="Input 2 2 3 2 10 6 2" xfId="7722" xr:uid="{7D3E4B55-99CF-4AB0-BB44-42109B9C7FBA}"/>
    <cellStyle name="Input 2 2 3 2 10 6 3" xfId="7723" xr:uid="{4DBD1894-AC61-40EC-8AEE-1EA668540383}"/>
    <cellStyle name="Input 2 2 3 2 10 7" xfId="7724" xr:uid="{2DA6F93F-B072-4D9A-BF99-C6B2F0C0A3E4}"/>
    <cellStyle name="Input 2 2 3 2 10 8" xfId="7725" xr:uid="{B148A953-16D4-4DA2-B1EA-5007B20D6036}"/>
    <cellStyle name="Input 2 2 3 2 11" xfId="7726" xr:uid="{2E818750-64CA-4744-8BC8-B3E0BDD6686B}"/>
    <cellStyle name="Input 2 2 3 2 11 2" xfId="7727" xr:uid="{ED1A04DE-A3B2-4396-A2C7-9743AA0F98B4}"/>
    <cellStyle name="Input 2 2 3 2 11 2 2" xfId="7728" xr:uid="{C6F25485-1BC7-4B6E-8406-332A0EDD31EC}"/>
    <cellStyle name="Input 2 2 3 2 11 2 3" xfId="7729" xr:uid="{7DBC1A14-FA4F-458D-9A44-4DD95226E8C3}"/>
    <cellStyle name="Input 2 2 3 2 11 3" xfId="7730" xr:uid="{12714A75-4389-4B7B-819E-E0D09BA4D123}"/>
    <cellStyle name="Input 2 2 3 2 11 3 2" xfId="7731" xr:uid="{62E95BCA-EC46-46AE-949C-2EFC71A18A27}"/>
    <cellStyle name="Input 2 2 3 2 11 3 3" xfId="7732" xr:uid="{5C11608E-8BF2-4A40-96B9-BAFE4CC4168C}"/>
    <cellStyle name="Input 2 2 3 2 11 4" xfId="7733" xr:uid="{7C4B481D-1716-4ABC-896D-1F802563A69D}"/>
    <cellStyle name="Input 2 2 3 2 11 4 2" xfId="7734" xr:uid="{FF1AABA7-CA65-430B-B7A9-0BE612DD886B}"/>
    <cellStyle name="Input 2 2 3 2 11 4 3" xfId="7735" xr:uid="{8C163404-8F79-49A0-89BC-4D955AB7104F}"/>
    <cellStyle name="Input 2 2 3 2 11 5" xfId="7736" xr:uid="{D59DB545-982E-4B0D-A962-D87276BB324A}"/>
    <cellStyle name="Input 2 2 3 2 11 5 2" xfId="7737" xr:uid="{6E22F79D-25DC-4BC0-9815-EA23B58E5C7E}"/>
    <cellStyle name="Input 2 2 3 2 11 5 3" xfId="7738" xr:uid="{1F76FDC7-060E-44E7-9D1F-7751E4297434}"/>
    <cellStyle name="Input 2 2 3 2 11 6" xfId="7739" xr:uid="{2BA25E9B-4630-4FAF-8183-991C9A0F14F7}"/>
    <cellStyle name="Input 2 2 3 2 11 6 2" xfId="7740" xr:uid="{145A7F17-A563-471E-9D65-F72A84ED5DA3}"/>
    <cellStyle name="Input 2 2 3 2 11 6 3" xfId="7741" xr:uid="{FF8FFEE9-9CC7-4CEF-8C62-C1185EA2CFC9}"/>
    <cellStyle name="Input 2 2 3 2 11 7" xfId="7742" xr:uid="{59FAEBD2-4599-406B-8DF8-59D9F643D6EE}"/>
    <cellStyle name="Input 2 2 3 2 11 8" xfId="7743" xr:uid="{C22DB481-C327-4D05-9F9A-8A4E5ADC9EAC}"/>
    <cellStyle name="Input 2 2 3 2 12" xfId="7744" xr:uid="{9C17C3D8-83DB-4630-BEE4-6E60FCBFA011}"/>
    <cellStyle name="Input 2 2 3 2 12 2" xfId="7745" xr:uid="{8589A37B-9DE6-4DFB-95A8-EE35D585169F}"/>
    <cellStyle name="Input 2 2 3 2 12 2 2" xfId="7746" xr:uid="{97A586B1-DC71-45B7-8DE8-439C0E29D11E}"/>
    <cellStyle name="Input 2 2 3 2 12 2 3" xfId="7747" xr:uid="{464FD437-6FC5-4AD9-9AF9-B669DB723A55}"/>
    <cellStyle name="Input 2 2 3 2 12 3" xfId="7748" xr:uid="{A7AE59F0-17F7-405B-92C1-13B087A1E892}"/>
    <cellStyle name="Input 2 2 3 2 12 3 2" xfId="7749" xr:uid="{DA7EC5C9-05E6-4713-94D2-B82B3A62D16A}"/>
    <cellStyle name="Input 2 2 3 2 12 3 3" xfId="7750" xr:uid="{6B408E0E-7D94-4238-9FE1-D94A2755653C}"/>
    <cellStyle name="Input 2 2 3 2 12 4" xfId="7751" xr:uid="{0D260E99-98A2-452B-B2F5-763F91730D25}"/>
    <cellStyle name="Input 2 2 3 2 12 4 2" xfId="7752" xr:uid="{00EF30BC-FBBD-4E09-80BD-74D51A51C9E0}"/>
    <cellStyle name="Input 2 2 3 2 12 4 3" xfId="7753" xr:uid="{AACE9BA3-01D9-43C9-B89F-95B050A1F26D}"/>
    <cellStyle name="Input 2 2 3 2 12 5" xfId="7754" xr:uid="{BEECAF97-AD30-4829-895D-6FA33811ADB4}"/>
    <cellStyle name="Input 2 2 3 2 12 5 2" xfId="7755" xr:uid="{CB9DF334-29FA-4902-888E-A97467126A46}"/>
    <cellStyle name="Input 2 2 3 2 12 5 3" xfId="7756" xr:uid="{50434AAB-BBA2-4AEB-8208-71154CFB8952}"/>
    <cellStyle name="Input 2 2 3 2 12 6" xfId="7757" xr:uid="{CD44D163-6E38-4C3B-BFE7-984D8A876506}"/>
    <cellStyle name="Input 2 2 3 2 12 6 2" xfId="7758" xr:uid="{DE2A78BF-9F22-41BC-BA53-B2952F9E26E8}"/>
    <cellStyle name="Input 2 2 3 2 12 6 3" xfId="7759" xr:uid="{F7AACF62-227D-49B7-AA52-25CF5C5FFD35}"/>
    <cellStyle name="Input 2 2 3 2 12 7" xfId="7760" xr:uid="{C433342A-B10E-43A0-ADE2-1204FA412652}"/>
    <cellStyle name="Input 2 2 3 2 12 8" xfId="7761" xr:uid="{FE252A56-C173-4796-9163-A19071686330}"/>
    <cellStyle name="Input 2 2 3 2 13" xfId="7762" xr:uid="{2C72CCF8-6928-4D2E-A293-FCBF312595A3}"/>
    <cellStyle name="Input 2 2 3 2 13 2" xfId="7763" xr:uid="{925AC401-B0D2-4F7A-AF24-37A3A3BA87C3}"/>
    <cellStyle name="Input 2 2 3 2 13 2 2" xfId="7764" xr:uid="{051F57B1-05D9-4A2D-97E9-7CB0BF165251}"/>
    <cellStyle name="Input 2 2 3 2 13 2 3" xfId="7765" xr:uid="{86498938-8ECD-44C0-87C2-BE0D5B7B00FC}"/>
    <cellStyle name="Input 2 2 3 2 13 3" xfId="7766" xr:uid="{200A3DD3-AACD-4085-98A5-E090D8F84956}"/>
    <cellStyle name="Input 2 2 3 2 13 3 2" xfId="7767" xr:uid="{CEB6252B-660E-4259-8235-52DB357C5A51}"/>
    <cellStyle name="Input 2 2 3 2 13 3 3" xfId="7768" xr:uid="{70875700-F096-437C-9C18-5FBB0E5022FF}"/>
    <cellStyle name="Input 2 2 3 2 13 4" xfId="7769" xr:uid="{1EFFA06E-25FC-485B-AED6-B0E9340278FD}"/>
    <cellStyle name="Input 2 2 3 2 13 4 2" xfId="7770" xr:uid="{8690855D-3D31-4633-A4E0-046FEF3E6144}"/>
    <cellStyle name="Input 2 2 3 2 13 4 3" xfId="7771" xr:uid="{2525CDAE-CC0D-4DD1-A5E3-C18946E6CDBD}"/>
    <cellStyle name="Input 2 2 3 2 13 5" xfId="7772" xr:uid="{8CDD6CA0-49EB-4E9B-A7BB-24BDADAFAE3F}"/>
    <cellStyle name="Input 2 2 3 2 13 5 2" xfId="7773" xr:uid="{C654FABF-67B0-49B5-9709-657CEF59D45C}"/>
    <cellStyle name="Input 2 2 3 2 13 5 3" xfId="7774" xr:uid="{2DF38239-C6C7-4498-B311-6A561DB8E806}"/>
    <cellStyle name="Input 2 2 3 2 13 6" xfId="7775" xr:uid="{ACD0A7FA-4313-4D30-95DD-B90E764BDA10}"/>
    <cellStyle name="Input 2 2 3 2 13 6 2" xfId="7776" xr:uid="{68FB8A29-1B7A-4A31-AF50-0196956E0690}"/>
    <cellStyle name="Input 2 2 3 2 13 6 3" xfId="7777" xr:uid="{47730466-5BC2-48B1-9184-95FA72343E5A}"/>
    <cellStyle name="Input 2 2 3 2 13 7" xfId="7778" xr:uid="{F8CE5153-2B69-4F8F-B01B-9F8961B01DBD}"/>
    <cellStyle name="Input 2 2 3 2 13 8" xfId="7779" xr:uid="{8C89F55A-E958-4218-AD26-069966A6077F}"/>
    <cellStyle name="Input 2 2 3 2 14" xfId="7780" xr:uid="{9B9EBB4B-6351-47A9-957F-F93766104FC5}"/>
    <cellStyle name="Input 2 2 3 2 14 2" xfId="7781" xr:uid="{2D819ABD-0843-43D7-8764-7B88D646E519}"/>
    <cellStyle name="Input 2 2 3 2 14 2 2" xfId="7782" xr:uid="{102879DB-C9FF-4E52-AC0A-1F16BC0F2643}"/>
    <cellStyle name="Input 2 2 3 2 14 2 3" xfId="7783" xr:uid="{2E7AC445-6555-49EB-8A10-A52A953FA092}"/>
    <cellStyle name="Input 2 2 3 2 14 3" xfId="7784" xr:uid="{1416815E-0317-4D87-90E1-72E8294137E2}"/>
    <cellStyle name="Input 2 2 3 2 14 3 2" xfId="7785" xr:uid="{87AFA3A5-9958-4F5C-B036-740274793A20}"/>
    <cellStyle name="Input 2 2 3 2 14 3 3" xfId="7786" xr:uid="{C6ACB3B7-F9F0-48A2-B1B8-542C13A2A2E4}"/>
    <cellStyle name="Input 2 2 3 2 14 4" xfId="7787" xr:uid="{C1A50BB5-E412-48FC-BED8-B57967BAD975}"/>
    <cellStyle name="Input 2 2 3 2 14 4 2" xfId="7788" xr:uid="{EB8A49CC-9F09-4AD5-8C48-F5886C569A41}"/>
    <cellStyle name="Input 2 2 3 2 14 4 3" xfId="7789" xr:uid="{EC1074A2-AAED-4100-BE7B-86DFCE34610A}"/>
    <cellStyle name="Input 2 2 3 2 14 5" xfId="7790" xr:uid="{2BC40E9A-F13D-43F5-A290-295B8A2C1D5A}"/>
    <cellStyle name="Input 2 2 3 2 14 5 2" xfId="7791" xr:uid="{35BB09BB-152B-46F7-9CF2-E118E9136207}"/>
    <cellStyle name="Input 2 2 3 2 14 5 3" xfId="7792" xr:uid="{DEA0CF78-48B8-42A5-BE59-A89A1CDB9799}"/>
    <cellStyle name="Input 2 2 3 2 14 6" xfId="7793" xr:uid="{AE24F683-B922-4D6B-9255-3C63FADC331E}"/>
    <cellStyle name="Input 2 2 3 2 14 6 2" xfId="7794" xr:uid="{6C4695DA-B8C9-4184-BB7D-81B213B919EF}"/>
    <cellStyle name="Input 2 2 3 2 14 6 3" xfId="7795" xr:uid="{7100AAE8-89CE-46F4-B36E-E6BEAF1064DD}"/>
    <cellStyle name="Input 2 2 3 2 14 7" xfId="7796" xr:uid="{F2C934B8-9077-4912-BDCE-F80738F13E4F}"/>
    <cellStyle name="Input 2 2 3 2 14 8" xfId="7797" xr:uid="{231AFA36-BA8C-4BD7-94D3-D1375BBD44D4}"/>
    <cellStyle name="Input 2 2 3 2 15" xfId="7798" xr:uid="{41C16F59-D814-46CF-A07D-26EC63365E3E}"/>
    <cellStyle name="Input 2 2 3 2 15 2" xfId="7799" xr:uid="{FF2765F6-D933-4834-8535-B1476219F9B3}"/>
    <cellStyle name="Input 2 2 3 2 15 3" xfId="7800" xr:uid="{B692616F-526E-44EB-803B-DB644C9B6B69}"/>
    <cellStyle name="Input 2 2 3 2 16" xfId="7801" xr:uid="{00FDF2C5-18AB-4431-8532-3C998CF4A4EF}"/>
    <cellStyle name="Input 2 2 3 2 2" xfId="7802" xr:uid="{973A5C11-DC8F-44C2-BF38-3A5660F4AFF2}"/>
    <cellStyle name="Input 2 2 3 2 2 2" xfId="7803" xr:uid="{35A735A6-12FF-4C6A-B74E-460D0C2CEC34}"/>
    <cellStyle name="Input 2 2 3 2 2 2 2" xfId="7804" xr:uid="{F8DEF90A-F49E-42F8-BA78-F80E980D2D73}"/>
    <cellStyle name="Input 2 2 3 2 2 2 3" xfId="7805" xr:uid="{DF8F17C4-0B78-4287-9B49-02CF2B3B5CAB}"/>
    <cellStyle name="Input 2 2 3 2 2 3" xfId="7806" xr:uid="{5EFC2E78-60DC-41B3-AFE9-A0EC3DF58707}"/>
    <cellStyle name="Input 2 2 3 2 2 3 2" xfId="7807" xr:uid="{95004524-5A0B-41A0-9718-B7810F3BFA72}"/>
    <cellStyle name="Input 2 2 3 2 2 3 3" xfId="7808" xr:uid="{08AC3A6B-A0BE-4423-B18B-38DCEAC5DDAC}"/>
    <cellStyle name="Input 2 2 3 2 2 4" xfId="7809" xr:uid="{42170D5C-AFBD-4B43-A195-D4B3B3618352}"/>
    <cellStyle name="Input 2 2 3 2 2 4 2" xfId="7810" xr:uid="{DD076C30-98B4-497E-8678-453469AC9C2F}"/>
    <cellStyle name="Input 2 2 3 2 2 4 3" xfId="7811" xr:uid="{7540B44D-B833-42DA-ACDE-69CFA25AEB70}"/>
    <cellStyle name="Input 2 2 3 2 2 5" xfId="7812" xr:uid="{B8821D1F-35E9-4F29-A451-E44BE668E46B}"/>
    <cellStyle name="Input 2 2 3 2 2 5 2" xfId="7813" xr:uid="{463FBB66-91A9-44C3-98ED-0F748C4CE06D}"/>
    <cellStyle name="Input 2 2 3 2 2 5 3" xfId="7814" xr:uid="{041E5EA5-8A88-40EC-8F89-311B29C1378C}"/>
    <cellStyle name="Input 2 2 3 2 2 6" xfId="7815" xr:uid="{A1E77EA0-FBE0-43E3-9155-127B52E4FC30}"/>
    <cellStyle name="Input 2 2 3 2 2 6 2" xfId="7816" xr:uid="{14E24EEB-0A8D-4EF4-B416-3ED14018B071}"/>
    <cellStyle name="Input 2 2 3 2 2 6 3" xfId="7817" xr:uid="{D04EA443-23C7-481A-BDA7-C23940479B73}"/>
    <cellStyle name="Input 2 2 3 2 2 7" xfId="7818" xr:uid="{192A4C3C-FDE2-4BBF-8E97-FB09BAC626F3}"/>
    <cellStyle name="Input 2 2 3 2 2 8" xfId="7819" xr:uid="{9371CE1E-81B9-4448-B237-4F430E17D46A}"/>
    <cellStyle name="Input 2 2 3 2 2 9" xfId="7820" xr:uid="{83F66922-9513-42D4-85B8-140BB327ACBE}"/>
    <cellStyle name="Input 2 2 3 2 3" xfId="7821" xr:uid="{96E02FA7-0086-4E66-A98B-DD358EE4625C}"/>
    <cellStyle name="Input 2 2 3 2 3 2" xfId="7822" xr:uid="{5FA65FA3-BF8A-43D2-94C4-7F9A826AD112}"/>
    <cellStyle name="Input 2 2 3 2 3 2 2" xfId="7823" xr:uid="{57B34C1E-D5CD-4B85-A47D-A1BCAAE89FA8}"/>
    <cellStyle name="Input 2 2 3 2 3 2 3" xfId="7824" xr:uid="{4CD11851-B881-4D94-A272-62AB10E24A3F}"/>
    <cellStyle name="Input 2 2 3 2 3 3" xfId="7825" xr:uid="{6EA3542A-0173-4CA1-9115-4D45FEC48255}"/>
    <cellStyle name="Input 2 2 3 2 3 3 2" xfId="7826" xr:uid="{5F6D2711-FEF5-4BE2-B210-CEDA9635A59F}"/>
    <cellStyle name="Input 2 2 3 2 3 3 3" xfId="7827" xr:uid="{AF8AA350-27DA-46FA-BAFA-7506E6551A68}"/>
    <cellStyle name="Input 2 2 3 2 3 4" xfId="7828" xr:uid="{78C2982B-DF37-445B-AF75-7F1A1F2B65D9}"/>
    <cellStyle name="Input 2 2 3 2 3 4 2" xfId="7829" xr:uid="{67EA9C23-56D7-45CC-895B-85AF64388502}"/>
    <cellStyle name="Input 2 2 3 2 3 4 3" xfId="7830" xr:uid="{B9CA7435-0DE1-4B95-835D-589ACA309746}"/>
    <cellStyle name="Input 2 2 3 2 3 5" xfId="7831" xr:uid="{FEF61DF9-A241-45E2-94B3-FBAB9C140078}"/>
    <cellStyle name="Input 2 2 3 2 3 5 2" xfId="7832" xr:uid="{3E64988C-95E9-41C3-AAEA-64B881BC1411}"/>
    <cellStyle name="Input 2 2 3 2 3 5 3" xfId="7833" xr:uid="{E015F48D-42C7-4462-8EF9-E0693234D876}"/>
    <cellStyle name="Input 2 2 3 2 3 6" xfId="7834" xr:uid="{F8C56B17-660A-49B1-8726-0C7E3E1E18BA}"/>
    <cellStyle name="Input 2 2 3 2 3 6 2" xfId="7835" xr:uid="{669077B9-29A6-461F-B603-1638AA32A151}"/>
    <cellStyle name="Input 2 2 3 2 3 6 3" xfId="7836" xr:uid="{17E6A5BF-B82F-437C-822F-1FB706E5339A}"/>
    <cellStyle name="Input 2 2 3 2 3 7" xfId="7837" xr:uid="{3BCE035D-61B8-4071-AA94-45ED00684DD2}"/>
    <cellStyle name="Input 2 2 3 2 3 8" xfId="7838" xr:uid="{5B8F3C14-638B-472A-82B6-A624EE65CCFD}"/>
    <cellStyle name="Input 2 2 3 2 3 9" xfId="7839" xr:uid="{969C1EFE-5E93-4CEB-9162-E25366FB1DCB}"/>
    <cellStyle name="Input 2 2 3 2 4" xfId="7840" xr:uid="{D2FB064A-3B6C-469D-ABE8-BEFFC3ABF7D8}"/>
    <cellStyle name="Input 2 2 3 2 4 2" xfId="7841" xr:uid="{0FACFFA6-4618-45A8-9368-948F886D7A00}"/>
    <cellStyle name="Input 2 2 3 2 4 2 2" xfId="7842" xr:uid="{6AA987A0-267F-4417-B296-80915A529F19}"/>
    <cellStyle name="Input 2 2 3 2 4 2 3" xfId="7843" xr:uid="{29A08AB8-38D6-49B7-8946-B01BCEC4DDD6}"/>
    <cellStyle name="Input 2 2 3 2 4 3" xfId="7844" xr:uid="{6AB301AD-677B-4AB1-92BC-DB517DE11EF6}"/>
    <cellStyle name="Input 2 2 3 2 4 3 2" xfId="7845" xr:uid="{123E9D1B-C7DA-4AE5-8C40-A821A8E20182}"/>
    <cellStyle name="Input 2 2 3 2 4 3 3" xfId="7846" xr:uid="{AF36C0EA-F92D-466F-ACBD-D619F8561BBE}"/>
    <cellStyle name="Input 2 2 3 2 4 4" xfId="7847" xr:uid="{5DDCDDF8-13F6-4D2D-B820-5A7C13B71AC3}"/>
    <cellStyle name="Input 2 2 3 2 4 4 2" xfId="7848" xr:uid="{6725A570-2246-4643-8ADB-BC7EE26E371B}"/>
    <cellStyle name="Input 2 2 3 2 4 4 3" xfId="7849" xr:uid="{E92A112A-45A4-4356-90BE-AC289C4B65B2}"/>
    <cellStyle name="Input 2 2 3 2 4 5" xfId="7850" xr:uid="{6B32C26A-B9F3-4E53-B8E6-BF9BC281EF6E}"/>
    <cellStyle name="Input 2 2 3 2 4 5 2" xfId="7851" xr:uid="{CC9C65E4-5CFF-485D-8874-47D66D4B708C}"/>
    <cellStyle name="Input 2 2 3 2 4 5 3" xfId="7852" xr:uid="{B4DE0336-D9A1-4F7E-810A-882CAE831A51}"/>
    <cellStyle name="Input 2 2 3 2 4 6" xfId="7853" xr:uid="{4322F732-FF84-4894-8423-DC2523FD21F4}"/>
    <cellStyle name="Input 2 2 3 2 4 6 2" xfId="7854" xr:uid="{3EFDE9D7-3A9A-4CB6-B032-2C5B9557297B}"/>
    <cellStyle name="Input 2 2 3 2 4 6 3" xfId="7855" xr:uid="{8E66B970-B1D4-4F15-BC36-507F1F61ABA2}"/>
    <cellStyle name="Input 2 2 3 2 4 7" xfId="7856" xr:uid="{24364930-2659-4D8A-8E8D-FA0FBA390E8B}"/>
    <cellStyle name="Input 2 2 3 2 4 8" xfId="7857" xr:uid="{454B6645-B341-4356-A77F-4574D9C88C02}"/>
    <cellStyle name="Input 2 2 3 2 4 9" xfId="7858" xr:uid="{5338BAB5-4613-4788-BB52-F73B6B7005FE}"/>
    <cellStyle name="Input 2 2 3 2 5" xfId="7859" xr:uid="{F35A5D99-A3DC-4386-B49F-54DCFCB66051}"/>
    <cellStyle name="Input 2 2 3 2 5 2" xfId="7860" xr:uid="{A026229E-48E7-433D-8275-57CC3623F904}"/>
    <cellStyle name="Input 2 2 3 2 5 2 2" xfId="7861" xr:uid="{ACF8AF51-7544-43B7-A31B-ABF186FDA7DE}"/>
    <cellStyle name="Input 2 2 3 2 5 2 3" xfId="7862" xr:uid="{DBFA91AE-7AF5-488B-9DAE-96416A9DF34A}"/>
    <cellStyle name="Input 2 2 3 2 5 3" xfId="7863" xr:uid="{410EBA4F-4BE2-4BD6-85C6-6561DDB12B4D}"/>
    <cellStyle name="Input 2 2 3 2 5 3 2" xfId="7864" xr:uid="{AB8EB362-6005-4EE1-8815-B4C02CE48462}"/>
    <cellStyle name="Input 2 2 3 2 5 3 3" xfId="7865" xr:uid="{DFBA6E0A-CD3B-4A13-9198-AAFC33F8AD89}"/>
    <cellStyle name="Input 2 2 3 2 5 4" xfId="7866" xr:uid="{4B444719-7DDA-43BA-9F85-5C1038593093}"/>
    <cellStyle name="Input 2 2 3 2 5 4 2" xfId="7867" xr:uid="{7B6F9C23-E604-4C25-A2D4-FF6D2D5142B5}"/>
    <cellStyle name="Input 2 2 3 2 5 4 3" xfId="7868" xr:uid="{55771B70-2F32-4B33-9060-C73AC60DA45E}"/>
    <cellStyle name="Input 2 2 3 2 5 5" xfId="7869" xr:uid="{A6EF6D1C-123F-4A06-8AE7-C92341B954DE}"/>
    <cellStyle name="Input 2 2 3 2 5 5 2" xfId="7870" xr:uid="{EE47D633-5018-4B9C-AC71-FDD1A251962C}"/>
    <cellStyle name="Input 2 2 3 2 5 5 3" xfId="7871" xr:uid="{9866D40C-08B1-4C65-A2F4-6A75C00A7421}"/>
    <cellStyle name="Input 2 2 3 2 5 6" xfId="7872" xr:uid="{3B865F41-ABF1-4293-9953-5104D08FCD67}"/>
    <cellStyle name="Input 2 2 3 2 5 6 2" xfId="7873" xr:uid="{51916D30-56FC-49F5-8F44-12E5CDDDAF84}"/>
    <cellStyle name="Input 2 2 3 2 5 6 3" xfId="7874" xr:uid="{CD94FFE8-3FCD-4550-A33E-6683C3083F89}"/>
    <cellStyle name="Input 2 2 3 2 5 7" xfId="7875" xr:uid="{B1D3B94A-E352-4FD8-AF45-C481F0710903}"/>
    <cellStyle name="Input 2 2 3 2 5 8" xfId="7876" xr:uid="{20ABAF37-A2D9-4452-BAC9-77857E6AAF44}"/>
    <cellStyle name="Input 2 2 3 2 5 9" xfId="7877" xr:uid="{07DDDA15-4EED-431D-B0A3-5A5852687084}"/>
    <cellStyle name="Input 2 2 3 2 6" xfId="7878" xr:uid="{ABED59FF-9AC2-480D-AA87-FB298EEEF688}"/>
    <cellStyle name="Input 2 2 3 2 6 2" xfId="7879" xr:uid="{E8653E58-1804-426E-B034-5A5DF7FFDF73}"/>
    <cellStyle name="Input 2 2 3 2 6 2 2" xfId="7880" xr:uid="{DBB0DB77-C0D6-4398-B91F-9C8C731DE308}"/>
    <cellStyle name="Input 2 2 3 2 6 2 3" xfId="7881" xr:uid="{9017A8F4-39F5-41A5-AC21-78E1B14D68A6}"/>
    <cellStyle name="Input 2 2 3 2 6 3" xfId="7882" xr:uid="{E1910EA9-6C0E-46D8-AFEE-3D1CE001F655}"/>
    <cellStyle name="Input 2 2 3 2 6 3 2" xfId="7883" xr:uid="{FB5B8F68-49DB-4407-A884-48AE8650884E}"/>
    <cellStyle name="Input 2 2 3 2 6 3 3" xfId="7884" xr:uid="{03ACF3DC-9CDA-4F2E-ABB7-54592D68D398}"/>
    <cellStyle name="Input 2 2 3 2 6 4" xfId="7885" xr:uid="{8CCC0215-696E-4BD2-BDAA-A30DA7CB2F7F}"/>
    <cellStyle name="Input 2 2 3 2 6 4 2" xfId="7886" xr:uid="{2FE9CA26-3C9A-457E-8120-82398176902F}"/>
    <cellStyle name="Input 2 2 3 2 6 4 3" xfId="7887" xr:uid="{2BE51A2F-4F94-4B91-8960-79A12AD5C5D8}"/>
    <cellStyle name="Input 2 2 3 2 6 5" xfId="7888" xr:uid="{0DAEE067-3AB9-4B0E-B8B6-B10775D92F6C}"/>
    <cellStyle name="Input 2 2 3 2 6 5 2" xfId="7889" xr:uid="{B62906E8-5C1A-4A33-9872-9E1398E3EB44}"/>
    <cellStyle name="Input 2 2 3 2 6 5 3" xfId="7890" xr:uid="{EC8AA130-5278-4180-9C14-3A654AFF566C}"/>
    <cellStyle name="Input 2 2 3 2 6 6" xfId="7891" xr:uid="{7934141F-2E5C-47CF-A23A-85DFCE4A8F47}"/>
    <cellStyle name="Input 2 2 3 2 6 6 2" xfId="7892" xr:uid="{4C1B037B-8572-4B99-BBBF-4279524E412C}"/>
    <cellStyle name="Input 2 2 3 2 6 6 3" xfId="7893" xr:uid="{801B29A2-E553-47F6-AB43-C8774D8946B8}"/>
    <cellStyle name="Input 2 2 3 2 6 7" xfId="7894" xr:uid="{274AB230-E6F5-4CF2-8E84-7BEC42FA7A46}"/>
    <cellStyle name="Input 2 2 3 2 6 8" xfId="7895" xr:uid="{842581D4-9E52-4764-A845-95CDCD01B068}"/>
    <cellStyle name="Input 2 2 3 2 6 9" xfId="7896" xr:uid="{CB90FE63-CE3B-40AE-B50A-D5000424AD0C}"/>
    <cellStyle name="Input 2 2 3 2 7" xfId="7897" xr:uid="{47F86FA9-59C1-491C-BD89-A5E38F7A62F7}"/>
    <cellStyle name="Input 2 2 3 2 7 2" xfId="7898" xr:uid="{6F4F6E9C-4CFF-4EA0-BCAF-60050DE7DE2F}"/>
    <cellStyle name="Input 2 2 3 2 7 2 2" xfId="7899" xr:uid="{E29B3BA1-BC09-4ED1-BEA6-26DB9C420FF0}"/>
    <cellStyle name="Input 2 2 3 2 7 2 3" xfId="7900" xr:uid="{2AF40A0A-B4DE-4FEC-B660-EF155F34F2C2}"/>
    <cellStyle name="Input 2 2 3 2 7 3" xfId="7901" xr:uid="{1BBA3AD3-3EB0-46D8-96F3-225019DB1F7C}"/>
    <cellStyle name="Input 2 2 3 2 7 3 2" xfId="7902" xr:uid="{0B5BAC8F-FDE5-4B15-9919-759C2EB6C2A9}"/>
    <cellStyle name="Input 2 2 3 2 7 3 3" xfId="7903" xr:uid="{03ED509B-CCF4-49FD-9738-A5B087B0405C}"/>
    <cellStyle name="Input 2 2 3 2 7 4" xfId="7904" xr:uid="{778B7FE5-B53A-4088-9AF1-B19657293530}"/>
    <cellStyle name="Input 2 2 3 2 7 4 2" xfId="7905" xr:uid="{EE866297-098E-4B82-8415-7E0110E3FD51}"/>
    <cellStyle name="Input 2 2 3 2 7 4 3" xfId="7906" xr:uid="{A326B979-939B-4F72-966F-365092BB92FC}"/>
    <cellStyle name="Input 2 2 3 2 7 5" xfId="7907" xr:uid="{1800FD82-A1C0-477C-83B0-52F4397D6796}"/>
    <cellStyle name="Input 2 2 3 2 7 5 2" xfId="7908" xr:uid="{B30B1119-0419-43DD-AC08-67E218F9BDA9}"/>
    <cellStyle name="Input 2 2 3 2 7 5 3" xfId="7909" xr:uid="{0EBC855C-4624-4E7F-B264-27C3B5081344}"/>
    <cellStyle name="Input 2 2 3 2 7 6" xfId="7910" xr:uid="{F9AA7EC6-96B6-4768-A00E-F202CB432768}"/>
    <cellStyle name="Input 2 2 3 2 7 6 2" xfId="7911" xr:uid="{E9698417-4892-44F9-9A15-58B585E8118F}"/>
    <cellStyle name="Input 2 2 3 2 7 6 3" xfId="7912" xr:uid="{748B9E12-DF78-434D-8F41-A1C7729687A6}"/>
    <cellStyle name="Input 2 2 3 2 7 7" xfId="7913" xr:uid="{73BD0F87-D72F-48D6-910B-06A31356A98A}"/>
    <cellStyle name="Input 2 2 3 2 7 8" xfId="7914" xr:uid="{A51DE712-3945-4D71-9961-3EA95D21142D}"/>
    <cellStyle name="Input 2 2 3 2 7 9" xfId="7915" xr:uid="{77817565-3763-419F-90CB-958B39311243}"/>
    <cellStyle name="Input 2 2 3 2 8" xfId="7916" xr:uid="{083DB639-584C-423E-89A0-CF53082E62C8}"/>
    <cellStyle name="Input 2 2 3 2 8 2" xfId="7917" xr:uid="{03368D22-91BB-44FA-AC29-0CD4D56B46C9}"/>
    <cellStyle name="Input 2 2 3 2 8 2 2" xfId="7918" xr:uid="{C068FBC8-F023-432C-98D9-85EF83A8B7E9}"/>
    <cellStyle name="Input 2 2 3 2 8 2 3" xfId="7919" xr:uid="{25DD4167-B7B6-4DE5-B8F1-BFDEA369CC7B}"/>
    <cellStyle name="Input 2 2 3 2 8 3" xfId="7920" xr:uid="{0C323555-5F73-401D-A35F-5EFD0FB591AE}"/>
    <cellStyle name="Input 2 2 3 2 8 3 2" xfId="7921" xr:uid="{C8A363DB-35CB-49AD-9E90-74F565837BD7}"/>
    <cellStyle name="Input 2 2 3 2 8 3 3" xfId="7922" xr:uid="{8EF6BE3A-E24F-48BF-BD67-0B6010040161}"/>
    <cellStyle name="Input 2 2 3 2 8 4" xfId="7923" xr:uid="{686BAE98-828A-425C-9195-5FF19D4735B0}"/>
    <cellStyle name="Input 2 2 3 2 8 4 2" xfId="7924" xr:uid="{DD225F6F-CA60-4154-900D-369351AE8533}"/>
    <cellStyle name="Input 2 2 3 2 8 4 3" xfId="7925" xr:uid="{D2892733-1079-4146-A1E8-24946841D101}"/>
    <cellStyle name="Input 2 2 3 2 8 5" xfId="7926" xr:uid="{D3B49CD1-474F-497A-99F7-ADD97DB6A080}"/>
    <cellStyle name="Input 2 2 3 2 8 5 2" xfId="7927" xr:uid="{205A21BF-0654-47B8-8104-EB052736D398}"/>
    <cellStyle name="Input 2 2 3 2 8 5 3" xfId="7928" xr:uid="{25CBC330-3D25-4D99-A218-431634B5781F}"/>
    <cellStyle name="Input 2 2 3 2 8 6" xfId="7929" xr:uid="{1AF87032-15C3-470A-8327-2CCE51A76DF1}"/>
    <cellStyle name="Input 2 2 3 2 8 6 2" xfId="7930" xr:uid="{6ABC6F54-D0BB-4DC2-B6FF-A78C3622AC1D}"/>
    <cellStyle name="Input 2 2 3 2 8 6 3" xfId="7931" xr:uid="{78D0483B-7176-4ACC-AA94-183308412222}"/>
    <cellStyle name="Input 2 2 3 2 8 7" xfId="7932" xr:uid="{60C74570-4745-495D-B90B-8944A4A04B7C}"/>
    <cellStyle name="Input 2 2 3 2 8 8" xfId="7933" xr:uid="{2DFC4C74-B7AA-4265-AA8B-0235D3E355AF}"/>
    <cellStyle name="Input 2 2 3 2 8 9" xfId="7934" xr:uid="{E325C9B9-7C4B-46B1-9557-3FBF9CB29B17}"/>
    <cellStyle name="Input 2 2 3 2 9" xfId="7935" xr:uid="{E37E5841-109A-4301-B48A-F8B53404E5B3}"/>
    <cellStyle name="Input 2 2 3 2 9 2" xfId="7936" xr:uid="{FD6F75FA-2863-4938-87A1-E5C35D93E9BE}"/>
    <cellStyle name="Input 2 2 3 2 9 2 2" xfId="7937" xr:uid="{CEE7A432-08E9-4576-B5E6-D7AA52CDED74}"/>
    <cellStyle name="Input 2 2 3 2 9 2 3" xfId="7938" xr:uid="{27C8E667-7315-45C7-83CC-D1F78E98C7E0}"/>
    <cellStyle name="Input 2 2 3 2 9 3" xfId="7939" xr:uid="{9DF957B1-B465-4652-BB93-C0825537794D}"/>
    <cellStyle name="Input 2 2 3 2 9 3 2" xfId="7940" xr:uid="{7EAE6AF2-1854-4B0E-A6C1-0C7F89746622}"/>
    <cellStyle name="Input 2 2 3 2 9 3 3" xfId="7941" xr:uid="{70968526-C6C4-4170-89DA-177E4AA3D178}"/>
    <cellStyle name="Input 2 2 3 2 9 4" xfId="7942" xr:uid="{2FD5A726-6A5F-44CD-A43D-E4872F856596}"/>
    <cellStyle name="Input 2 2 3 2 9 4 2" xfId="7943" xr:uid="{4131D44C-90D5-4A41-92EB-1224F413CCDB}"/>
    <cellStyle name="Input 2 2 3 2 9 4 3" xfId="7944" xr:uid="{550896E6-7604-47BA-BD5E-123DAAB7D592}"/>
    <cellStyle name="Input 2 2 3 2 9 5" xfId="7945" xr:uid="{5712A61F-7047-4F1D-8246-B6DBF3AB02E8}"/>
    <cellStyle name="Input 2 2 3 2 9 5 2" xfId="7946" xr:uid="{09DB1A0B-0020-4232-9628-18FCBA9CC063}"/>
    <cellStyle name="Input 2 2 3 2 9 5 3" xfId="7947" xr:uid="{19C8E6AF-7143-498C-B3FA-4D647764412F}"/>
    <cellStyle name="Input 2 2 3 2 9 6" xfId="7948" xr:uid="{983124EE-FEA7-4A1D-9E37-7B6A8984CBF4}"/>
    <cellStyle name="Input 2 2 3 2 9 6 2" xfId="7949" xr:uid="{88814143-5190-458E-AA29-067B6E8F32BF}"/>
    <cellStyle name="Input 2 2 3 2 9 6 3" xfId="7950" xr:uid="{2479AFBB-BA77-4969-A354-4BC1AFB82382}"/>
    <cellStyle name="Input 2 2 3 2 9 7" xfId="7951" xr:uid="{991AB0E3-BA3B-45A0-A8A5-C2ED1A17DC06}"/>
    <cellStyle name="Input 2 2 3 2 9 8" xfId="7952" xr:uid="{E6C8FC0B-0965-472C-9DF5-B83AB1D39484}"/>
    <cellStyle name="Input 2 2 3 3" xfId="7953" xr:uid="{79673091-F881-47FC-AC0C-BB28D610105F}"/>
    <cellStyle name="Input 2 2 3 3 10" xfId="7954" xr:uid="{7DC2A413-583F-4390-A0A0-8415003281C1}"/>
    <cellStyle name="Input 2 2 3 3 11" xfId="7955" xr:uid="{3AB6F730-1DC9-4583-B038-F083BD4CCBAE}"/>
    <cellStyle name="Input 2 2 3 3 2" xfId="7956" xr:uid="{B8B81A02-C241-422D-B15B-843CD7B5A182}"/>
    <cellStyle name="Input 2 2 3 3 2 2" xfId="7957" xr:uid="{50D8453C-F032-4E3B-AAB3-AF2449214171}"/>
    <cellStyle name="Input 2 2 3 3 2 3" xfId="7958" xr:uid="{E5B9C214-FAB3-44D9-A2FB-AD9C3CD7EB3E}"/>
    <cellStyle name="Input 2 2 3 3 2 4" xfId="7959" xr:uid="{494FB758-F201-45BF-AD9D-745CBF4E499A}"/>
    <cellStyle name="Input 2 2 3 3 3" xfId="7960" xr:uid="{79D4B96C-4301-4644-9173-1A5AD91389A2}"/>
    <cellStyle name="Input 2 2 3 3 3 2" xfId="7961" xr:uid="{A5290ECE-FF0A-4DD6-B59D-70BEEA509E77}"/>
    <cellStyle name="Input 2 2 3 3 3 3" xfId="7962" xr:uid="{FE5EB4E3-1B34-4DDA-BD35-D23EF3E619DD}"/>
    <cellStyle name="Input 2 2 3 3 3 4" xfId="7963" xr:uid="{E1DA16F1-646E-4EAB-A921-464147C1C47D}"/>
    <cellStyle name="Input 2 2 3 3 4" xfId="7964" xr:uid="{C187AD03-F542-46CC-83A9-41F2B035DE7D}"/>
    <cellStyle name="Input 2 2 3 3 4 2" xfId="7965" xr:uid="{83074A01-0C63-4889-B2EC-8F8BCF231631}"/>
    <cellStyle name="Input 2 2 3 3 4 3" xfId="7966" xr:uid="{BEC69229-586E-486A-8E80-3C646E7835C7}"/>
    <cellStyle name="Input 2 2 3 3 4 4" xfId="7967" xr:uid="{4E581FD4-6281-41A8-9B03-BF11907FFC4E}"/>
    <cellStyle name="Input 2 2 3 3 5" xfId="7968" xr:uid="{03B15E60-D074-4378-A0CC-CC87861D7C65}"/>
    <cellStyle name="Input 2 2 3 3 5 2" xfId="7969" xr:uid="{23DFA9D6-EFED-4EBD-96CB-1EB0DD42CF6E}"/>
    <cellStyle name="Input 2 2 3 3 5 3" xfId="7970" xr:uid="{7B80259F-C34D-49B1-9361-B73BFF68739C}"/>
    <cellStyle name="Input 2 2 3 3 5 4" xfId="7971" xr:uid="{A14881A7-3FA7-4FDB-B5E5-C5EB4C27DF46}"/>
    <cellStyle name="Input 2 2 3 3 6" xfId="7972" xr:uid="{93999029-9366-4F2E-A310-9E5EB18AA89F}"/>
    <cellStyle name="Input 2 2 3 3 6 2" xfId="7973" xr:uid="{E9667756-DD81-475B-8F6B-37B8A54BF690}"/>
    <cellStyle name="Input 2 2 3 3 6 3" xfId="7974" xr:uid="{E0853261-A184-4630-AE01-300893D2C6D4}"/>
    <cellStyle name="Input 2 2 3 3 6 4" xfId="7975" xr:uid="{4A279AB8-BAE8-4E9D-ADAA-E4CA5370A17A}"/>
    <cellStyle name="Input 2 2 3 3 7" xfId="7976" xr:uid="{CDF1DBE8-D12C-437A-B0D1-668AC454D860}"/>
    <cellStyle name="Input 2 2 3 3 8" xfId="7977" xr:uid="{4AAC02D1-9C51-4AC4-ABC5-DFCB45E105D2}"/>
    <cellStyle name="Input 2 2 3 3 9" xfId="7978" xr:uid="{E2B5734C-1037-4C94-BD79-21AA1C3DFA94}"/>
    <cellStyle name="Input 2 2 3 4" xfId="7979" xr:uid="{E40F9A82-D40D-4C95-8D26-6A4D7F4F7C93}"/>
    <cellStyle name="Input 2 2 3 4 10" xfId="7980" xr:uid="{EE6BA127-9EBB-4A27-8D03-5DFF625758AD}"/>
    <cellStyle name="Input 2 2 3 4 2" xfId="7981" xr:uid="{1FB97BD7-49F1-40C0-B707-ADD317D17C59}"/>
    <cellStyle name="Input 2 2 3 4 2 2" xfId="7982" xr:uid="{70E8EB1C-E5FD-4BBA-AAAC-A68134311D2D}"/>
    <cellStyle name="Input 2 2 3 4 2 3" xfId="7983" xr:uid="{DE901D65-26C1-40AA-8849-A4D0088544F2}"/>
    <cellStyle name="Input 2 2 3 4 2 4" xfId="7984" xr:uid="{9892BCC5-28AA-4CE7-A85B-02758280EB96}"/>
    <cellStyle name="Input 2 2 3 4 3" xfId="7985" xr:uid="{ABD1543C-9E7B-4696-8E6D-57139608B887}"/>
    <cellStyle name="Input 2 2 3 4 3 2" xfId="7986" xr:uid="{FDF66FD0-816E-43A9-9359-1F1945E83D79}"/>
    <cellStyle name="Input 2 2 3 4 3 3" xfId="7987" xr:uid="{83495C86-1F38-4AEA-B978-D8411D10EA0E}"/>
    <cellStyle name="Input 2 2 3 4 3 4" xfId="7988" xr:uid="{B0D7CCE3-98B6-4C3F-947B-109E5D74732B}"/>
    <cellStyle name="Input 2 2 3 4 4" xfId="7989" xr:uid="{8860BD99-F1FE-4DB0-885E-D772C322C42C}"/>
    <cellStyle name="Input 2 2 3 4 4 2" xfId="7990" xr:uid="{15B9E277-E5F1-4BC4-A312-A5EDB8CCDBBD}"/>
    <cellStyle name="Input 2 2 3 4 4 3" xfId="7991" xr:uid="{7812E966-BD4C-4BFA-8582-3F3C152A1E46}"/>
    <cellStyle name="Input 2 2 3 4 4 4" xfId="7992" xr:uid="{699F3509-DA4E-4390-B1B0-22DF488384A1}"/>
    <cellStyle name="Input 2 2 3 4 5" xfId="7993" xr:uid="{BE9AFE86-FFD3-40E6-A584-E8C6D950AA17}"/>
    <cellStyle name="Input 2 2 3 4 5 2" xfId="7994" xr:uid="{4BDDC086-1C2E-4E2E-8910-8FE397D4F3CC}"/>
    <cellStyle name="Input 2 2 3 4 5 3" xfId="7995" xr:uid="{B0B88B3F-A51F-40B7-9868-E7B7C9FF1FC4}"/>
    <cellStyle name="Input 2 2 3 4 5 4" xfId="7996" xr:uid="{A98561D7-3347-4363-ABAB-A8203B8FB87C}"/>
    <cellStyle name="Input 2 2 3 4 6" xfId="7997" xr:uid="{709F3B71-6805-40F5-849A-54C203EF2C73}"/>
    <cellStyle name="Input 2 2 3 4 6 2" xfId="7998" xr:uid="{FE88E87B-06E4-4684-80A0-9F93AF9DDB11}"/>
    <cellStyle name="Input 2 2 3 4 6 3" xfId="7999" xr:uid="{8C22EEEA-5688-4F2E-89DE-7D1F62A07979}"/>
    <cellStyle name="Input 2 2 3 4 6 4" xfId="8000" xr:uid="{7159E13B-BE3F-46B6-A4F0-962BFCE75958}"/>
    <cellStyle name="Input 2 2 3 4 7" xfId="8001" xr:uid="{869EB0B0-77D2-479E-8B53-775C7B5A8DA6}"/>
    <cellStyle name="Input 2 2 3 4 8" xfId="8002" xr:uid="{54A824E4-24B2-423C-8DDB-E4D9BCE1B74D}"/>
    <cellStyle name="Input 2 2 3 4 9" xfId="8003" xr:uid="{DC4954A9-F92D-4B99-ABCD-8C900761B095}"/>
    <cellStyle name="Input 2 2 3 5" xfId="8004" xr:uid="{9AAEA676-9FD6-4401-89D1-EB19302C22FC}"/>
    <cellStyle name="Input 2 2 3 5 2" xfId="8005" xr:uid="{C08E32A7-7137-4D69-9561-C26B31EEC4AA}"/>
    <cellStyle name="Input 2 2 3 5 2 2" xfId="8006" xr:uid="{010442AB-E90E-4EA9-8319-09BD764F2062}"/>
    <cellStyle name="Input 2 2 3 5 2 3" xfId="8007" xr:uid="{53BD8E32-FCCC-411F-8249-CF8C8CD648E9}"/>
    <cellStyle name="Input 2 2 3 5 3" xfId="8008" xr:uid="{3A6E515E-E32D-4DBA-A54E-C47DD5C75056}"/>
    <cellStyle name="Input 2 2 3 5 3 2" xfId="8009" xr:uid="{2770AD69-28AC-4D88-9C08-491F55920880}"/>
    <cellStyle name="Input 2 2 3 5 3 3" xfId="8010" xr:uid="{8601EB79-9530-4DE5-AA9F-1D53E1EBC69E}"/>
    <cellStyle name="Input 2 2 3 5 4" xfId="8011" xr:uid="{6F7DDB8B-8BA6-411C-96CF-731FC8A48D9B}"/>
    <cellStyle name="Input 2 2 3 5 4 2" xfId="8012" xr:uid="{89DE82F5-38FC-49D0-A25A-F9689256F8BC}"/>
    <cellStyle name="Input 2 2 3 5 4 3" xfId="8013" xr:uid="{FBA33B5A-9AB3-4072-8C82-54F7EF40DCA3}"/>
    <cellStyle name="Input 2 2 3 5 5" xfId="8014" xr:uid="{B07FDAB7-CB85-43EA-AD5F-7C933E4DA131}"/>
    <cellStyle name="Input 2 2 3 5 5 2" xfId="8015" xr:uid="{6D14035C-6E73-4EF3-81A2-398A01737367}"/>
    <cellStyle name="Input 2 2 3 5 5 3" xfId="8016" xr:uid="{22856ADF-0577-425B-8778-CF27968A07B4}"/>
    <cellStyle name="Input 2 2 3 5 6" xfId="8017" xr:uid="{A9C035A1-547F-4328-8594-44335694F920}"/>
    <cellStyle name="Input 2 2 3 5 6 2" xfId="8018" xr:uid="{C2C01D7F-4C8B-49D4-9906-2FEBFC34DC00}"/>
    <cellStyle name="Input 2 2 3 5 6 3" xfId="8019" xr:uid="{C4E5CE5B-6537-4453-A845-4E9CFC538F2E}"/>
    <cellStyle name="Input 2 2 3 5 7" xfId="8020" xr:uid="{52483C7D-595A-4177-A608-5B51B7F7D925}"/>
    <cellStyle name="Input 2 2 3 5 8" xfId="8021" xr:uid="{EB4A2C09-E334-42EC-A305-E13B3CC3C747}"/>
    <cellStyle name="Input 2 2 3 5 9" xfId="8022" xr:uid="{BEF9C766-6B8A-4FE1-970C-9D9906D974E3}"/>
    <cellStyle name="Input 2 2 3 6" xfId="8023" xr:uid="{912DA3DD-82FC-456D-AEBA-E22C4DBE81F3}"/>
    <cellStyle name="Input 2 2 3 6 2" xfId="8024" xr:uid="{E2F54BB6-8078-4699-8F7D-36B33EE6AB86}"/>
    <cellStyle name="Input 2 2 3 6 2 2" xfId="8025" xr:uid="{077E0BD6-A21D-4322-B216-438178AA1D6B}"/>
    <cellStyle name="Input 2 2 3 6 2 3" xfId="8026" xr:uid="{0D218CC1-6EA4-43A8-B10F-77B720FAD72A}"/>
    <cellStyle name="Input 2 2 3 6 3" xfId="8027" xr:uid="{5FE152BC-7F1D-46BF-838D-FC907DCC899C}"/>
    <cellStyle name="Input 2 2 3 6 3 2" xfId="8028" xr:uid="{7114D053-E4E6-479F-A5B6-9973BF305990}"/>
    <cellStyle name="Input 2 2 3 6 3 3" xfId="8029" xr:uid="{EE6CD4A6-9C9D-4B44-AFA0-050D293029D7}"/>
    <cellStyle name="Input 2 2 3 6 4" xfId="8030" xr:uid="{A76755D3-45A7-4AEA-A4B8-676791DE071F}"/>
    <cellStyle name="Input 2 2 3 6 4 2" xfId="8031" xr:uid="{D665BBEA-049A-4315-934E-F235213C5ED5}"/>
    <cellStyle name="Input 2 2 3 6 4 3" xfId="8032" xr:uid="{2EB5DEBC-F837-4040-897C-3230ED88AE6F}"/>
    <cellStyle name="Input 2 2 3 6 5" xfId="8033" xr:uid="{E1039201-F4D7-481A-A2DD-AFD3794957FE}"/>
    <cellStyle name="Input 2 2 3 6 5 2" xfId="8034" xr:uid="{832EA351-17D5-41B5-977B-6971D5DF50B1}"/>
    <cellStyle name="Input 2 2 3 6 5 3" xfId="8035" xr:uid="{9AA741DE-5015-4E41-B95D-619DE9FF8206}"/>
    <cellStyle name="Input 2 2 3 6 6" xfId="8036" xr:uid="{8D34C190-437B-4805-8CF7-BE9637ED8D5B}"/>
    <cellStyle name="Input 2 2 3 6 6 2" xfId="8037" xr:uid="{6D682F42-29C7-45EC-A990-CE77222C6B37}"/>
    <cellStyle name="Input 2 2 3 6 6 3" xfId="8038" xr:uid="{CC98AF9B-3C76-4BC1-906F-495C4D524532}"/>
    <cellStyle name="Input 2 2 3 6 7" xfId="8039" xr:uid="{9975F440-A6C9-4823-BEA6-2C5BA028F200}"/>
    <cellStyle name="Input 2 2 3 6 8" xfId="8040" xr:uid="{1863DBA2-0216-48C0-8A9C-4FFB053F7F57}"/>
    <cellStyle name="Input 2 2 3 6 9" xfId="8041" xr:uid="{92B45376-EB7E-47A3-8194-E0251BEB8F83}"/>
    <cellStyle name="Input 2 2 3 7" xfId="8042" xr:uid="{04A3B149-E8C7-4CAA-B65A-79368185DF66}"/>
    <cellStyle name="Input 2 2 3 7 2" xfId="8043" xr:uid="{9F2C5605-73A8-4812-A87A-1C519EB378CE}"/>
    <cellStyle name="Input 2 2 3 7 2 2" xfId="8044" xr:uid="{1D4A73FF-3B4C-4323-A2C8-0FB58A2893A5}"/>
    <cellStyle name="Input 2 2 3 7 2 3" xfId="8045" xr:uid="{B6AABF9D-7495-460F-980A-011C686AE4E5}"/>
    <cellStyle name="Input 2 2 3 7 3" xfId="8046" xr:uid="{E78DD2B9-0FBB-422A-8706-6395EC272739}"/>
    <cellStyle name="Input 2 2 3 7 3 2" xfId="8047" xr:uid="{EFBA5B9B-0848-415F-A337-620C4CFD8ED7}"/>
    <cellStyle name="Input 2 2 3 7 3 3" xfId="8048" xr:uid="{E362C299-FF86-4466-BFB3-7F03CCFC2A7B}"/>
    <cellStyle name="Input 2 2 3 7 4" xfId="8049" xr:uid="{8A053C7E-061A-4CF0-81E5-F3CD3D52DC35}"/>
    <cellStyle name="Input 2 2 3 7 4 2" xfId="8050" xr:uid="{BB01FE45-2FDE-44BE-A09C-C9FFA75D07EC}"/>
    <cellStyle name="Input 2 2 3 7 4 3" xfId="8051" xr:uid="{6E026B91-ABD4-43CD-A5E5-B73F7653A0FE}"/>
    <cellStyle name="Input 2 2 3 7 5" xfId="8052" xr:uid="{80572B87-F13C-49F3-A320-F56CD1A1B9FC}"/>
    <cellStyle name="Input 2 2 3 7 5 2" xfId="8053" xr:uid="{6BA382AE-DFB8-4054-B916-CDB8CC2EE294}"/>
    <cellStyle name="Input 2 2 3 7 5 3" xfId="8054" xr:uid="{BD21152C-2FC3-4E29-9097-DE757D7C72E8}"/>
    <cellStyle name="Input 2 2 3 7 6" xfId="8055" xr:uid="{B2161AC8-3C8F-4867-A6BB-9D270BEA6BE1}"/>
    <cellStyle name="Input 2 2 3 7 6 2" xfId="8056" xr:uid="{DE48EBC6-4BEB-4E0B-BBEC-C00D8DF8F956}"/>
    <cellStyle name="Input 2 2 3 7 6 3" xfId="8057" xr:uid="{951ECF63-B221-4E0E-9A2C-9748D838AED7}"/>
    <cellStyle name="Input 2 2 3 7 7" xfId="8058" xr:uid="{F2350517-ECFD-484E-80E6-CAC96378134E}"/>
    <cellStyle name="Input 2 2 3 7 8" xfId="8059" xr:uid="{237C19D0-0600-4F69-AC26-C800F85E1D20}"/>
    <cellStyle name="Input 2 2 3 7 9" xfId="8060" xr:uid="{AC1FC9FE-25E9-4D6A-9993-6808AB5A8634}"/>
    <cellStyle name="Input 2 2 3 8" xfId="8061" xr:uid="{A7DAA019-7419-42B3-B5DB-A9A5A65CA2C7}"/>
    <cellStyle name="Input 2 2 3 8 2" xfId="8062" xr:uid="{27B462E1-2433-412D-9FD3-C3255508C0E0}"/>
    <cellStyle name="Input 2 2 3 8 2 2" xfId="8063" xr:uid="{5F122AE2-D05E-43BF-9784-4976E77EB3D3}"/>
    <cellStyle name="Input 2 2 3 8 2 3" xfId="8064" xr:uid="{B4AA6556-A1A7-4EFF-B9B9-E6B894A3AFAE}"/>
    <cellStyle name="Input 2 2 3 8 3" xfId="8065" xr:uid="{0069C3AD-4762-4D9C-B9A3-8ABD27549189}"/>
    <cellStyle name="Input 2 2 3 8 3 2" xfId="8066" xr:uid="{DB510BF2-00B5-4FC6-B942-77E84BA193B0}"/>
    <cellStyle name="Input 2 2 3 8 3 3" xfId="8067" xr:uid="{AF6BE9BE-FAE9-4914-BE61-B3BDE3D30B09}"/>
    <cellStyle name="Input 2 2 3 8 4" xfId="8068" xr:uid="{32E43175-E2D3-474E-B227-C8B0FADECE04}"/>
    <cellStyle name="Input 2 2 3 8 4 2" xfId="8069" xr:uid="{0737BBE6-222D-4D51-91A3-244E84A7D1E5}"/>
    <cellStyle name="Input 2 2 3 8 4 3" xfId="8070" xr:uid="{542CC97C-5086-46D2-A4AF-373F6D9F6707}"/>
    <cellStyle name="Input 2 2 3 8 5" xfId="8071" xr:uid="{54ED4F21-8AF0-42E8-9EB7-3BC7BDD51204}"/>
    <cellStyle name="Input 2 2 3 8 5 2" xfId="8072" xr:uid="{2ABADC6A-B337-4BA2-81EA-32609849D50B}"/>
    <cellStyle name="Input 2 2 3 8 5 3" xfId="8073" xr:uid="{4AA57A6B-086D-4D98-938E-EB647832297D}"/>
    <cellStyle name="Input 2 2 3 8 6" xfId="8074" xr:uid="{EA286A0A-8903-467F-946B-A0D9DCC83C48}"/>
    <cellStyle name="Input 2 2 3 8 6 2" xfId="8075" xr:uid="{6DBDE40A-AC3E-4101-ACEB-942BEC03AE4C}"/>
    <cellStyle name="Input 2 2 3 8 6 3" xfId="8076" xr:uid="{D316FBC5-65FE-442C-9F3B-5544F06D5780}"/>
    <cellStyle name="Input 2 2 3 8 7" xfId="8077" xr:uid="{22D75EC4-10FF-42FB-9447-C93B235D8252}"/>
    <cellStyle name="Input 2 2 3 8 8" xfId="8078" xr:uid="{8BD34970-FFFD-43D2-A9C4-7521959B797F}"/>
    <cellStyle name="Input 2 2 3 8 9" xfId="8079" xr:uid="{CB82876B-7C88-41CC-A95A-053A0A5B876E}"/>
    <cellStyle name="Input 2 2 3 9" xfId="8080" xr:uid="{3AF5523E-0763-4694-8A86-EBCBC97EA8B1}"/>
    <cellStyle name="Input 2 2 3 9 2" xfId="8081" xr:uid="{BE94F41D-C3F4-466D-AF7C-6BC846B362D8}"/>
    <cellStyle name="Input 2 2 3 9 2 2" xfId="8082" xr:uid="{149B0129-5192-42A3-B5FF-9EDD6376D756}"/>
    <cellStyle name="Input 2 2 3 9 2 3" xfId="8083" xr:uid="{CE24AC6A-E91E-449A-9531-DF7BE5B4AE58}"/>
    <cellStyle name="Input 2 2 3 9 3" xfId="8084" xr:uid="{6C7097B7-E0B7-4846-B269-C4B8287459EC}"/>
    <cellStyle name="Input 2 2 3 9 3 2" xfId="8085" xr:uid="{8D0EDF63-5304-46AB-91C5-90C3AC9DFA56}"/>
    <cellStyle name="Input 2 2 3 9 3 3" xfId="8086" xr:uid="{C703AB01-6510-45BF-BACD-8B39A53507A5}"/>
    <cellStyle name="Input 2 2 3 9 4" xfId="8087" xr:uid="{73A6C828-E590-415F-9D3E-4D1CA58F3969}"/>
    <cellStyle name="Input 2 2 3 9 4 2" xfId="8088" xr:uid="{36944BA4-2AB3-443B-9914-7D0F0D13611E}"/>
    <cellStyle name="Input 2 2 3 9 4 3" xfId="8089" xr:uid="{A3B83290-381B-4D34-B1F1-0AFAEED392F5}"/>
    <cellStyle name="Input 2 2 3 9 5" xfId="8090" xr:uid="{02EE1038-4180-4852-A271-1E2B03B44790}"/>
    <cellStyle name="Input 2 2 3 9 5 2" xfId="8091" xr:uid="{3831B5F0-8ED5-4C0D-89AD-7C1774F5E471}"/>
    <cellStyle name="Input 2 2 3 9 5 3" xfId="8092" xr:uid="{E16DD539-14E0-4C21-AE5A-CA26B86939E8}"/>
    <cellStyle name="Input 2 2 3 9 6" xfId="8093" xr:uid="{BA8FEEB0-9455-47D2-808A-E5B911BBD5AA}"/>
    <cellStyle name="Input 2 2 3 9 6 2" xfId="8094" xr:uid="{ED8DBB18-1B19-4F49-AB18-556B47C41968}"/>
    <cellStyle name="Input 2 2 3 9 6 3" xfId="8095" xr:uid="{6C105573-ADF6-4E45-BDA8-7C93971271F7}"/>
    <cellStyle name="Input 2 2 3 9 7" xfId="8096" xr:uid="{3236CF7E-1481-4B07-93A2-84FD10FD07E6}"/>
    <cellStyle name="Input 2 2 3 9 8" xfId="8097" xr:uid="{95672B46-8523-4E59-B034-7FCD06706C48}"/>
    <cellStyle name="Input 2 2 3 9 9" xfId="8098" xr:uid="{5D76A52E-A78A-4C95-B137-BF84CFDCF569}"/>
    <cellStyle name="Input 2 2 4" xfId="8099" xr:uid="{B1CE3A87-A202-4714-8969-5BB57602B93B}"/>
    <cellStyle name="Input 2 2 4 10" xfId="8100" xr:uid="{44E29E0E-0604-47AF-8449-146CEAD0F4EA}"/>
    <cellStyle name="Input 2 2 4 10 2" xfId="8101" xr:uid="{0703F86E-A9E7-42F9-A4DB-052F3F9D358F}"/>
    <cellStyle name="Input 2 2 4 10 2 2" xfId="8102" xr:uid="{BCAD09CA-1D80-412C-A75C-FCB2C4889DA0}"/>
    <cellStyle name="Input 2 2 4 10 2 3" xfId="8103" xr:uid="{91200506-F743-44BF-B112-8B364C36EA56}"/>
    <cellStyle name="Input 2 2 4 10 3" xfId="8104" xr:uid="{39EAA9B0-D2F5-4488-A417-A88827BCC590}"/>
    <cellStyle name="Input 2 2 4 10 3 2" xfId="8105" xr:uid="{093684D7-DBE9-48D3-AC8B-EC8C9D766403}"/>
    <cellStyle name="Input 2 2 4 10 3 3" xfId="8106" xr:uid="{B936DBC0-C8F7-46F5-BF46-6B48BC98B02B}"/>
    <cellStyle name="Input 2 2 4 10 4" xfId="8107" xr:uid="{CD71BA01-CC40-492D-BC9A-1C97E9E741C0}"/>
    <cellStyle name="Input 2 2 4 10 4 2" xfId="8108" xr:uid="{65EFEA08-B588-4A49-A4F8-E7303C4EEF5A}"/>
    <cellStyle name="Input 2 2 4 10 4 3" xfId="8109" xr:uid="{228FF38E-DA87-42D0-BC50-CEFE7CA6D2A0}"/>
    <cellStyle name="Input 2 2 4 10 5" xfId="8110" xr:uid="{8C57429F-6D47-45ED-BF98-9D18E38259BE}"/>
    <cellStyle name="Input 2 2 4 10 5 2" xfId="8111" xr:uid="{F20D69F4-5F48-4109-BD4B-04E356F0DD28}"/>
    <cellStyle name="Input 2 2 4 10 5 3" xfId="8112" xr:uid="{FB3C5B77-E37E-4AB2-8990-2ABDCFEBE554}"/>
    <cellStyle name="Input 2 2 4 10 6" xfId="8113" xr:uid="{34C58378-5363-4557-B03F-6EA13E0D8F35}"/>
    <cellStyle name="Input 2 2 4 10 6 2" xfId="8114" xr:uid="{D8983F80-8AB7-424A-9020-062931B55D9A}"/>
    <cellStyle name="Input 2 2 4 10 6 3" xfId="8115" xr:uid="{D3FF0164-3703-4AE8-8126-48997D8A5FB9}"/>
    <cellStyle name="Input 2 2 4 10 7" xfId="8116" xr:uid="{4B0FD731-5544-4080-A210-5C7AEEA5A50A}"/>
    <cellStyle name="Input 2 2 4 10 8" xfId="8117" xr:uid="{62972B09-2053-49A5-8619-4904369B94EF}"/>
    <cellStyle name="Input 2 2 4 11" xfId="8118" xr:uid="{954BC3FC-3A06-4BCC-AB3A-F0664ABCF327}"/>
    <cellStyle name="Input 2 2 4 11 2" xfId="8119" xr:uid="{68BD75B5-F9F9-4448-8AF2-BD3445475C0A}"/>
    <cellStyle name="Input 2 2 4 11 2 2" xfId="8120" xr:uid="{50F8D482-BB15-4BFC-A28E-B7120C24C9BA}"/>
    <cellStyle name="Input 2 2 4 11 2 3" xfId="8121" xr:uid="{7463C2BF-75A1-4F1C-BE59-597E793FBC18}"/>
    <cellStyle name="Input 2 2 4 11 3" xfId="8122" xr:uid="{C47B023A-4B91-49B3-8AAD-CE93C16458B7}"/>
    <cellStyle name="Input 2 2 4 11 3 2" xfId="8123" xr:uid="{9E6C32AB-D5EA-4243-BF51-A25CEF998504}"/>
    <cellStyle name="Input 2 2 4 11 3 3" xfId="8124" xr:uid="{CCDBF22B-049D-4A6C-B0F3-F73237705559}"/>
    <cellStyle name="Input 2 2 4 11 4" xfId="8125" xr:uid="{35F22303-0DC7-4919-A912-BE0C8597E195}"/>
    <cellStyle name="Input 2 2 4 11 4 2" xfId="8126" xr:uid="{C65DCD6C-4412-45C4-BF61-214C352830A3}"/>
    <cellStyle name="Input 2 2 4 11 4 3" xfId="8127" xr:uid="{15E654BC-1BB0-4968-B8E2-ECD2824AD343}"/>
    <cellStyle name="Input 2 2 4 11 5" xfId="8128" xr:uid="{9E757150-1D5F-4658-B07F-0686960E9D9A}"/>
    <cellStyle name="Input 2 2 4 11 5 2" xfId="8129" xr:uid="{2D705161-981A-4687-95C5-63B2ADD6F377}"/>
    <cellStyle name="Input 2 2 4 11 5 3" xfId="8130" xr:uid="{16177B95-7060-4C6A-B610-12A00216BE35}"/>
    <cellStyle name="Input 2 2 4 11 6" xfId="8131" xr:uid="{824E3946-09BB-4BB0-8C8D-BB34758B74B8}"/>
    <cellStyle name="Input 2 2 4 11 6 2" xfId="8132" xr:uid="{EBDCCFBA-D1C7-4269-873E-ED1BECF883F4}"/>
    <cellStyle name="Input 2 2 4 11 6 3" xfId="8133" xr:uid="{07184083-3B43-4074-97E7-ADA35FF98300}"/>
    <cellStyle name="Input 2 2 4 11 7" xfId="8134" xr:uid="{62D00C90-F3A5-47C9-A094-04C553303B38}"/>
    <cellStyle name="Input 2 2 4 11 8" xfId="8135" xr:uid="{558514A3-FDC1-4C2B-B1E6-104CEAF4DC77}"/>
    <cellStyle name="Input 2 2 4 12" xfId="8136" xr:uid="{EF54768E-6316-4653-AEF2-A131F3496A86}"/>
    <cellStyle name="Input 2 2 4 12 2" xfId="8137" xr:uid="{6B4FF623-21D3-4E76-8735-0BA320880E27}"/>
    <cellStyle name="Input 2 2 4 12 2 2" xfId="8138" xr:uid="{D33288E3-2E54-4966-9C9F-40310B932FB5}"/>
    <cellStyle name="Input 2 2 4 12 2 3" xfId="8139" xr:uid="{9AC2C7C2-D309-4D96-91DF-1FAD1632D6BB}"/>
    <cellStyle name="Input 2 2 4 12 3" xfId="8140" xr:uid="{94FB6512-C601-4592-B0D7-B4ACAB0A3482}"/>
    <cellStyle name="Input 2 2 4 12 3 2" xfId="8141" xr:uid="{7FA965C6-211B-4F9E-8DAB-9BD1AFF4507F}"/>
    <cellStyle name="Input 2 2 4 12 3 3" xfId="8142" xr:uid="{E7DD9740-32A8-4AF5-907E-BADE3E8C2BCE}"/>
    <cellStyle name="Input 2 2 4 12 4" xfId="8143" xr:uid="{2EC5D494-5CD6-496B-A1C6-DA2BD4188DAB}"/>
    <cellStyle name="Input 2 2 4 12 4 2" xfId="8144" xr:uid="{1F0E1E51-6471-403F-9BC9-565FADD07A2C}"/>
    <cellStyle name="Input 2 2 4 12 4 3" xfId="8145" xr:uid="{892429AB-A5CF-4FF8-90E7-5E49618EC4EF}"/>
    <cellStyle name="Input 2 2 4 12 5" xfId="8146" xr:uid="{E8F26441-BAB8-4ABB-986D-A53F4A00CACE}"/>
    <cellStyle name="Input 2 2 4 12 5 2" xfId="8147" xr:uid="{E6085ADA-9D9C-4DD8-99DD-3C83C884C6C3}"/>
    <cellStyle name="Input 2 2 4 12 5 3" xfId="8148" xr:uid="{09AB44B3-CB76-47BE-8A36-863772DD245E}"/>
    <cellStyle name="Input 2 2 4 12 6" xfId="8149" xr:uid="{3980BCE7-5AEB-43EE-996A-96AFB21B071B}"/>
    <cellStyle name="Input 2 2 4 12 6 2" xfId="8150" xr:uid="{8330A221-E0D0-4510-B847-4533334580DD}"/>
    <cellStyle name="Input 2 2 4 12 6 3" xfId="8151" xr:uid="{53E0291A-1BDE-47D8-BBBC-9F041BD4D249}"/>
    <cellStyle name="Input 2 2 4 12 7" xfId="8152" xr:uid="{8E3BA2F6-5E74-49C5-8C3C-3C06CAFAA4B0}"/>
    <cellStyle name="Input 2 2 4 12 8" xfId="8153" xr:uid="{5EA492E3-3872-455F-A59D-5D16ADF85FD3}"/>
    <cellStyle name="Input 2 2 4 13" xfId="8154" xr:uid="{60383F8F-614F-45CC-9668-CA832C5EBA72}"/>
    <cellStyle name="Input 2 2 4 13 2" xfId="8155" xr:uid="{D58AF994-4B12-4343-BF2F-667ADE6074A0}"/>
    <cellStyle name="Input 2 2 4 13 2 2" xfId="8156" xr:uid="{762BD558-DBA0-4897-BC86-882A6A742F54}"/>
    <cellStyle name="Input 2 2 4 13 2 3" xfId="8157" xr:uid="{0B3A9C4B-D500-4671-94B6-F17D4E614F92}"/>
    <cellStyle name="Input 2 2 4 13 3" xfId="8158" xr:uid="{BD8D741B-B9CF-4612-88CF-65ED7C15AB2E}"/>
    <cellStyle name="Input 2 2 4 13 3 2" xfId="8159" xr:uid="{7B65BAA9-7DE9-4AD3-B7A1-B790C3D257FE}"/>
    <cellStyle name="Input 2 2 4 13 3 3" xfId="8160" xr:uid="{8132BF4C-8996-4CB8-98EB-F37CD502CD4A}"/>
    <cellStyle name="Input 2 2 4 13 4" xfId="8161" xr:uid="{9C15194A-AF09-4804-8CBC-2BC6B15E83C3}"/>
    <cellStyle name="Input 2 2 4 13 4 2" xfId="8162" xr:uid="{EB707FE7-7010-4CB3-9B54-A23D6A280721}"/>
    <cellStyle name="Input 2 2 4 13 4 3" xfId="8163" xr:uid="{24FBD443-BDC2-4D59-AC24-37F75E4A8153}"/>
    <cellStyle name="Input 2 2 4 13 5" xfId="8164" xr:uid="{B9524122-70FD-420D-9F80-B0ADEF53358D}"/>
    <cellStyle name="Input 2 2 4 13 5 2" xfId="8165" xr:uid="{B4134E98-BF3E-4407-A759-F0588D57EA94}"/>
    <cellStyle name="Input 2 2 4 13 5 3" xfId="8166" xr:uid="{CDDF4965-A01F-4621-90DA-5FF59963C3EA}"/>
    <cellStyle name="Input 2 2 4 13 6" xfId="8167" xr:uid="{53F59623-1681-4525-906B-07A0E0997C67}"/>
    <cellStyle name="Input 2 2 4 13 6 2" xfId="8168" xr:uid="{1B53C5CF-BA02-4AD5-A307-38CD821DE1E1}"/>
    <cellStyle name="Input 2 2 4 13 6 3" xfId="8169" xr:uid="{B1ED6CC1-5642-477F-BAB8-9608745A4438}"/>
    <cellStyle name="Input 2 2 4 13 7" xfId="8170" xr:uid="{0BDA8032-7318-4215-834B-DDA0592EBE8A}"/>
    <cellStyle name="Input 2 2 4 13 8" xfId="8171" xr:uid="{B650367F-D7D0-4D97-9D09-0341EE030C7C}"/>
    <cellStyle name="Input 2 2 4 14" xfId="8172" xr:uid="{6241A43D-7E68-4613-A245-ABE8ED00B878}"/>
    <cellStyle name="Input 2 2 4 14 2" xfId="8173" xr:uid="{9ABD5F29-76EA-495B-A04F-FB894CB49FDF}"/>
    <cellStyle name="Input 2 2 4 14 2 2" xfId="8174" xr:uid="{A332415B-A437-451E-ABC7-F20FCEE5C702}"/>
    <cellStyle name="Input 2 2 4 14 2 3" xfId="8175" xr:uid="{08145C82-6ECB-46C1-BFD5-C3B169725670}"/>
    <cellStyle name="Input 2 2 4 14 3" xfId="8176" xr:uid="{EEAA9D27-D99E-4015-A914-F59CDE1EA4E3}"/>
    <cellStyle name="Input 2 2 4 14 3 2" xfId="8177" xr:uid="{F52F7A12-2996-48A4-B516-F37F0911359E}"/>
    <cellStyle name="Input 2 2 4 14 3 3" xfId="8178" xr:uid="{B64A5776-2E21-4FD4-B199-95E335BA5CEC}"/>
    <cellStyle name="Input 2 2 4 14 4" xfId="8179" xr:uid="{D37C0420-8CEE-4366-8F2C-06CDD4DD520E}"/>
    <cellStyle name="Input 2 2 4 14 4 2" xfId="8180" xr:uid="{47A682B1-70A5-40CB-AF93-2B2090A3182A}"/>
    <cellStyle name="Input 2 2 4 14 4 3" xfId="8181" xr:uid="{90DFD028-A623-4DA2-8FC0-F26E63BB079F}"/>
    <cellStyle name="Input 2 2 4 14 5" xfId="8182" xr:uid="{5EB05731-7743-49A6-ADE7-83B3D77E0D06}"/>
    <cellStyle name="Input 2 2 4 14 5 2" xfId="8183" xr:uid="{CF952B08-6BBD-4127-9E82-0DCF551B98C4}"/>
    <cellStyle name="Input 2 2 4 14 5 3" xfId="8184" xr:uid="{A149F4FB-60FC-4523-AB38-143DC4452208}"/>
    <cellStyle name="Input 2 2 4 14 6" xfId="8185" xr:uid="{E2FE567F-4E35-4CFC-979B-D90E44A917D9}"/>
    <cellStyle name="Input 2 2 4 14 6 2" xfId="8186" xr:uid="{F5AFF50C-E2E5-4C42-9357-8E6738061CC2}"/>
    <cellStyle name="Input 2 2 4 14 6 3" xfId="8187" xr:uid="{0A12B225-824B-4A65-AA1D-3C32A9BB5129}"/>
    <cellStyle name="Input 2 2 4 14 7" xfId="8188" xr:uid="{9388B021-77D9-4077-9A23-7DB7D2E427CB}"/>
    <cellStyle name="Input 2 2 4 14 8" xfId="8189" xr:uid="{800B908E-0A1A-4AB9-8037-C25811F28BC8}"/>
    <cellStyle name="Input 2 2 4 15" xfId="8190" xr:uid="{A75061A5-A7F2-4E16-AAA0-C90556BC4FE2}"/>
    <cellStyle name="Input 2 2 4 15 2" xfId="8191" xr:uid="{B450810D-79FE-4C29-AEDF-0D775AEB26C9}"/>
    <cellStyle name="Input 2 2 4 15 3" xfId="8192" xr:uid="{5F311437-4C1F-4541-A048-9FC478780301}"/>
    <cellStyle name="Input 2 2 4 16" xfId="8193" xr:uid="{9AAFEAF7-4D81-4C24-AEBE-2194FAF4A52E}"/>
    <cellStyle name="Input 2 2 4 2" xfId="8194" xr:uid="{ECF5ECDF-5CE9-4BB7-AC00-1613F2412D8E}"/>
    <cellStyle name="Input 2 2 4 2 2" xfId="8195" xr:uid="{45D44616-0D5F-4354-9C04-AE42F83F8ED0}"/>
    <cellStyle name="Input 2 2 4 2 2 2" xfId="8196" xr:uid="{8323926D-24ED-494E-90E5-5B879F45BC4A}"/>
    <cellStyle name="Input 2 2 4 2 2 3" xfId="8197" xr:uid="{4F991162-845E-4A3B-A334-C8573D924401}"/>
    <cellStyle name="Input 2 2 4 2 3" xfId="8198" xr:uid="{9A4FB33E-FEF0-43EF-8384-FD7B6176780A}"/>
    <cellStyle name="Input 2 2 4 2 3 2" xfId="8199" xr:uid="{5616E756-65FB-4EFF-B99E-86D36A0E2336}"/>
    <cellStyle name="Input 2 2 4 2 3 3" xfId="8200" xr:uid="{A5C03DAB-C399-4D42-BD51-86352E0BD71B}"/>
    <cellStyle name="Input 2 2 4 2 4" xfId="8201" xr:uid="{BE452A21-F361-4FBE-B0A7-542C5DFFBA36}"/>
    <cellStyle name="Input 2 2 4 2 4 2" xfId="8202" xr:uid="{21D0BB2F-0D50-4AAB-83EA-58EFD7E80B11}"/>
    <cellStyle name="Input 2 2 4 2 4 3" xfId="8203" xr:uid="{03239F7B-B543-4616-B64D-DE0E33A05889}"/>
    <cellStyle name="Input 2 2 4 2 5" xfId="8204" xr:uid="{EFB32A64-2425-4E8D-9F0B-262597410415}"/>
    <cellStyle name="Input 2 2 4 2 5 2" xfId="8205" xr:uid="{E712C52A-AD6C-4D50-B397-875E93B62453}"/>
    <cellStyle name="Input 2 2 4 2 5 3" xfId="8206" xr:uid="{54FE3E20-6D9A-44BD-B6ED-BD7030437B2E}"/>
    <cellStyle name="Input 2 2 4 2 6" xfId="8207" xr:uid="{50254AB6-9F95-4962-8264-DDDCBFA731F2}"/>
    <cellStyle name="Input 2 2 4 2 6 2" xfId="8208" xr:uid="{F9A1DBD5-EC48-40E4-97B2-2FB4DF4A5530}"/>
    <cellStyle name="Input 2 2 4 2 6 3" xfId="8209" xr:uid="{B2D59FCD-E841-4DDA-9993-2C02FBAF0C1B}"/>
    <cellStyle name="Input 2 2 4 2 7" xfId="8210" xr:uid="{9E5A1388-E2A2-4CB9-B302-C6F6BE31DE88}"/>
    <cellStyle name="Input 2 2 4 2 8" xfId="8211" xr:uid="{05B2D0A6-A635-44B5-A389-6659C55067D1}"/>
    <cellStyle name="Input 2 2 4 2 9" xfId="8212" xr:uid="{7223CECD-67D1-47F9-A2E0-5496D320ABC3}"/>
    <cellStyle name="Input 2 2 4 3" xfId="8213" xr:uid="{EB03A2E2-BE61-4B0F-BFBF-C0E20821F367}"/>
    <cellStyle name="Input 2 2 4 3 2" xfId="8214" xr:uid="{CE0919BD-9D6D-48D7-97BF-0C85100DE371}"/>
    <cellStyle name="Input 2 2 4 3 2 2" xfId="8215" xr:uid="{ECF6C855-67B0-46F3-9F2F-AE763DC28AA3}"/>
    <cellStyle name="Input 2 2 4 3 2 3" xfId="8216" xr:uid="{6774FE6A-8D59-4AC7-81F4-3D0A98AE63BA}"/>
    <cellStyle name="Input 2 2 4 3 3" xfId="8217" xr:uid="{C6BE6D9A-7881-46C2-BA8A-B38181021C1B}"/>
    <cellStyle name="Input 2 2 4 3 3 2" xfId="8218" xr:uid="{42F3B4C8-54EA-4CE6-B1ED-45A4312E5F85}"/>
    <cellStyle name="Input 2 2 4 3 3 3" xfId="8219" xr:uid="{9B0C2EC4-872B-4A8A-8ED4-0DF5CAB6281F}"/>
    <cellStyle name="Input 2 2 4 3 4" xfId="8220" xr:uid="{9148FE28-9382-4B3A-BC5A-4B53812F9564}"/>
    <cellStyle name="Input 2 2 4 3 4 2" xfId="8221" xr:uid="{5D3CE4E9-C170-4DC7-9A96-3ECF74790AE6}"/>
    <cellStyle name="Input 2 2 4 3 4 3" xfId="8222" xr:uid="{2148D3DC-41B4-4F5D-BED9-0566CAA48E04}"/>
    <cellStyle name="Input 2 2 4 3 5" xfId="8223" xr:uid="{6B94666B-4916-4FD5-A1D5-330BA304DA90}"/>
    <cellStyle name="Input 2 2 4 3 5 2" xfId="8224" xr:uid="{F9B09660-0F35-4DE1-90B2-E8D137A2A5D3}"/>
    <cellStyle name="Input 2 2 4 3 5 3" xfId="8225" xr:uid="{33E96C0D-068C-47BC-89FC-DEBE32C76F47}"/>
    <cellStyle name="Input 2 2 4 3 6" xfId="8226" xr:uid="{70BB2A53-5C73-4BD9-85E0-CF19A15B0E3A}"/>
    <cellStyle name="Input 2 2 4 3 6 2" xfId="8227" xr:uid="{D34CA7FD-1262-4F3E-A64A-EF40C1337450}"/>
    <cellStyle name="Input 2 2 4 3 6 3" xfId="8228" xr:uid="{2E546E6E-396B-434E-BC79-A4B5D9FBF712}"/>
    <cellStyle name="Input 2 2 4 3 7" xfId="8229" xr:uid="{2B6EA429-FC2C-4D2B-A6D3-587A661924B2}"/>
    <cellStyle name="Input 2 2 4 3 8" xfId="8230" xr:uid="{1F0275BB-23F0-4C20-87E1-CDFC994D1E0A}"/>
    <cellStyle name="Input 2 2 4 3 9" xfId="8231" xr:uid="{BDFC2BC7-A8BE-4CA4-9442-497526527EB2}"/>
    <cellStyle name="Input 2 2 4 4" xfId="8232" xr:uid="{5373D51B-387F-4B59-8B72-238CC69B3497}"/>
    <cellStyle name="Input 2 2 4 4 2" xfId="8233" xr:uid="{3BEE791F-452F-4253-9E40-76DF47D443AF}"/>
    <cellStyle name="Input 2 2 4 4 2 2" xfId="8234" xr:uid="{BF6F3DC2-318D-462F-9A93-D8F066F575E8}"/>
    <cellStyle name="Input 2 2 4 4 2 3" xfId="8235" xr:uid="{9EAC8F74-DD84-4F1A-BCE3-538187EE4E4E}"/>
    <cellStyle name="Input 2 2 4 4 3" xfId="8236" xr:uid="{6231AC3A-1EDB-4297-950F-47F88C2214B4}"/>
    <cellStyle name="Input 2 2 4 4 3 2" xfId="8237" xr:uid="{2DB9709A-7B53-4620-9941-78553ED76814}"/>
    <cellStyle name="Input 2 2 4 4 3 3" xfId="8238" xr:uid="{45E19D29-F22D-453B-8B5A-4E07F408CF2B}"/>
    <cellStyle name="Input 2 2 4 4 4" xfId="8239" xr:uid="{B19F8DCE-70D8-4BD1-B9DF-133333F8A81E}"/>
    <cellStyle name="Input 2 2 4 4 4 2" xfId="8240" xr:uid="{829CB956-8023-4D30-82EE-5D2C5524BFC7}"/>
    <cellStyle name="Input 2 2 4 4 4 3" xfId="8241" xr:uid="{36879579-EAF7-426D-BD58-A63BD55435BE}"/>
    <cellStyle name="Input 2 2 4 4 5" xfId="8242" xr:uid="{0A336496-7F44-42D2-A641-22B2F0E19CA1}"/>
    <cellStyle name="Input 2 2 4 4 5 2" xfId="8243" xr:uid="{E66D5D86-ED95-4B94-930D-10889BC02F3E}"/>
    <cellStyle name="Input 2 2 4 4 5 3" xfId="8244" xr:uid="{9C4667F5-2D4B-4396-B05E-9740D718B1AC}"/>
    <cellStyle name="Input 2 2 4 4 6" xfId="8245" xr:uid="{6F591586-1D42-492C-9281-CDF3ADA0B857}"/>
    <cellStyle name="Input 2 2 4 4 6 2" xfId="8246" xr:uid="{8A0D2D85-9D46-4D47-92D6-E3609C8A3C20}"/>
    <cellStyle name="Input 2 2 4 4 6 3" xfId="8247" xr:uid="{484FE531-71AE-4BE6-896B-4876C0EFF115}"/>
    <cellStyle name="Input 2 2 4 4 7" xfId="8248" xr:uid="{2DEC1053-E635-4EDC-96A0-C983AA28773A}"/>
    <cellStyle name="Input 2 2 4 4 8" xfId="8249" xr:uid="{885C41E0-CB9B-4267-B228-68562580EC23}"/>
    <cellStyle name="Input 2 2 4 4 9" xfId="8250" xr:uid="{52B825BD-E271-4C29-B140-EBAB8E07CFA0}"/>
    <cellStyle name="Input 2 2 4 5" xfId="8251" xr:uid="{4C44F72A-0068-45E6-9FBF-9A3F5B5AAA80}"/>
    <cellStyle name="Input 2 2 4 5 2" xfId="8252" xr:uid="{5104BD7E-C973-4E0A-B472-5A5FF9ECCA73}"/>
    <cellStyle name="Input 2 2 4 5 2 2" xfId="8253" xr:uid="{039E5913-23A3-47FE-86EB-EE4F60AD7DA6}"/>
    <cellStyle name="Input 2 2 4 5 2 3" xfId="8254" xr:uid="{B039A26E-F689-4D1B-88E3-FF45901647AA}"/>
    <cellStyle name="Input 2 2 4 5 3" xfId="8255" xr:uid="{0A4F2CEB-A8A4-4745-872A-0F56B6D8EC5F}"/>
    <cellStyle name="Input 2 2 4 5 3 2" xfId="8256" xr:uid="{44C361ED-E776-4B88-B643-0BDDDFCE56D9}"/>
    <cellStyle name="Input 2 2 4 5 3 3" xfId="8257" xr:uid="{389A7AF1-98DF-4708-8DF8-9A30ABC2403D}"/>
    <cellStyle name="Input 2 2 4 5 4" xfId="8258" xr:uid="{F3887D1C-E1D2-416A-A5BB-24F7F548451D}"/>
    <cellStyle name="Input 2 2 4 5 4 2" xfId="8259" xr:uid="{3DB6EC13-7F01-476A-BFBA-FA109F9EA1B7}"/>
    <cellStyle name="Input 2 2 4 5 4 3" xfId="8260" xr:uid="{BD10AC38-ADE0-46B2-9D13-C3179C72E1A1}"/>
    <cellStyle name="Input 2 2 4 5 5" xfId="8261" xr:uid="{224E1DA1-340B-4568-9EF7-C9B878DF690F}"/>
    <cellStyle name="Input 2 2 4 5 5 2" xfId="8262" xr:uid="{2C2F9545-026D-407F-9703-B1F8CB0274AB}"/>
    <cellStyle name="Input 2 2 4 5 5 3" xfId="8263" xr:uid="{60A5EDCD-BEA9-4DB0-8697-58D647D1D320}"/>
    <cellStyle name="Input 2 2 4 5 6" xfId="8264" xr:uid="{E5D3F699-51BD-434A-886C-ED10D0DC425E}"/>
    <cellStyle name="Input 2 2 4 5 6 2" xfId="8265" xr:uid="{74FD7EE9-447B-4C06-873B-719993CE7931}"/>
    <cellStyle name="Input 2 2 4 5 6 3" xfId="8266" xr:uid="{DDBF62AA-4A90-4D2F-9B73-B4B12A475AFE}"/>
    <cellStyle name="Input 2 2 4 5 7" xfId="8267" xr:uid="{4F5C16BE-14BA-4A63-A283-D738DB056F4A}"/>
    <cellStyle name="Input 2 2 4 5 8" xfId="8268" xr:uid="{025FB653-1EFD-4D32-B9FE-46C4213854A3}"/>
    <cellStyle name="Input 2 2 4 5 9" xfId="8269" xr:uid="{0349C62E-C0AE-4A57-8A3C-FF7D6A357CE4}"/>
    <cellStyle name="Input 2 2 4 6" xfId="8270" xr:uid="{EFE1B194-F2D8-445F-8368-785979C82806}"/>
    <cellStyle name="Input 2 2 4 6 2" xfId="8271" xr:uid="{B21389B1-0B72-4002-83E7-7203975963A0}"/>
    <cellStyle name="Input 2 2 4 6 2 2" xfId="8272" xr:uid="{F22958D3-2F76-4F4D-8CE6-D866CAAEE7F4}"/>
    <cellStyle name="Input 2 2 4 6 2 3" xfId="8273" xr:uid="{BCFC64B5-DF9D-4E5B-8E3F-71C2FDD97E09}"/>
    <cellStyle name="Input 2 2 4 6 3" xfId="8274" xr:uid="{57BE6127-BE4B-4F19-B4BC-1AD63FD22483}"/>
    <cellStyle name="Input 2 2 4 6 3 2" xfId="8275" xr:uid="{8924525E-3167-4F04-9919-6DA7217E6B75}"/>
    <cellStyle name="Input 2 2 4 6 3 3" xfId="8276" xr:uid="{C2D5F072-1EA3-490D-B82B-B3DEFCEEB302}"/>
    <cellStyle name="Input 2 2 4 6 4" xfId="8277" xr:uid="{A48E64BF-D084-4549-AA23-5765D8AB81B5}"/>
    <cellStyle name="Input 2 2 4 6 4 2" xfId="8278" xr:uid="{A103C09E-380F-46B3-AF70-CE8293B3B5F7}"/>
    <cellStyle name="Input 2 2 4 6 4 3" xfId="8279" xr:uid="{D58C495C-DD3D-4C53-A420-CF83B9FB0D4D}"/>
    <cellStyle name="Input 2 2 4 6 5" xfId="8280" xr:uid="{7B39EE82-5B93-4597-B04C-6498A1C48C57}"/>
    <cellStyle name="Input 2 2 4 6 5 2" xfId="8281" xr:uid="{C6AEBDE2-F34B-4AF7-B8A0-C593843AC234}"/>
    <cellStyle name="Input 2 2 4 6 5 3" xfId="8282" xr:uid="{B4D2496D-38DF-40AC-A9AA-4D39F57A1A5B}"/>
    <cellStyle name="Input 2 2 4 6 6" xfId="8283" xr:uid="{9E3F9A23-2816-46B7-B858-222A2B617579}"/>
    <cellStyle name="Input 2 2 4 6 6 2" xfId="8284" xr:uid="{006CC9DF-EB49-4606-B386-81A5E59673B5}"/>
    <cellStyle name="Input 2 2 4 6 6 3" xfId="8285" xr:uid="{BE782373-2443-489A-B3FE-43E279498E34}"/>
    <cellStyle name="Input 2 2 4 6 7" xfId="8286" xr:uid="{43D5A97C-30C1-40F0-B63A-6DD0B1B4ACBF}"/>
    <cellStyle name="Input 2 2 4 6 8" xfId="8287" xr:uid="{F52172EF-8FA1-4C4E-80EE-E6105879730C}"/>
    <cellStyle name="Input 2 2 4 6 9" xfId="8288" xr:uid="{062654BD-BF0C-4EB3-93EA-89ADBB39AEC6}"/>
    <cellStyle name="Input 2 2 4 7" xfId="8289" xr:uid="{1FEF52F8-6C80-4F39-88CC-CB8523688375}"/>
    <cellStyle name="Input 2 2 4 7 2" xfId="8290" xr:uid="{905C6F72-446B-47DF-B285-24E5CBBCA12A}"/>
    <cellStyle name="Input 2 2 4 7 2 2" xfId="8291" xr:uid="{48251AB3-3FA8-4D61-8FE4-7B2C0323FF75}"/>
    <cellStyle name="Input 2 2 4 7 2 3" xfId="8292" xr:uid="{48377A39-8C35-4B3C-A7CF-C195ACBF4F62}"/>
    <cellStyle name="Input 2 2 4 7 3" xfId="8293" xr:uid="{E7B26419-8799-47D7-B19D-7481400A7BAB}"/>
    <cellStyle name="Input 2 2 4 7 3 2" xfId="8294" xr:uid="{611BB88C-908C-449C-BE7A-BF63384DBC48}"/>
    <cellStyle name="Input 2 2 4 7 3 3" xfId="8295" xr:uid="{6A1234CD-1381-4DD7-9878-B8C2DD663CC0}"/>
    <cellStyle name="Input 2 2 4 7 4" xfId="8296" xr:uid="{8DAD9503-AF60-4123-9A73-B6F298E034EE}"/>
    <cellStyle name="Input 2 2 4 7 4 2" xfId="8297" xr:uid="{4A5D2A91-EF88-4124-8651-446040D425D6}"/>
    <cellStyle name="Input 2 2 4 7 4 3" xfId="8298" xr:uid="{0A44E975-72C1-4731-AC31-1B0A3C3D1CAB}"/>
    <cellStyle name="Input 2 2 4 7 5" xfId="8299" xr:uid="{CF6CF42F-CE5D-46A8-AC65-09502FA217EB}"/>
    <cellStyle name="Input 2 2 4 7 5 2" xfId="8300" xr:uid="{A710C67F-18F8-42F0-9DEF-18E962EF3B04}"/>
    <cellStyle name="Input 2 2 4 7 5 3" xfId="8301" xr:uid="{18F36748-2D45-4BB5-82F3-22BD4B569F22}"/>
    <cellStyle name="Input 2 2 4 7 6" xfId="8302" xr:uid="{EE13E4C4-6253-441B-B67B-F5BD6112B42B}"/>
    <cellStyle name="Input 2 2 4 7 6 2" xfId="8303" xr:uid="{812E9A2B-F823-4D86-90BC-9858A6171028}"/>
    <cellStyle name="Input 2 2 4 7 6 3" xfId="8304" xr:uid="{620DD895-E407-4AF3-AB4A-66F615A4055F}"/>
    <cellStyle name="Input 2 2 4 7 7" xfId="8305" xr:uid="{3007E1F1-064E-4DC8-89ED-28FCB362BF53}"/>
    <cellStyle name="Input 2 2 4 7 8" xfId="8306" xr:uid="{108BFD67-3071-4CEF-A5E0-AFC38FB9004C}"/>
    <cellStyle name="Input 2 2 4 7 9" xfId="8307" xr:uid="{63FD21AC-BC8A-4C36-B453-4CC014BE7F86}"/>
    <cellStyle name="Input 2 2 4 8" xfId="8308" xr:uid="{95BDF72D-79EA-4B81-B12B-C37A6E6FA358}"/>
    <cellStyle name="Input 2 2 4 8 2" xfId="8309" xr:uid="{9B17CA69-C516-44AA-9328-CE5221A25BC4}"/>
    <cellStyle name="Input 2 2 4 8 2 2" xfId="8310" xr:uid="{5B51D017-8BC5-4C92-98FC-1349CA655B4A}"/>
    <cellStyle name="Input 2 2 4 8 2 3" xfId="8311" xr:uid="{5E5C8FCE-2989-4634-9837-7E611DC4D49C}"/>
    <cellStyle name="Input 2 2 4 8 3" xfId="8312" xr:uid="{8C8C7B7B-0AFB-477E-AE5E-0022AF1D65EA}"/>
    <cellStyle name="Input 2 2 4 8 3 2" xfId="8313" xr:uid="{C0018D0B-F77D-4C10-A78E-E6CE89DADEC6}"/>
    <cellStyle name="Input 2 2 4 8 3 3" xfId="8314" xr:uid="{D085304D-3390-4917-BC15-7F1217FC4BD4}"/>
    <cellStyle name="Input 2 2 4 8 4" xfId="8315" xr:uid="{DFC61E8B-09E5-4FB7-BA32-7A8EA2687BAB}"/>
    <cellStyle name="Input 2 2 4 8 4 2" xfId="8316" xr:uid="{A62C44E2-90D6-4EB7-BF1C-FCBD5E4788D4}"/>
    <cellStyle name="Input 2 2 4 8 4 3" xfId="8317" xr:uid="{04880E11-5759-4DEB-A341-75FAB50B9605}"/>
    <cellStyle name="Input 2 2 4 8 5" xfId="8318" xr:uid="{A7A04670-D167-4C1E-9614-DBA4D528C8E6}"/>
    <cellStyle name="Input 2 2 4 8 5 2" xfId="8319" xr:uid="{D3C302E8-0029-4D57-8E09-0B7108E085B0}"/>
    <cellStyle name="Input 2 2 4 8 5 3" xfId="8320" xr:uid="{C7C29CC7-DE2A-4D38-8529-CC5BB23751D1}"/>
    <cellStyle name="Input 2 2 4 8 6" xfId="8321" xr:uid="{45C1259F-BF40-4AA9-97C3-AB3794C6B6DA}"/>
    <cellStyle name="Input 2 2 4 8 6 2" xfId="8322" xr:uid="{AF060387-3E4F-43FA-9C1F-494817C4256E}"/>
    <cellStyle name="Input 2 2 4 8 6 3" xfId="8323" xr:uid="{F68C9400-5318-4575-8AB6-B1EE29847C63}"/>
    <cellStyle name="Input 2 2 4 8 7" xfId="8324" xr:uid="{F5A211DF-99E6-440A-A3B4-3CBB5EDB5C79}"/>
    <cellStyle name="Input 2 2 4 8 8" xfId="8325" xr:uid="{59F1AAFD-4BB3-4E01-9D02-A9FA13D5AB48}"/>
    <cellStyle name="Input 2 2 4 8 9" xfId="8326" xr:uid="{BB816D39-43BE-4DE1-BBAE-95BE9E3DFD33}"/>
    <cellStyle name="Input 2 2 4 9" xfId="8327" xr:uid="{DBD5FA0F-2EF3-4D37-AC56-76E6FD2B09D4}"/>
    <cellStyle name="Input 2 2 4 9 2" xfId="8328" xr:uid="{F4BD3617-4229-4E04-8F36-34254A3A008E}"/>
    <cellStyle name="Input 2 2 4 9 2 2" xfId="8329" xr:uid="{A2E8C24C-E306-414F-A24B-666E162EE79C}"/>
    <cellStyle name="Input 2 2 4 9 2 3" xfId="8330" xr:uid="{B596D5CC-9B05-4428-92D3-1C9262B14955}"/>
    <cellStyle name="Input 2 2 4 9 3" xfId="8331" xr:uid="{748121CF-2F7B-44EA-8A66-E774AACD71D9}"/>
    <cellStyle name="Input 2 2 4 9 3 2" xfId="8332" xr:uid="{05F73720-8C8C-4041-B053-B25060B2B8BE}"/>
    <cellStyle name="Input 2 2 4 9 3 3" xfId="8333" xr:uid="{9DD717A0-3AE4-4B53-BFE2-FB265142F36A}"/>
    <cellStyle name="Input 2 2 4 9 4" xfId="8334" xr:uid="{FF8B6E13-B9E0-4875-8714-490A3722023E}"/>
    <cellStyle name="Input 2 2 4 9 4 2" xfId="8335" xr:uid="{0123D4C5-377F-45F0-920D-1109E83BD74F}"/>
    <cellStyle name="Input 2 2 4 9 4 3" xfId="8336" xr:uid="{9616818D-D4B5-414E-B50E-7496594A0270}"/>
    <cellStyle name="Input 2 2 4 9 5" xfId="8337" xr:uid="{992BADA2-5A36-406A-8DBB-31BEBA84E4B4}"/>
    <cellStyle name="Input 2 2 4 9 5 2" xfId="8338" xr:uid="{3141C8ED-291D-42EA-AC31-7D65CEACDA38}"/>
    <cellStyle name="Input 2 2 4 9 5 3" xfId="8339" xr:uid="{CA3422B9-CE03-4561-B128-2F8ECE4B50A2}"/>
    <cellStyle name="Input 2 2 4 9 6" xfId="8340" xr:uid="{119D7F87-EB9A-4F65-8780-F15977711398}"/>
    <cellStyle name="Input 2 2 4 9 6 2" xfId="8341" xr:uid="{383BCBA9-5F7C-4749-B22C-DDD1FC56BA82}"/>
    <cellStyle name="Input 2 2 4 9 6 3" xfId="8342" xr:uid="{354FE0D0-F4B3-4FB6-81F3-3B8ECE26AC78}"/>
    <cellStyle name="Input 2 2 4 9 7" xfId="8343" xr:uid="{2E8DE24B-EB0D-4A40-BE93-09285F0DAF7E}"/>
    <cellStyle name="Input 2 2 4 9 8" xfId="8344" xr:uid="{A05949C5-EC34-4F7C-8D70-75E64504968E}"/>
    <cellStyle name="Input 2 2 5" xfId="8345" xr:uid="{194F4BCD-48CD-48D6-9440-825F4A45FDA7}"/>
    <cellStyle name="Input 2 2 5 10" xfId="8346" xr:uid="{C667A8EE-B0C0-48E9-A09A-430293DEC214}"/>
    <cellStyle name="Input 2 2 5 11" xfId="8347" xr:uid="{1F56DEB3-5765-4408-9CB7-7645F1EB5AB1}"/>
    <cellStyle name="Input 2 2 5 2" xfId="8348" xr:uid="{A5BC6BC6-FFC8-4E59-86CE-04AB5C59821A}"/>
    <cellStyle name="Input 2 2 5 2 2" xfId="8349" xr:uid="{F5D92CCC-B7DD-47A6-A5C4-6BE44A06C1AA}"/>
    <cellStyle name="Input 2 2 5 2 3" xfId="8350" xr:uid="{5AB5ED8E-02BA-4037-9035-778F1377D0C9}"/>
    <cellStyle name="Input 2 2 5 2 4" xfId="8351" xr:uid="{9A6DCBAA-DB37-4EDD-B69E-E869F9C75127}"/>
    <cellStyle name="Input 2 2 5 3" xfId="8352" xr:uid="{5CDB73FC-5390-42AD-B5CB-BC654FB7EA71}"/>
    <cellStyle name="Input 2 2 5 3 2" xfId="8353" xr:uid="{EC4E2858-90B6-458A-B8AC-A81CFEBCD24C}"/>
    <cellStyle name="Input 2 2 5 3 3" xfId="8354" xr:uid="{59E3B93E-FB3A-46E6-9048-7D1534B16B49}"/>
    <cellStyle name="Input 2 2 5 3 4" xfId="8355" xr:uid="{7E0FFD7D-9040-4ECE-83D5-C501D76C53B5}"/>
    <cellStyle name="Input 2 2 5 4" xfId="8356" xr:uid="{01C7C50C-4992-4030-B39F-9B18FA67DEB8}"/>
    <cellStyle name="Input 2 2 5 4 2" xfId="8357" xr:uid="{9E5805FE-8DDF-41F0-95B8-BCD18525690D}"/>
    <cellStyle name="Input 2 2 5 4 3" xfId="8358" xr:uid="{0BFF4E31-9932-4836-AB34-B07C7B50EBF8}"/>
    <cellStyle name="Input 2 2 5 4 4" xfId="8359" xr:uid="{91E42A77-88CB-4F49-A47C-4E09B6DE5DC1}"/>
    <cellStyle name="Input 2 2 5 5" xfId="8360" xr:uid="{D0827AEF-6770-457B-BC70-6D2901E2B792}"/>
    <cellStyle name="Input 2 2 5 5 2" xfId="8361" xr:uid="{121122F7-3387-46C7-B7DB-C48891331B19}"/>
    <cellStyle name="Input 2 2 5 5 3" xfId="8362" xr:uid="{E5268041-556C-4B3A-8EFB-EF4024E61AB9}"/>
    <cellStyle name="Input 2 2 5 5 4" xfId="8363" xr:uid="{5F2BD975-488E-49D2-A42D-17B0D75F525D}"/>
    <cellStyle name="Input 2 2 5 6" xfId="8364" xr:uid="{64CC129E-C28C-44CF-B185-B62CB7E7EB9E}"/>
    <cellStyle name="Input 2 2 5 6 2" xfId="8365" xr:uid="{B6138DB5-444A-491E-8C1C-3625CDD6209F}"/>
    <cellStyle name="Input 2 2 5 6 3" xfId="8366" xr:uid="{F2BB137D-51BB-445D-A530-EBF989A1605F}"/>
    <cellStyle name="Input 2 2 5 6 4" xfId="8367" xr:uid="{79470DF1-EA06-49B5-B7A9-B1310F06CEEF}"/>
    <cellStyle name="Input 2 2 5 7" xfId="8368" xr:uid="{9E4160B5-7B76-404B-A48E-8B62260343BE}"/>
    <cellStyle name="Input 2 2 5 8" xfId="8369" xr:uid="{8B87C6D2-49DD-4A1A-8515-E6172956678D}"/>
    <cellStyle name="Input 2 2 5 9" xfId="8370" xr:uid="{1E2F4A46-1473-411C-BB78-652C15CAB430}"/>
    <cellStyle name="Input 2 2 6" xfId="8371" xr:uid="{B3773501-DABC-48F6-BEB0-3B7F124F7E1E}"/>
    <cellStyle name="Input 2 2 6 10" xfId="8372" xr:uid="{79E27E95-5F12-4C7A-AC56-B7576C1B1260}"/>
    <cellStyle name="Input 2 2 6 2" xfId="8373" xr:uid="{B4E5E439-C490-4598-A0B0-783F17C628E0}"/>
    <cellStyle name="Input 2 2 6 2 2" xfId="8374" xr:uid="{1C197B84-F07E-4786-A768-361F591C700B}"/>
    <cellStyle name="Input 2 2 6 2 3" xfId="8375" xr:uid="{580D443F-B6F2-4DB0-9D60-34791B24967A}"/>
    <cellStyle name="Input 2 2 6 2 4" xfId="8376" xr:uid="{4FE9D9D1-21BB-4C6C-ACE0-1CF5FF903C87}"/>
    <cellStyle name="Input 2 2 6 3" xfId="8377" xr:uid="{E85630EB-34D3-4EDF-8BCC-F634C93164F0}"/>
    <cellStyle name="Input 2 2 6 3 2" xfId="8378" xr:uid="{EC71A581-96D1-4A27-AA15-7C5FC85D274C}"/>
    <cellStyle name="Input 2 2 6 3 3" xfId="8379" xr:uid="{83526686-BFF3-4C2D-A8F8-C80D1F2502FB}"/>
    <cellStyle name="Input 2 2 6 3 4" xfId="8380" xr:uid="{B641C52B-3A6F-4BC3-9967-216FA1C2DDB3}"/>
    <cellStyle name="Input 2 2 6 4" xfId="8381" xr:uid="{375F1AAE-487C-411D-AADA-5A9305879910}"/>
    <cellStyle name="Input 2 2 6 4 2" xfId="8382" xr:uid="{DFBA478E-ADC5-4AB5-8326-E8FE80198109}"/>
    <cellStyle name="Input 2 2 6 4 3" xfId="8383" xr:uid="{2B12D746-84A8-4D4F-B626-CE793F7A821F}"/>
    <cellStyle name="Input 2 2 6 4 4" xfId="8384" xr:uid="{2932B3E4-141C-4514-8574-A7432DC3F468}"/>
    <cellStyle name="Input 2 2 6 5" xfId="8385" xr:uid="{6D630F86-C2F8-45F0-8662-A84DE4A5BA80}"/>
    <cellStyle name="Input 2 2 6 5 2" xfId="8386" xr:uid="{63A56707-B36D-4EFF-B974-CC7045D62911}"/>
    <cellStyle name="Input 2 2 6 5 3" xfId="8387" xr:uid="{0F0B0BBB-75F3-4037-8C18-1A006E052CD5}"/>
    <cellStyle name="Input 2 2 6 5 4" xfId="8388" xr:uid="{F5C4EAC7-A2D2-4D44-8059-763B7636BCCE}"/>
    <cellStyle name="Input 2 2 6 6" xfId="8389" xr:uid="{B9A0F651-32AB-467D-A4E9-51382B12B6E4}"/>
    <cellStyle name="Input 2 2 6 6 2" xfId="8390" xr:uid="{A43775DC-3651-43A5-ADB4-C980CACA86AD}"/>
    <cellStyle name="Input 2 2 6 6 3" xfId="8391" xr:uid="{4E868BBE-0CEB-44A9-A006-F979BD3E86F4}"/>
    <cellStyle name="Input 2 2 6 6 4" xfId="8392" xr:uid="{3D2DEB3E-1728-4FFA-9973-EADCC73E165B}"/>
    <cellStyle name="Input 2 2 6 7" xfId="8393" xr:uid="{36A16CA3-EA32-4F2B-8115-557203CA192D}"/>
    <cellStyle name="Input 2 2 6 8" xfId="8394" xr:uid="{34753941-C518-4B5C-80E4-C3D388583A4C}"/>
    <cellStyle name="Input 2 2 6 9" xfId="8395" xr:uid="{8DE26C3A-EB63-4BA8-B09F-AAFC0A6F4103}"/>
    <cellStyle name="Input 2 2 7" xfId="8396" xr:uid="{03755C25-155C-456E-903F-F8D96CF89BA7}"/>
    <cellStyle name="Input 2 2 7 2" xfId="8397" xr:uid="{2B3C8EF8-3A6E-44E7-AD09-57CF69067029}"/>
    <cellStyle name="Input 2 2 7 2 2" xfId="8398" xr:uid="{A95BCCCA-278F-41A4-A500-96A8DBFDB495}"/>
    <cellStyle name="Input 2 2 7 2 3" xfId="8399" xr:uid="{66B8759A-D00C-4EF7-909F-8906CD887061}"/>
    <cellStyle name="Input 2 2 7 3" xfId="8400" xr:uid="{A5EBAE34-3F3B-4063-B67C-D69BFBE4E458}"/>
    <cellStyle name="Input 2 2 7 3 2" xfId="8401" xr:uid="{5DA4FDB6-A888-4626-ABF3-E76B619496A0}"/>
    <cellStyle name="Input 2 2 7 3 3" xfId="8402" xr:uid="{9E83FD2C-9872-4A79-8316-337C33CE5D65}"/>
    <cellStyle name="Input 2 2 7 4" xfId="8403" xr:uid="{3EADD09A-99A3-4651-8FD8-DA3B17613426}"/>
    <cellStyle name="Input 2 2 7 4 2" xfId="8404" xr:uid="{8FB02977-D6FE-485F-BA9E-D90DB2913A3B}"/>
    <cellStyle name="Input 2 2 7 4 3" xfId="8405" xr:uid="{9C9CC144-CB2D-4A9C-9CF3-45F4F4A91853}"/>
    <cellStyle name="Input 2 2 7 5" xfId="8406" xr:uid="{9EDDFCB1-DB91-4649-BFD5-EBEFEA121EEE}"/>
    <cellStyle name="Input 2 2 7 5 2" xfId="8407" xr:uid="{FD472C33-4803-4F8D-B2C5-FEFD66AD196D}"/>
    <cellStyle name="Input 2 2 7 5 3" xfId="8408" xr:uid="{BC1D45CC-D063-4C2E-A176-A476604877FA}"/>
    <cellStyle name="Input 2 2 7 6" xfId="8409" xr:uid="{573D64F8-4307-491B-97B1-F86CD7D5E86E}"/>
    <cellStyle name="Input 2 2 7 6 2" xfId="8410" xr:uid="{8C21CD26-10BE-4135-9C88-387457EE8580}"/>
    <cellStyle name="Input 2 2 7 6 3" xfId="8411" xr:uid="{E15EB6DF-9B90-4E92-9327-141ED6733BA5}"/>
    <cellStyle name="Input 2 2 7 7" xfId="8412" xr:uid="{4D82A21D-EA7E-4825-8C34-8026D575258E}"/>
    <cellStyle name="Input 2 2 7 8" xfId="8413" xr:uid="{21B611D3-54A3-4AB3-9AB3-ABDC0C9B7163}"/>
    <cellStyle name="Input 2 2 7 9" xfId="8414" xr:uid="{F7119B32-7F30-4C40-A508-3B825890D1FF}"/>
    <cellStyle name="Input 2 2 8" xfId="8415" xr:uid="{95475AC5-673D-4B76-9B59-1851D0209836}"/>
    <cellStyle name="Input 2 2 8 2" xfId="8416" xr:uid="{A26E51BD-43E4-41D6-9058-1B96432B13B6}"/>
    <cellStyle name="Input 2 2 8 2 2" xfId="8417" xr:uid="{3E8AA2C6-503C-4168-A560-E3B414450721}"/>
    <cellStyle name="Input 2 2 8 2 3" xfId="8418" xr:uid="{CBD164E9-FDFE-4566-BAE4-948A2F224495}"/>
    <cellStyle name="Input 2 2 8 3" xfId="8419" xr:uid="{59B3DCE0-4D25-4F14-B03F-B6151CA8B62E}"/>
    <cellStyle name="Input 2 2 8 3 2" xfId="8420" xr:uid="{F7AFDF38-99FA-4A9F-8AF2-9B86308C7A2A}"/>
    <cellStyle name="Input 2 2 8 3 3" xfId="8421" xr:uid="{E02414E9-7EA2-42AC-8B59-BFE16AC2634A}"/>
    <cellStyle name="Input 2 2 8 4" xfId="8422" xr:uid="{52AF1EC2-5780-46C7-8501-3A2FBECF45F5}"/>
    <cellStyle name="Input 2 2 8 4 2" xfId="8423" xr:uid="{5972BE8A-94B8-4C1A-AED7-7D68BD3B2E6B}"/>
    <cellStyle name="Input 2 2 8 4 3" xfId="8424" xr:uid="{5CF3CF19-DC39-4E65-8AA9-C5B2922513E2}"/>
    <cellStyle name="Input 2 2 8 5" xfId="8425" xr:uid="{900DBDB6-864D-4842-9BBD-FDC9C324AEF3}"/>
    <cellStyle name="Input 2 2 8 5 2" xfId="8426" xr:uid="{B5C7199A-1464-428A-873F-6AD0539EE1BC}"/>
    <cellStyle name="Input 2 2 8 5 3" xfId="8427" xr:uid="{62C26EE1-1985-4669-BB66-DD5E7738EA2B}"/>
    <cellStyle name="Input 2 2 8 6" xfId="8428" xr:uid="{3B803E78-059F-4D0A-BD1E-5E950C49AAE5}"/>
    <cellStyle name="Input 2 2 8 6 2" xfId="8429" xr:uid="{A3AF5CCE-58FD-4975-93BB-46A0EF0A42E9}"/>
    <cellStyle name="Input 2 2 8 6 3" xfId="8430" xr:uid="{0BE7CAFE-44DA-44C1-84FA-9E95529497D7}"/>
    <cellStyle name="Input 2 2 8 7" xfId="8431" xr:uid="{542AE6B2-FB57-4AEA-8DA0-B83C4D3A34AA}"/>
    <cellStyle name="Input 2 2 8 8" xfId="8432" xr:uid="{06E1EB70-5E28-484F-9B29-F5FA71659C84}"/>
    <cellStyle name="Input 2 2 8 9" xfId="8433" xr:uid="{6D2654C6-339D-4BAF-8FB3-0CE3EB5BD3BB}"/>
    <cellStyle name="Input 2 2 9" xfId="8434" xr:uid="{A8817F2F-5096-400C-9060-C8BC5733EC1C}"/>
    <cellStyle name="Input 2 2 9 2" xfId="8435" xr:uid="{29FCFE9F-C72C-439B-ACE4-2DBCF7C5A2A3}"/>
    <cellStyle name="Input 2 2 9 2 2" xfId="8436" xr:uid="{8EA9A168-4A9F-4CFA-9D3D-A63F4EE0E833}"/>
    <cellStyle name="Input 2 2 9 2 3" xfId="8437" xr:uid="{50905B8C-B43D-4035-A45C-C475640A2A07}"/>
    <cellStyle name="Input 2 2 9 3" xfId="8438" xr:uid="{41F0817F-4FB9-4472-B8B3-1072183F6DA0}"/>
    <cellStyle name="Input 2 2 9 3 2" xfId="8439" xr:uid="{85994A10-FA8C-40DE-80B3-255E8E7B9FC6}"/>
    <cellStyle name="Input 2 2 9 3 3" xfId="8440" xr:uid="{1A58834F-4883-44D5-9136-6EE6D8CEA20D}"/>
    <cellStyle name="Input 2 2 9 4" xfId="8441" xr:uid="{1F47F03B-E635-4928-99A4-AC6DCE8DB7E6}"/>
    <cellStyle name="Input 2 2 9 4 2" xfId="8442" xr:uid="{10FE6B86-F23E-466A-AAF4-12FC6B7089CE}"/>
    <cellStyle name="Input 2 2 9 4 3" xfId="8443" xr:uid="{8A546287-9872-41D3-A019-660E90BB57B9}"/>
    <cellStyle name="Input 2 2 9 5" xfId="8444" xr:uid="{B53DCCE7-CB3A-4570-929B-A391FFE680BF}"/>
    <cellStyle name="Input 2 2 9 5 2" xfId="8445" xr:uid="{F379AB0B-7CBF-4B0B-B538-640492220525}"/>
    <cellStyle name="Input 2 2 9 5 3" xfId="8446" xr:uid="{3E4313D7-8842-49EC-96A6-DEDDFDF47A3B}"/>
    <cellStyle name="Input 2 2 9 6" xfId="8447" xr:uid="{1AF9F4CE-60FE-4B60-B1DD-3AC7886F2153}"/>
    <cellStyle name="Input 2 2 9 6 2" xfId="8448" xr:uid="{9EAE5854-FE3B-4197-98A8-924876D8E2C8}"/>
    <cellStyle name="Input 2 2 9 6 3" xfId="8449" xr:uid="{934BF842-805B-48D2-AB16-6CD83DFEFD99}"/>
    <cellStyle name="Input 2 2 9 7" xfId="8450" xr:uid="{603FED81-404A-4122-872C-07C67D8479B1}"/>
    <cellStyle name="Input 2 2 9 8" xfId="8451" xr:uid="{1E14DC1A-1D53-4344-B363-475C7798F322}"/>
    <cellStyle name="Input 2 2 9 9" xfId="8452" xr:uid="{8F8E8AA5-3ED3-4895-9FFB-FA3BD40FA7E6}"/>
    <cellStyle name="Input 2 20" xfId="8453" xr:uid="{6F7E2C0D-A14E-4BCC-9091-BD0547404FCE}"/>
    <cellStyle name="Input 2 21" xfId="8454" xr:uid="{6A711697-5EE7-4CF3-99E9-4EC440A4562A}"/>
    <cellStyle name="Input 2 3" xfId="8455" xr:uid="{FD0045F9-A5F1-49E6-8787-86F39062DB5F}"/>
    <cellStyle name="Input 2 3 10" xfId="8456" xr:uid="{DF1108E9-809C-47E7-84CF-3FE650F57BD4}"/>
    <cellStyle name="Input 2 3 10 2" xfId="8457" xr:uid="{04543091-7560-47C6-9974-C45A347568E2}"/>
    <cellStyle name="Input 2 3 10 2 2" xfId="8458" xr:uid="{EAE8E57B-0499-46B7-8685-53F66D9D8066}"/>
    <cellStyle name="Input 2 3 10 2 3" xfId="8459" xr:uid="{61AAAA99-2B76-4F4F-A150-D2373A672ED1}"/>
    <cellStyle name="Input 2 3 10 3" xfId="8460" xr:uid="{8F2317B9-2397-4CA4-B217-875121AE3D33}"/>
    <cellStyle name="Input 2 3 10 3 2" xfId="8461" xr:uid="{07B5E3BD-E757-44F5-A808-AA37F2180B32}"/>
    <cellStyle name="Input 2 3 10 3 3" xfId="8462" xr:uid="{EEBBA47E-2A23-44A7-8AA4-F0CC3D7C50E4}"/>
    <cellStyle name="Input 2 3 10 4" xfId="8463" xr:uid="{3B683D49-2977-4262-BCE2-4F14D1CA6CD1}"/>
    <cellStyle name="Input 2 3 10 4 2" xfId="8464" xr:uid="{A2234679-54AD-49B5-A155-B605DC053C87}"/>
    <cellStyle name="Input 2 3 10 4 3" xfId="8465" xr:uid="{23E5813C-15E0-4559-9B0B-F8877742F2F1}"/>
    <cellStyle name="Input 2 3 10 5" xfId="8466" xr:uid="{851E18BA-B00D-490D-8AC4-5546BA107093}"/>
    <cellStyle name="Input 2 3 10 5 2" xfId="8467" xr:uid="{FBCE9EC0-0C57-45EC-B866-145C1100A30C}"/>
    <cellStyle name="Input 2 3 10 5 3" xfId="8468" xr:uid="{13FD5A0F-17D9-4649-A8C6-B6BC724E2188}"/>
    <cellStyle name="Input 2 3 10 6" xfId="8469" xr:uid="{CF93F86E-8F9F-43CF-80B9-85155F3EC8C5}"/>
    <cellStyle name="Input 2 3 10 6 2" xfId="8470" xr:uid="{FFBDB039-6CED-4FB8-9201-E06B5E4D8EA3}"/>
    <cellStyle name="Input 2 3 10 6 3" xfId="8471" xr:uid="{256B2B6C-0B43-40DC-B132-D554C48093C8}"/>
    <cellStyle name="Input 2 3 10 7" xfId="8472" xr:uid="{0B611F67-D020-4BEF-9688-A3181373070A}"/>
    <cellStyle name="Input 2 3 10 8" xfId="8473" xr:uid="{F00427F4-D79F-4E90-9325-52FD5B0B30B8}"/>
    <cellStyle name="Input 2 3 10 9" xfId="8474" xr:uid="{6620C2D2-B9C7-4ECA-B688-F77AA9205348}"/>
    <cellStyle name="Input 2 3 11" xfId="8475" xr:uid="{50D893A4-5DB7-4496-B7B1-2CA91585663A}"/>
    <cellStyle name="Input 2 3 11 2" xfId="8476" xr:uid="{628E37B0-06FB-41FA-8072-ECFB05B63E94}"/>
    <cellStyle name="Input 2 3 11 2 2" xfId="8477" xr:uid="{209E37F1-36D0-4BA8-8562-0C0C473081C0}"/>
    <cellStyle name="Input 2 3 11 2 3" xfId="8478" xr:uid="{024A1C60-AC36-4032-BF74-1A2F9DDE5CCD}"/>
    <cellStyle name="Input 2 3 11 3" xfId="8479" xr:uid="{151A6BAB-3484-4067-A44C-6634D8E97261}"/>
    <cellStyle name="Input 2 3 11 3 2" xfId="8480" xr:uid="{4F47E221-49AF-49AE-A05A-ECCBA772ED25}"/>
    <cellStyle name="Input 2 3 11 3 3" xfId="8481" xr:uid="{37CE2F69-B9AD-4EBF-ABBE-6E848FDE0854}"/>
    <cellStyle name="Input 2 3 11 4" xfId="8482" xr:uid="{08B9970A-4B05-4D15-9D43-6E315B34D113}"/>
    <cellStyle name="Input 2 3 11 4 2" xfId="8483" xr:uid="{985B1E00-A871-4521-BFB3-531AFA42893B}"/>
    <cellStyle name="Input 2 3 11 4 3" xfId="8484" xr:uid="{E86F07F6-B4A1-4CF0-A2CD-F40E51A2D6AD}"/>
    <cellStyle name="Input 2 3 11 5" xfId="8485" xr:uid="{5A7502A4-8877-4AEA-AB10-1E6006B2F492}"/>
    <cellStyle name="Input 2 3 11 5 2" xfId="8486" xr:uid="{622726AF-65D8-4335-82EC-2425B82362D0}"/>
    <cellStyle name="Input 2 3 11 5 3" xfId="8487" xr:uid="{943BA4DE-D052-4336-BD5D-351A66477DEF}"/>
    <cellStyle name="Input 2 3 11 6" xfId="8488" xr:uid="{023032EC-F2B1-4A2F-9D0E-CCA12949755F}"/>
    <cellStyle name="Input 2 3 11 6 2" xfId="8489" xr:uid="{915052FE-F70A-4BB8-9554-8457BCE7585B}"/>
    <cellStyle name="Input 2 3 11 6 3" xfId="8490" xr:uid="{2D93AFD6-9E00-4B5F-BD70-48C7BFF2DDB2}"/>
    <cellStyle name="Input 2 3 11 7" xfId="8491" xr:uid="{15A04617-1D11-4662-99CC-1F77A840FC2A}"/>
    <cellStyle name="Input 2 3 11 8" xfId="8492" xr:uid="{BF28AB0E-1026-484E-9259-5BB7F398D7CB}"/>
    <cellStyle name="Input 2 3 11 9" xfId="8493" xr:uid="{600B17F4-6E93-4381-96EB-7ACF48313195}"/>
    <cellStyle name="Input 2 3 12" xfId="8494" xr:uid="{A07A8334-2DAD-4263-A008-F274CEAEFE94}"/>
    <cellStyle name="Input 2 3 12 2" xfId="8495" xr:uid="{2A412896-79A6-4E53-9ECA-43850E8C5178}"/>
    <cellStyle name="Input 2 3 12 2 2" xfId="8496" xr:uid="{440A833B-5CB2-4ACA-B9C8-06B05B9E7165}"/>
    <cellStyle name="Input 2 3 12 2 3" xfId="8497" xr:uid="{C39F2775-D3D7-4390-9949-97E00F82E811}"/>
    <cellStyle name="Input 2 3 12 3" xfId="8498" xr:uid="{C33AE1EA-E68D-49BB-A452-7C7DC8696CAC}"/>
    <cellStyle name="Input 2 3 12 3 2" xfId="8499" xr:uid="{7B4ABA8D-C584-4E76-8759-89B7AD641F0F}"/>
    <cellStyle name="Input 2 3 12 3 3" xfId="8500" xr:uid="{B5A6BA85-BA38-47AA-832E-F978CA8D16A9}"/>
    <cellStyle name="Input 2 3 12 4" xfId="8501" xr:uid="{FF86E99F-29D8-4D98-AFD0-2DA7A76E8BAC}"/>
    <cellStyle name="Input 2 3 12 4 2" xfId="8502" xr:uid="{03029A02-D979-486D-B342-32AE07DF3FB3}"/>
    <cellStyle name="Input 2 3 12 4 3" xfId="8503" xr:uid="{41851D43-3A1D-4255-A6B0-FC1110E1D04C}"/>
    <cellStyle name="Input 2 3 12 5" xfId="8504" xr:uid="{E78AB66F-F7B9-4BC9-9F36-A4DCB7D2035F}"/>
    <cellStyle name="Input 2 3 12 5 2" xfId="8505" xr:uid="{0337542C-46E5-46BC-8CC3-B44044AE261A}"/>
    <cellStyle name="Input 2 3 12 5 3" xfId="8506" xr:uid="{372CC53A-58A9-4F1C-91AC-5FBBC18360DE}"/>
    <cellStyle name="Input 2 3 12 6" xfId="8507" xr:uid="{B492600A-9D9F-400A-B0A4-F27E41017797}"/>
    <cellStyle name="Input 2 3 12 6 2" xfId="8508" xr:uid="{C8F14549-F36E-4607-8B36-28B38A1A60B0}"/>
    <cellStyle name="Input 2 3 12 6 3" xfId="8509" xr:uid="{F86D6DB8-572F-4458-8510-DCF6ACE3B791}"/>
    <cellStyle name="Input 2 3 12 7" xfId="8510" xr:uid="{3E03CFFD-CBB6-4086-A298-1CE5ADA84D86}"/>
    <cellStyle name="Input 2 3 12 8" xfId="8511" xr:uid="{B9084B2C-EFFF-43AD-9E7F-D7351E043BE6}"/>
    <cellStyle name="Input 2 3 12 9" xfId="8512" xr:uid="{CD4806F5-EA05-4831-B093-77044812A7C1}"/>
    <cellStyle name="Input 2 3 13" xfId="8513" xr:uid="{93271A98-F852-4D89-A975-51EB7C7BF4EF}"/>
    <cellStyle name="Input 2 3 13 2" xfId="8514" xr:uid="{5B4F4856-BA59-433A-A508-D71209EBCC05}"/>
    <cellStyle name="Input 2 3 13 2 2" xfId="8515" xr:uid="{56A963ED-2A1B-41A9-B490-F13C9DED8E0A}"/>
    <cellStyle name="Input 2 3 13 2 3" xfId="8516" xr:uid="{3EEF43C2-DD5F-497F-B64E-7FC76CD61A2B}"/>
    <cellStyle name="Input 2 3 13 3" xfId="8517" xr:uid="{7669B158-68B4-48F7-8D21-9BB1745D723C}"/>
    <cellStyle name="Input 2 3 13 3 2" xfId="8518" xr:uid="{466C68DC-B04E-44AB-A171-5BA7AF0F1E85}"/>
    <cellStyle name="Input 2 3 13 3 3" xfId="8519" xr:uid="{85493817-6BFC-49D4-AE99-B3A1EBDEE93F}"/>
    <cellStyle name="Input 2 3 13 4" xfId="8520" xr:uid="{E1913730-661F-468A-91EB-7DBC56519EE6}"/>
    <cellStyle name="Input 2 3 13 4 2" xfId="8521" xr:uid="{C84363DB-AA8B-4C98-9F59-455411820ED9}"/>
    <cellStyle name="Input 2 3 13 4 3" xfId="8522" xr:uid="{8FAF5009-F33F-4A26-8F41-6927BE8FE787}"/>
    <cellStyle name="Input 2 3 13 5" xfId="8523" xr:uid="{F1AB23BC-F46A-44C6-924D-23E488F69E1A}"/>
    <cellStyle name="Input 2 3 13 5 2" xfId="8524" xr:uid="{7011A189-3F07-4D52-AE91-9245B4D8DDE1}"/>
    <cellStyle name="Input 2 3 13 5 3" xfId="8525" xr:uid="{0FDA0131-47ED-4E1E-B755-BC5981905AE2}"/>
    <cellStyle name="Input 2 3 13 6" xfId="8526" xr:uid="{05ECF1E8-24E4-4B17-93E2-7932ACAB7731}"/>
    <cellStyle name="Input 2 3 13 6 2" xfId="8527" xr:uid="{B2EE0350-D228-4F6E-8F66-E78165C9D542}"/>
    <cellStyle name="Input 2 3 13 6 3" xfId="8528" xr:uid="{E8731461-296E-4384-BFD7-163327DC5CBC}"/>
    <cellStyle name="Input 2 3 13 7" xfId="8529" xr:uid="{1872BBC1-E7F4-4256-9E67-AB742855111F}"/>
    <cellStyle name="Input 2 3 13 8" xfId="8530" xr:uid="{90B16B19-FC03-4F23-A105-EF538291CC04}"/>
    <cellStyle name="Input 2 3 13 9" xfId="8531" xr:uid="{9A76D1EE-866D-4BE3-B6AD-A2D28A934C4F}"/>
    <cellStyle name="Input 2 3 14" xfId="8532" xr:uid="{4A6E75D8-A462-4F31-8CB2-DB40766B2243}"/>
    <cellStyle name="Input 2 3 14 2" xfId="8533" xr:uid="{A56920EB-C499-45E7-84E4-20468CB59C30}"/>
    <cellStyle name="Input 2 3 14 2 2" xfId="8534" xr:uid="{81D6C774-FB79-44B0-A7BA-AFBF7721C385}"/>
    <cellStyle name="Input 2 3 14 2 3" xfId="8535" xr:uid="{F5FC597E-2030-4853-84A5-213BD0F6F04B}"/>
    <cellStyle name="Input 2 3 14 3" xfId="8536" xr:uid="{ACFBBE98-6120-45AB-96B6-3924744562C2}"/>
    <cellStyle name="Input 2 3 14 3 2" xfId="8537" xr:uid="{1AF021FA-641D-4CCE-88A2-470CD9FB446B}"/>
    <cellStyle name="Input 2 3 14 3 3" xfId="8538" xr:uid="{BCF4F8C5-A25C-42C0-99DD-3EE9B5EF03DF}"/>
    <cellStyle name="Input 2 3 14 4" xfId="8539" xr:uid="{1538BF08-E78B-47D6-B4A9-80E17C88CF89}"/>
    <cellStyle name="Input 2 3 14 4 2" xfId="8540" xr:uid="{1E247EA2-8595-4846-94C9-310731BB6878}"/>
    <cellStyle name="Input 2 3 14 4 3" xfId="8541" xr:uid="{1C4E1F21-E7B8-4A55-A545-084F4018EBF1}"/>
    <cellStyle name="Input 2 3 14 5" xfId="8542" xr:uid="{30B449B7-E7ED-41DA-9941-F9F4A2AE59FB}"/>
    <cellStyle name="Input 2 3 14 5 2" xfId="8543" xr:uid="{E268C295-EDC3-4EAC-A7F5-6E28F35B9B0B}"/>
    <cellStyle name="Input 2 3 14 5 3" xfId="8544" xr:uid="{1E73F398-08C1-4A6F-A223-4A88F98327A3}"/>
    <cellStyle name="Input 2 3 14 6" xfId="8545" xr:uid="{F522B5A0-F8F1-44E4-A294-3D65AB2575CA}"/>
    <cellStyle name="Input 2 3 14 6 2" xfId="8546" xr:uid="{71A71AA5-3621-4C14-AA37-43D0F2D22E6F}"/>
    <cellStyle name="Input 2 3 14 6 3" xfId="8547" xr:uid="{5892B2B3-A20E-4405-8457-97B590828E9B}"/>
    <cellStyle name="Input 2 3 14 7" xfId="8548" xr:uid="{8E9FA09B-7FC2-487D-B696-4C498D369C52}"/>
    <cellStyle name="Input 2 3 14 8" xfId="8549" xr:uid="{B2FCDA34-A245-4E4B-8D97-8340B43700F0}"/>
    <cellStyle name="Input 2 3 14 9" xfId="8550" xr:uid="{B9360E6F-EB3E-4E32-839D-337080E361E7}"/>
    <cellStyle name="Input 2 3 15" xfId="8551" xr:uid="{47750369-B227-4D82-B91C-5155C72C195B}"/>
    <cellStyle name="Input 2 3 15 2" xfId="8552" xr:uid="{7FD78D1B-1127-479B-AB90-A57EFEB614AA}"/>
    <cellStyle name="Input 2 3 15 2 2" xfId="8553" xr:uid="{0AFB3B42-E65E-4716-8112-8AB10AB52F60}"/>
    <cellStyle name="Input 2 3 15 2 3" xfId="8554" xr:uid="{BDDE3B51-8EFB-4963-937C-D7CB07D03CA9}"/>
    <cellStyle name="Input 2 3 15 3" xfId="8555" xr:uid="{394BB95B-9927-4E36-8159-D3D3EF12F7B4}"/>
    <cellStyle name="Input 2 3 15 3 2" xfId="8556" xr:uid="{65F7ABF3-0FE4-472C-8EF6-F061D387DE27}"/>
    <cellStyle name="Input 2 3 15 3 3" xfId="8557" xr:uid="{E4AA050D-2C67-41A6-A81E-C9EC9471ACBE}"/>
    <cellStyle name="Input 2 3 15 4" xfId="8558" xr:uid="{3FED7F8D-9C22-4F9A-A88A-4C86F2162591}"/>
    <cellStyle name="Input 2 3 15 4 2" xfId="8559" xr:uid="{D72D8CE4-7A00-41EB-9A34-AB1579248E2F}"/>
    <cellStyle name="Input 2 3 15 4 3" xfId="8560" xr:uid="{B70F887B-550F-4714-AD99-88AE370170C7}"/>
    <cellStyle name="Input 2 3 15 5" xfId="8561" xr:uid="{80E82978-ABB3-4044-8696-8BD7FE602112}"/>
    <cellStyle name="Input 2 3 15 5 2" xfId="8562" xr:uid="{18740B64-BDA6-470B-93F7-0547D70AC210}"/>
    <cellStyle name="Input 2 3 15 5 3" xfId="8563" xr:uid="{7DF660B6-F281-4B9F-A993-8C79F7FF2DE9}"/>
    <cellStyle name="Input 2 3 15 6" xfId="8564" xr:uid="{F08FB0B2-5966-409B-8BF1-60BCE3129E81}"/>
    <cellStyle name="Input 2 3 15 6 2" xfId="8565" xr:uid="{AEDB984C-B936-42BE-9420-0A0E56326D9F}"/>
    <cellStyle name="Input 2 3 15 6 3" xfId="8566" xr:uid="{9ADC7405-DF89-423B-AF55-7DEC4052ABAA}"/>
    <cellStyle name="Input 2 3 15 7" xfId="8567" xr:uid="{F8BD5790-4B71-446C-BB28-DD06670DF5E6}"/>
    <cellStyle name="Input 2 3 15 8" xfId="8568" xr:uid="{25940C8A-7CCC-4317-9417-E507D5B89A24}"/>
    <cellStyle name="Input 2 3 15 9" xfId="8569" xr:uid="{40FA4AD9-D105-4D93-928E-722CFC336FDF}"/>
    <cellStyle name="Input 2 3 16" xfId="8570" xr:uid="{663656BD-388B-4529-AEA6-BF4FD4E7CC84}"/>
    <cellStyle name="Input 2 3 17" xfId="8571" xr:uid="{D41C69CB-4F1F-49E7-A5E9-5D05FC580E11}"/>
    <cellStyle name="Input 2 3 18" xfId="8572" xr:uid="{A41B5C90-DA64-4D1D-8E48-D50C3F1B3C19}"/>
    <cellStyle name="Input 2 3 19" xfId="8573" xr:uid="{1C5EC67B-68EB-405A-AB84-30C86D059EB8}"/>
    <cellStyle name="Input 2 3 2" xfId="8574" xr:uid="{4D3F9509-CC9D-4606-90B4-1E7C248596F2}"/>
    <cellStyle name="Input 2 3 2 10" xfId="8575" xr:uid="{2FB6952C-43F3-49CD-A178-24C2D4059D4D}"/>
    <cellStyle name="Input 2 3 2 10 2" xfId="8576" xr:uid="{BB2FE8FF-105E-46A5-93BA-A47D7BA003D0}"/>
    <cellStyle name="Input 2 3 2 10 2 2" xfId="8577" xr:uid="{47A71C44-BB07-4328-87F0-A8FF3CB0D96E}"/>
    <cellStyle name="Input 2 3 2 10 2 3" xfId="8578" xr:uid="{3FB427F7-4F5F-4BAB-9BA3-B2BE412E8E30}"/>
    <cellStyle name="Input 2 3 2 10 3" xfId="8579" xr:uid="{6E650817-F12D-4E69-A8B0-AD9FAF238E54}"/>
    <cellStyle name="Input 2 3 2 10 3 2" xfId="8580" xr:uid="{5C96F956-AE04-4C1C-836E-2E70A09ED9EE}"/>
    <cellStyle name="Input 2 3 2 10 3 3" xfId="8581" xr:uid="{7388AD0B-9239-4C76-B554-27C28AEE7E8D}"/>
    <cellStyle name="Input 2 3 2 10 4" xfId="8582" xr:uid="{BD9E059C-CAEB-4E1E-BF4B-BDB75E2D7752}"/>
    <cellStyle name="Input 2 3 2 10 4 2" xfId="8583" xr:uid="{4AB1EB96-2C5A-42CB-B959-682C5BDEBEEA}"/>
    <cellStyle name="Input 2 3 2 10 4 3" xfId="8584" xr:uid="{C6F37781-C718-44D1-8D59-43C8B57A6920}"/>
    <cellStyle name="Input 2 3 2 10 5" xfId="8585" xr:uid="{7E8363FB-2D4F-451B-8701-D542A23AFB6C}"/>
    <cellStyle name="Input 2 3 2 10 5 2" xfId="8586" xr:uid="{FC87CD77-5687-42BB-92C7-AE3AADCB7709}"/>
    <cellStyle name="Input 2 3 2 10 5 3" xfId="8587" xr:uid="{1E203D49-6C50-4BE3-9124-3E82AACB154A}"/>
    <cellStyle name="Input 2 3 2 10 6" xfId="8588" xr:uid="{04474F93-189E-4BBC-B38F-C57A6BA5D6EF}"/>
    <cellStyle name="Input 2 3 2 10 6 2" xfId="8589" xr:uid="{CB3C0ADF-76E7-40D8-86B3-4D6912183540}"/>
    <cellStyle name="Input 2 3 2 10 6 3" xfId="8590" xr:uid="{61BF6654-F397-4870-BD2A-7B808906B1E1}"/>
    <cellStyle name="Input 2 3 2 10 7" xfId="8591" xr:uid="{32115B20-5705-4DDD-A1DF-36AA7950CF20}"/>
    <cellStyle name="Input 2 3 2 10 8" xfId="8592" xr:uid="{F9DC9062-157F-4206-87A8-C3F93F03800D}"/>
    <cellStyle name="Input 2 3 2 10 9" xfId="8593" xr:uid="{A8E555A8-1722-4869-BBFE-FFF39632964A}"/>
    <cellStyle name="Input 2 3 2 11" xfId="8594" xr:uid="{2726EA03-278D-469A-A0D7-B04E7377302E}"/>
    <cellStyle name="Input 2 3 2 11 2" xfId="8595" xr:uid="{D494A84A-8AC1-4DB8-B532-0D4107A3488D}"/>
    <cellStyle name="Input 2 3 2 11 2 2" xfId="8596" xr:uid="{0A8A58FE-DB83-49F3-9BE0-0D58FAB474C7}"/>
    <cellStyle name="Input 2 3 2 11 2 3" xfId="8597" xr:uid="{3E968E11-C871-4380-937C-5CA947332ED8}"/>
    <cellStyle name="Input 2 3 2 11 3" xfId="8598" xr:uid="{760CAE0B-632C-4434-B696-18330815595E}"/>
    <cellStyle name="Input 2 3 2 11 3 2" xfId="8599" xr:uid="{2AB50F98-507A-4152-B090-F780D215D722}"/>
    <cellStyle name="Input 2 3 2 11 3 3" xfId="8600" xr:uid="{FCA53401-37F5-48FE-AFCD-8DBE700D8E6E}"/>
    <cellStyle name="Input 2 3 2 11 4" xfId="8601" xr:uid="{8322C068-5C1A-40C3-9131-EEEAD797D6ED}"/>
    <cellStyle name="Input 2 3 2 11 4 2" xfId="8602" xr:uid="{C26B2923-C26E-48BF-A958-C560BC554481}"/>
    <cellStyle name="Input 2 3 2 11 4 3" xfId="8603" xr:uid="{3C2B70A2-0407-48D4-A935-1130BE1AF502}"/>
    <cellStyle name="Input 2 3 2 11 5" xfId="8604" xr:uid="{5D567316-7F3B-4A49-80C6-5087642D63FC}"/>
    <cellStyle name="Input 2 3 2 11 5 2" xfId="8605" xr:uid="{D876EDC6-0493-4A08-99F5-8B8A0B17A65E}"/>
    <cellStyle name="Input 2 3 2 11 5 3" xfId="8606" xr:uid="{CEA2AB5E-60D0-47A5-BA82-17452D0AC6C9}"/>
    <cellStyle name="Input 2 3 2 11 6" xfId="8607" xr:uid="{D034E2E3-43B9-484B-A5EB-F2E07978937E}"/>
    <cellStyle name="Input 2 3 2 11 6 2" xfId="8608" xr:uid="{51ED0DDF-16CF-472C-B134-72F2D6A30615}"/>
    <cellStyle name="Input 2 3 2 11 6 3" xfId="8609" xr:uid="{E2CE49CD-3171-4206-9D0D-64C8A34C1B62}"/>
    <cellStyle name="Input 2 3 2 11 7" xfId="8610" xr:uid="{0FA76B79-59C4-4DAA-B08C-EB4C6288724A}"/>
    <cellStyle name="Input 2 3 2 11 8" xfId="8611" xr:uid="{F0478DD6-6694-46EB-B347-2ADF27D1E884}"/>
    <cellStyle name="Input 2 3 2 11 9" xfId="8612" xr:uid="{8C07E563-D245-4B31-A126-A7946BB7211E}"/>
    <cellStyle name="Input 2 3 2 12" xfId="8613" xr:uid="{517D537F-5662-4846-BBAC-7DCB7A6619F7}"/>
    <cellStyle name="Input 2 3 2 12 2" xfId="8614" xr:uid="{018538B5-D0AD-41BF-AC86-0AEA8729E2DA}"/>
    <cellStyle name="Input 2 3 2 12 2 2" xfId="8615" xr:uid="{526CAC36-1124-415C-A5C2-5A36B3600E5F}"/>
    <cellStyle name="Input 2 3 2 12 2 3" xfId="8616" xr:uid="{12BDD425-C84B-4048-9031-C8A5D24F9B90}"/>
    <cellStyle name="Input 2 3 2 12 3" xfId="8617" xr:uid="{231BB6AE-D395-4B67-A997-529639017910}"/>
    <cellStyle name="Input 2 3 2 12 3 2" xfId="8618" xr:uid="{86F282A7-89B5-4337-A1B4-09A2A2AA9BE3}"/>
    <cellStyle name="Input 2 3 2 12 3 3" xfId="8619" xr:uid="{526B73EA-29B6-4284-89AF-734705DF3B43}"/>
    <cellStyle name="Input 2 3 2 12 4" xfId="8620" xr:uid="{00F87806-619F-4FB9-8E2E-1FE5A664082B}"/>
    <cellStyle name="Input 2 3 2 12 4 2" xfId="8621" xr:uid="{BB97C971-EF2A-4A6A-ADDD-03A776CD4BF7}"/>
    <cellStyle name="Input 2 3 2 12 4 3" xfId="8622" xr:uid="{0161B5C8-EE84-47E2-B320-8ECB31ABD5F5}"/>
    <cellStyle name="Input 2 3 2 12 5" xfId="8623" xr:uid="{C38D0D43-3F27-4969-A346-8FF29B26E545}"/>
    <cellStyle name="Input 2 3 2 12 5 2" xfId="8624" xr:uid="{DA92D36A-BD7A-47FB-8841-11949249FBDB}"/>
    <cellStyle name="Input 2 3 2 12 5 3" xfId="8625" xr:uid="{E063DBF9-A9AE-4F63-A949-3032F7B742AE}"/>
    <cellStyle name="Input 2 3 2 12 6" xfId="8626" xr:uid="{D02AE18E-CFF5-41C0-90A4-D9ED9CFDF0D8}"/>
    <cellStyle name="Input 2 3 2 12 6 2" xfId="8627" xr:uid="{9A2490E8-39D9-4172-9EAC-6C91CA5C7D03}"/>
    <cellStyle name="Input 2 3 2 12 6 3" xfId="8628" xr:uid="{B4BD969C-3AF2-42BF-8AE4-028CDBC7B644}"/>
    <cellStyle name="Input 2 3 2 12 7" xfId="8629" xr:uid="{0267744B-BBA6-4087-B138-038252CE9F74}"/>
    <cellStyle name="Input 2 3 2 12 8" xfId="8630" xr:uid="{C3417BDE-2380-4ECD-A64A-8E5F45A3948C}"/>
    <cellStyle name="Input 2 3 2 12 9" xfId="8631" xr:uid="{E809AB0D-7021-47CB-ADA2-2880F00DDACD}"/>
    <cellStyle name="Input 2 3 2 13" xfId="8632" xr:uid="{C710E284-EC94-48FB-B05D-184C37BAF60F}"/>
    <cellStyle name="Input 2 3 2 13 2" xfId="8633" xr:uid="{F8E9E044-4265-496B-99D3-71247CE0F291}"/>
    <cellStyle name="Input 2 3 2 13 2 2" xfId="8634" xr:uid="{9B378964-068D-4429-B83A-EAC24BA6C09C}"/>
    <cellStyle name="Input 2 3 2 13 2 3" xfId="8635" xr:uid="{EBB00335-1AAD-48E4-B458-73FF15BB64EB}"/>
    <cellStyle name="Input 2 3 2 13 3" xfId="8636" xr:uid="{77135418-8367-4611-B195-437539C6A71F}"/>
    <cellStyle name="Input 2 3 2 13 3 2" xfId="8637" xr:uid="{A501AA3B-3EB4-49C8-A694-2135D5B45772}"/>
    <cellStyle name="Input 2 3 2 13 3 3" xfId="8638" xr:uid="{ECACA543-F15C-43C4-9EC3-5A26E628CE37}"/>
    <cellStyle name="Input 2 3 2 13 4" xfId="8639" xr:uid="{5009CF16-5B2A-4CCF-8FE8-1196FB600CAB}"/>
    <cellStyle name="Input 2 3 2 13 4 2" xfId="8640" xr:uid="{508C5D6D-FCC3-4035-A1F5-43EE52C20FCB}"/>
    <cellStyle name="Input 2 3 2 13 4 3" xfId="8641" xr:uid="{17BC2E2B-6C0C-49EB-BDC8-83C9BAD916E2}"/>
    <cellStyle name="Input 2 3 2 13 5" xfId="8642" xr:uid="{2D95F584-98B1-4898-9B8E-D8A83D58AC38}"/>
    <cellStyle name="Input 2 3 2 13 5 2" xfId="8643" xr:uid="{4C0B55AA-3E22-4631-8027-A673F5F8A84F}"/>
    <cellStyle name="Input 2 3 2 13 5 3" xfId="8644" xr:uid="{DF24D30C-D489-4FAF-A649-DCE1424CF18C}"/>
    <cellStyle name="Input 2 3 2 13 6" xfId="8645" xr:uid="{FDFE37AD-2F27-4823-9F0D-7C3CBC6515A0}"/>
    <cellStyle name="Input 2 3 2 13 6 2" xfId="8646" xr:uid="{2AFB34DA-66D6-4C7F-BDEA-A13BF3939D77}"/>
    <cellStyle name="Input 2 3 2 13 6 3" xfId="8647" xr:uid="{726C71DC-F1B0-4209-B19B-5AD9E224DEE5}"/>
    <cellStyle name="Input 2 3 2 13 7" xfId="8648" xr:uid="{A8AC5C55-FCCB-4AA9-8753-5DC3FDE2F0C2}"/>
    <cellStyle name="Input 2 3 2 13 8" xfId="8649" xr:uid="{1C78DAF4-D449-4700-AEF9-734F444115CD}"/>
    <cellStyle name="Input 2 3 2 13 9" xfId="8650" xr:uid="{F407F4ED-ED50-4B99-9E42-451985D22C16}"/>
    <cellStyle name="Input 2 3 2 14" xfId="8651" xr:uid="{1527328D-96A3-413E-8623-8E92F7550159}"/>
    <cellStyle name="Input 2 3 2 15" xfId="8652" xr:uid="{E08431DB-F9C7-47A7-8CE4-724065C8252B}"/>
    <cellStyle name="Input 2 3 2 16" xfId="8653" xr:uid="{472F75E2-C892-4F29-AC68-C88831F46F14}"/>
    <cellStyle name="Input 2 3 2 17" xfId="8654" xr:uid="{3DDEC756-0307-4AF9-BB84-2C351890E1EA}"/>
    <cellStyle name="Input 2 3 2 18" xfId="8655" xr:uid="{E17EDD2C-47AE-4BF3-A249-9B699A92555F}"/>
    <cellStyle name="Input 2 3 2 19" xfId="8656" xr:uid="{FB56531F-27FE-4CBA-990C-CBB4B0F1621E}"/>
    <cellStyle name="Input 2 3 2 2" xfId="8657" xr:uid="{5574E5F1-C857-4D88-9FFC-EA62ED6A4B91}"/>
    <cellStyle name="Input 2 3 2 2 10" xfId="8658" xr:uid="{16F83F28-89AD-4635-8D3D-B6858F8256F8}"/>
    <cellStyle name="Input 2 3 2 2 10 2" xfId="8659" xr:uid="{9E07BB8A-C094-452D-A2C1-05623663A249}"/>
    <cellStyle name="Input 2 3 2 2 10 2 2" xfId="8660" xr:uid="{717129AE-D84E-4D25-B402-4BA9EFC09B0B}"/>
    <cellStyle name="Input 2 3 2 2 10 2 3" xfId="8661" xr:uid="{1E563524-F732-4EEB-B9A3-1C5A174462A7}"/>
    <cellStyle name="Input 2 3 2 2 10 3" xfId="8662" xr:uid="{71D71566-3514-4E19-AAA6-59C76C973902}"/>
    <cellStyle name="Input 2 3 2 2 10 3 2" xfId="8663" xr:uid="{B626C56B-6AB6-4987-8F2A-356C17DF5CD3}"/>
    <cellStyle name="Input 2 3 2 2 10 3 3" xfId="8664" xr:uid="{B0AB29BA-B4B1-49F7-B64D-43D9E481C5F8}"/>
    <cellStyle name="Input 2 3 2 2 10 4" xfId="8665" xr:uid="{F6786DAC-EC2D-4526-B2B1-37B2C93213EB}"/>
    <cellStyle name="Input 2 3 2 2 10 4 2" xfId="8666" xr:uid="{EFA91566-46F5-47D0-AA13-6204F6D5096E}"/>
    <cellStyle name="Input 2 3 2 2 10 4 3" xfId="8667" xr:uid="{BD760805-7FC3-4159-BDF8-939EB2B63A60}"/>
    <cellStyle name="Input 2 3 2 2 10 5" xfId="8668" xr:uid="{797932BE-8C9C-426C-88EC-9EFACAFA14E5}"/>
    <cellStyle name="Input 2 3 2 2 10 5 2" xfId="8669" xr:uid="{7FF6A594-6805-4502-91CA-6FEFFA5E9ED0}"/>
    <cellStyle name="Input 2 3 2 2 10 5 3" xfId="8670" xr:uid="{C1E5A355-8AF8-4CCB-8877-0E6071E0BEC0}"/>
    <cellStyle name="Input 2 3 2 2 10 6" xfId="8671" xr:uid="{25B479EC-B693-4371-AD0B-A8BB81C66F09}"/>
    <cellStyle name="Input 2 3 2 2 10 6 2" xfId="8672" xr:uid="{CBAD29EB-211D-46E3-8CF9-F46376DB36DF}"/>
    <cellStyle name="Input 2 3 2 2 10 6 3" xfId="8673" xr:uid="{636965CF-9E16-4874-A3C1-08479A86CA92}"/>
    <cellStyle name="Input 2 3 2 2 10 7" xfId="8674" xr:uid="{CC516942-0B15-414B-8317-BBEE611669F4}"/>
    <cellStyle name="Input 2 3 2 2 10 8" xfId="8675" xr:uid="{2FC45463-CC77-4BD0-8AEB-1807B2930E56}"/>
    <cellStyle name="Input 2 3 2 2 11" xfId="8676" xr:uid="{CD870C48-8EBF-45BB-B911-ADD92C6F2D1C}"/>
    <cellStyle name="Input 2 3 2 2 11 2" xfId="8677" xr:uid="{107BF49E-D1A8-4AF3-A2D1-986EF28E4636}"/>
    <cellStyle name="Input 2 3 2 2 11 2 2" xfId="8678" xr:uid="{BDD5AED1-E81A-4D6B-9C6D-6AC61ED41067}"/>
    <cellStyle name="Input 2 3 2 2 11 2 3" xfId="8679" xr:uid="{5782ED33-589E-4EBC-82D9-B8A6369B5DA8}"/>
    <cellStyle name="Input 2 3 2 2 11 3" xfId="8680" xr:uid="{82D9DB66-94DD-4416-B29A-50BEC2B4497F}"/>
    <cellStyle name="Input 2 3 2 2 11 3 2" xfId="8681" xr:uid="{B296BAEC-3BF9-4787-974A-4412A878BAF1}"/>
    <cellStyle name="Input 2 3 2 2 11 3 3" xfId="8682" xr:uid="{0C5E9072-C869-4AA0-B75F-A3A661CC8E99}"/>
    <cellStyle name="Input 2 3 2 2 11 4" xfId="8683" xr:uid="{61E6841B-E08B-4214-802C-3EE037112C9C}"/>
    <cellStyle name="Input 2 3 2 2 11 4 2" xfId="8684" xr:uid="{B2844115-E001-4169-B006-DFCD534B2EB9}"/>
    <cellStyle name="Input 2 3 2 2 11 4 3" xfId="8685" xr:uid="{4DCC011E-84ED-4644-91B9-980FBF617A88}"/>
    <cellStyle name="Input 2 3 2 2 11 5" xfId="8686" xr:uid="{AC6AE9BB-7AE1-4A49-9E2F-7E23B086EFE1}"/>
    <cellStyle name="Input 2 3 2 2 11 5 2" xfId="8687" xr:uid="{62500909-6027-4CD7-BD19-6F2285282144}"/>
    <cellStyle name="Input 2 3 2 2 11 5 3" xfId="8688" xr:uid="{CAFA2EE8-5DE9-4073-8317-C8FC9C7C0419}"/>
    <cellStyle name="Input 2 3 2 2 11 6" xfId="8689" xr:uid="{38800BC0-AE54-419C-B7DB-CAD12054E17F}"/>
    <cellStyle name="Input 2 3 2 2 11 6 2" xfId="8690" xr:uid="{752E42A5-A132-474B-8B48-37D97D6A5CDE}"/>
    <cellStyle name="Input 2 3 2 2 11 6 3" xfId="8691" xr:uid="{269448D2-B04B-4FB4-956D-2F669BB8ED14}"/>
    <cellStyle name="Input 2 3 2 2 11 7" xfId="8692" xr:uid="{B5A1EBFA-9098-41D7-8CBA-F4F7FCF792C8}"/>
    <cellStyle name="Input 2 3 2 2 11 8" xfId="8693" xr:uid="{9391989D-5619-486C-A952-F486EC05C267}"/>
    <cellStyle name="Input 2 3 2 2 12" xfId="8694" xr:uid="{62F9D71C-FEC4-4C33-9851-58C16E5F3FEE}"/>
    <cellStyle name="Input 2 3 2 2 12 2" xfId="8695" xr:uid="{6FD8A8AF-032D-44F1-992A-ECFB783127C3}"/>
    <cellStyle name="Input 2 3 2 2 12 2 2" xfId="8696" xr:uid="{CCD1ECE3-505B-4019-A286-66E0323661A0}"/>
    <cellStyle name="Input 2 3 2 2 12 2 3" xfId="8697" xr:uid="{674B3641-F529-40A8-A966-55A5BB0B6042}"/>
    <cellStyle name="Input 2 3 2 2 12 3" xfId="8698" xr:uid="{B18E7747-D7FA-4509-A69D-9242BC9EC5BF}"/>
    <cellStyle name="Input 2 3 2 2 12 3 2" xfId="8699" xr:uid="{95BC3282-33E9-4172-AB73-4BFEFFDE95AC}"/>
    <cellStyle name="Input 2 3 2 2 12 3 3" xfId="8700" xr:uid="{B1F26FC1-057D-446F-ABC0-AF58FD061D43}"/>
    <cellStyle name="Input 2 3 2 2 12 4" xfId="8701" xr:uid="{6B0B90D4-1021-44BF-8A4F-260C7327B839}"/>
    <cellStyle name="Input 2 3 2 2 12 4 2" xfId="8702" xr:uid="{6F9F2B39-2672-45EC-AD4C-B1F62313CE69}"/>
    <cellStyle name="Input 2 3 2 2 12 4 3" xfId="8703" xr:uid="{68C1F38D-6FE3-4330-8F8A-334FE6BB28E8}"/>
    <cellStyle name="Input 2 3 2 2 12 5" xfId="8704" xr:uid="{83C49B83-3439-484D-AA9E-15BE20208E80}"/>
    <cellStyle name="Input 2 3 2 2 12 5 2" xfId="8705" xr:uid="{8EA0FEB3-C395-48C7-B503-B180FB0CB7AE}"/>
    <cellStyle name="Input 2 3 2 2 12 5 3" xfId="8706" xr:uid="{AEA58FB7-5BAC-4C03-9131-2833255D40BF}"/>
    <cellStyle name="Input 2 3 2 2 12 6" xfId="8707" xr:uid="{B6C17EAC-1502-451F-99F3-2AD60D383963}"/>
    <cellStyle name="Input 2 3 2 2 12 6 2" xfId="8708" xr:uid="{498D32B8-9130-4ABC-B1C0-86A62F0CF121}"/>
    <cellStyle name="Input 2 3 2 2 12 6 3" xfId="8709" xr:uid="{CE55F13A-9703-42EC-99D5-7E4A8348E409}"/>
    <cellStyle name="Input 2 3 2 2 12 7" xfId="8710" xr:uid="{11713B80-6016-4169-B989-14A1E2140468}"/>
    <cellStyle name="Input 2 3 2 2 12 8" xfId="8711" xr:uid="{E6B41E64-BCA3-4760-B526-D2C7CD3985A0}"/>
    <cellStyle name="Input 2 3 2 2 13" xfId="8712" xr:uid="{9BF1A3CD-6B56-4044-8203-0FF0944CBE17}"/>
    <cellStyle name="Input 2 3 2 2 13 2" xfId="8713" xr:uid="{3952F59C-9118-4255-BAFC-BF7D8FB4EEF6}"/>
    <cellStyle name="Input 2 3 2 2 13 2 2" xfId="8714" xr:uid="{3BDB3AF2-40C8-478E-B4CF-492E481F48A8}"/>
    <cellStyle name="Input 2 3 2 2 13 2 3" xfId="8715" xr:uid="{5E288A29-77F7-45C0-B6FF-D8D67EDAE11C}"/>
    <cellStyle name="Input 2 3 2 2 13 3" xfId="8716" xr:uid="{C494D6EA-0536-482D-B420-B22D23C0BD04}"/>
    <cellStyle name="Input 2 3 2 2 13 3 2" xfId="8717" xr:uid="{B9B96EDC-0DE0-4D85-ABE3-D388B41D34D8}"/>
    <cellStyle name="Input 2 3 2 2 13 3 3" xfId="8718" xr:uid="{D1C19E1E-582D-4D72-862E-2663595CE6CD}"/>
    <cellStyle name="Input 2 3 2 2 13 4" xfId="8719" xr:uid="{0D18B07F-5377-4829-BC71-E43CC9066114}"/>
    <cellStyle name="Input 2 3 2 2 13 4 2" xfId="8720" xr:uid="{940E2E02-6D36-4A4C-A134-5A3C32EDA9F9}"/>
    <cellStyle name="Input 2 3 2 2 13 4 3" xfId="8721" xr:uid="{4E10B2C5-4C24-4E97-A07F-40C0A24B657E}"/>
    <cellStyle name="Input 2 3 2 2 13 5" xfId="8722" xr:uid="{AA4CEC35-F598-4CE3-AEEF-1B7B0853D454}"/>
    <cellStyle name="Input 2 3 2 2 13 5 2" xfId="8723" xr:uid="{3006D8E4-F9BB-4077-A5EA-89A07926905F}"/>
    <cellStyle name="Input 2 3 2 2 13 5 3" xfId="8724" xr:uid="{B9718A9E-B957-4DD3-9E51-31B22F77FC93}"/>
    <cellStyle name="Input 2 3 2 2 13 6" xfId="8725" xr:uid="{EE217BC4-FADE-436F-9094-12F9EA6426D6}"/>
    <cellStyle name="Input 2 3 2 2 13 6 2" xfId="8726" xr:uid="{1F4B7A6A-25A0-48D4-A345-6FA00581A4A7}"/>
    <cellStyle name="Input 2 3 2 2 13 6 3" xfId="8727" xr:uid="{1AB152C2-2EFD-4219-B621-4CCA1E3DFBEA}"/>
    <cellStyle name="Input 2 3 2 2 13 7" xfId="8728" xr:uid="{E7F4E546-3D68-40B8-A164-F5CD99ADEFD5}"/>
    <cellStyle name="Input 2 3 2 2 13 8" xfId="8729" xr:uid="{E1BD9F24-7305-4DC5-8910-51D95208202A}"/>
    <cellStyle name="Input 2 3 2 2 14" xfId="8730" xr:uid="{9D30EEA9-E202-4961-B595-E172CC21FB6E}"/>
    <cellStyle name="Input 2 3 2 2 14 2" xfId="8731" xr:uid="{00014F62-9534-474D-9447-FB3EB544E620}"/>
    <cellStyle name="Input 2 3 2 2 14 2 2" xfId="8732" xr:uid="{D1EA3A69-7F72-4D36-8AFE-5FC350D7CCFB}"/>
    <cellStyle name="Input 2 3 2 2 14 2 3" xfId="8733" xr:uid="{D5B96726-0CF8-4089-AB3D-84A605AF34EA}"/>
    <cellStyle name="Input 2 3 2 2 14 3" xfId="8734" xr:uid="{7F6C885D-220A-4FAB-9F79-A54A122CAB03}"/>
    <cellStyle name="Input 2 3 2 2 14 3 2" xfId="8735" xr:uid="{6D53D171-CEE1-4D5B-8BF6-078E3850126E}"/>
    <cellStyle name="Input 2 3 2 2 14 3 3" xfId="8736" xr:uid="{B6167C12-D9F6-475D-9F18-4AC5C887A5BC}"/>
    <cellStyle name="Input 2 3 2 2 14 4" xfId="8737" xr:uid="{334EAF55-9CA7-40CB-A328-24D10AB2B541}"/>
    <cellStyle name="Input 2 3 2 2 14 4 2" xfId="8738" xr:uid="{7A3A4D2D-8484-49A7-82A8-E6466368C7CB}"/>
    <cellStyle name="Input 2 3 2 2 14 4 3" xfId="8739" xr:uid="{00FDEFD2-091C-4EC4-9502-239355732339}"/>
    <cellStyle name="Input 2 3 2 2 14 5" xfId="8740" xr:uid="{0580F648-879F-450B-B84B-3D3825871C04}"/>
    <cellStyle name="Input 2 3 2 2 14 5 2" xfId="8741" xr:uid="{DFF94AB8-A33A-403A-B2C5-E1ACCD2342A7}"/>
    <cellStyle name="Input 2 3 2 2 14 5 3" xfId="8742" xr:uid="{6757FDF8-12CF-471A-98C7-BE542753DD7E}"/>
    <cellStyle name="Input 2 3 2 2 14 6" xfId="8743" xr:uid="{552E95E1-30E0-4100-8CF9-DACBF38E316B}"/>
    <cellStyle name="Input 2 3 2 2 14 6 2" xfId="8744" xr:uid="{9F6BA35D-9C13-460F-88CC-C5B189735067}"/>
    <cellStyle name="Input 2 3 2 2 14 6 3" xfId="8745" xr:uid="{53E4AF2E-0C5D-4CB4-8A88-5AB7CAD4DDFC}"/>
    <cellStyle name="Input 2 3 2 2 14 7" xfId="8746" xr:uid="{486E6E60-4188-4980-9C0B-6ECA887B9172}"/>
    <cellStyle name="Input 2 3 2 2 14 8" xfId="8747" xr:uid="{6CEFE0B0-B823-400D-8C36-E74FCE5D5664}"/>
    <cellStyle name="Input 2 3 2 2 15" xfId="8748" xr:uid="{99F74573-3AF2-4B07-8E62-71BD1F9016A9}"/>
    <cellStyle name="Input 2 3 2 2 15 2" xfId="8749" xr:uid="{A3E9AA72-04D6-4267-BBF8-69C1E099B96A}"/>
    <cellStyle name="Input 2 3 2 2 15 3" xfId="8750" xr:uid="{1ACD8619-E1C4-4C1E-B0FD-F6DC69B38471}"/>
    <cellStyle name="Input 2 3 2 2 16" xfId="8751" xr:uid="{9E30AE7D-365D-466A-9F0B-5D686D7AC777}"/>
    <cellStyle name="Input 2 3 2 2 2" xfId="8752" xr:uid="{0FB8358E-670C-4ABF-9DD8-49FC5A1F7F9D}"/>
    <cellStyle name="Input 2 3 2 2 2 2" xfId="8753" xr:uid="{9B5858FC-55B0-4C4E-90B6-5D3D79B26AAD}"/>
    <cellStyle name="Input 2 3 2 2 2 2 2" xfId="8754" xr:uid="{A286F1F1-4BC7-491A-BE8B-641CB162CC7E}"/>
    <cellStyle name="Input 2 3 2 2 2 2 3" xfId="8755" xr:uid="{73E202F4-78D4-4369-B150-81D1462C5358}"/>
    <cellStyle name="Input 2 3 2 2 2 3" xfId="8756" xr:uid="{162A6137-1C8D-4B34-9E5A-CE07A4AE0983}"/>
    <cellStyle name="Input 2 3 2 2 2 3 2" xfId="8757" xr:uid="{F9E5D2D8-470E-456F-8CA7-9B9985A640A1}"/>
    <cellStyle name="Input 2 3 2 2 2 3 3" xfId="8758" xr:uid="{5DC26163-0ACA-457D-8D1A-DEC7365F30EB}"/>
    <cellStyle name="Input 2 3 2 2 2 4" xfId="8759" xr:uid="{1C751217-3C20-421E-8676-F46B48F4FADF}"/>
    <cellStyle name="Input 2 3 2 2 2 4 2" xfId="8760" xr:uid="{D866168D-9268-4F26-A099-627BDD45F553}"/>
    <cellStyle name="Input 2 3 2 2 2 4 3" xfId="8761" xr:uid="{31E4195D-46E4-42F6-B8C6-94A9267ECEE3}"/>
    <cellStyle name="Input 2 3 2 2 2 5" xfId="8762" xr:uid="{5C5C4B3A-55CF-4B26-8ED4-106532CD2C27}"/>
    <cellStyle name="Input 2 3 2 2 2 5 2" xfId="8763" xr:uid="{3ADB2A43-1839-44A6-BD2F-826596441CB1}"/>
    <cellStyle name="Input 2 3 2 2 2 5 3" xfId="8764" xr:uid="{6321B780-C15C-4785-8AC6-C32BC112641C}"/>
    <cellStyle name="Input 2 3 2 2 2 6" xfId="8765" xr:uid="{9EAF3048-85F4-402C-94AF-E0F7EAAD7214}"/>
    <cellStyle name="Input 2 3 2 2 2 6 2" xfId="8766" xr:uid="{850256A4-B2CC-4319-9863-F74F657347D1}"/>
    <cellStyle name="Input 2 3 2 2 2 6 3" xfId="8767" xr:uid="{338CC002-D5D0-4FC1-83E6-F1120EB53D31}"/>
    <cellStyle name="Input 2 3 2 2 2 7" xfId="8768" xr:uid="{2CAE3629-D03D-40A8-AB86-5821CE49186F}"/>
    <cellStyle name="Input 2 3 2 2 2 8" xfId="8769" xr:uid="{0D61590A-D545-450B-8A24-5C3A193FE9C2}"/>
    <cellStyle name="Input 2 3 2 2 2 9" xfId="8770" xr:uid="{E0F9CF6B-6E87-4D79-8810-A7843DD9E600}"/>
    <cellStyle name="Input 2 3 2 2 3" xfId="8771" xr:uid="{FAA96A7D-76DB-43FF-B447-F4E9BF484A05}"/>
    <cellStyle name="Input 2 3 2 2 3 2" xfId="8772" xr:uid="{2DF19ACF-A311-40E2-8F60-4F2F17087A38}"/>
    <cellStyle name="Input 2 3 2 2 3 2 2" xfId="8773" xr:uid="{CE54E0B0-12BC-48F8-87D5-883BE181B203}"/>
    <cellStyle name="Input 2 3 2 2 3 2 3" xfId="8774" xr:uid="{39F3F508-8A59-4433-B6C4-9CD843063CF3}"/>
    <cellStyle name="Input 2 3 2 2 3 3" xfId="8775" xr:uid="{C5CA78C5-4A5D-42E7-B3CA-1875B87DA88B}"/>
    <cellStyle name="Input 2 3 2 2 3 3 2" xfId="8776" xr:uid="{FE8F3D2D-B870-42F4-88DA-D2EA30815E84}"/>
    <cellStyle name="Input 2 3 2 2 3 3 3" xfId="8777" xr:uid="{DFD068EC-6CF8-44B5-A110-3FE746CABDE5}"/>
    <cellStyle name="Input 2 3 2 2 3 4" xfId="8778" xr:uid="{69843658-0735-46BF-86E6-2DA36CA5610F}"/>
    <cellStyle name="Input 2 3 2 2 3 4 2" xfId="8779" xr:uid="{B3049C9A-DEE8-48EB-8EFE-F6BF1209C754}"/>
    <cellStyle name="Input 2 3 2 2 3 4 3" xfId="8780" xr:uid="{A23275BF-632D-4115-A919-7D0210DF49A2}"/>
    <cellStyle name="Input 2 3 2 2 3 5" xfId="8781" xr:uid="{091A7150-01C1-40F9-9F7A-E64CBB414FE0}"/>
    <cellStyle name="Input 2 3 2 2 3 5 2" xfId="8782" xr:uid="{C161E07F-E2AB-49B6-A3F5-1C206FF8AFA1}"/>
    <cellStyle name="Input 2 3 2 2 3 5 3" xfId="8783" xr:uid="{8439A10B-67AF-4BA3-BED2-ABE1375A3A33}"/>
    <cellStyle name="Input 2 3 2 2 3 6" xfId="8784" xr:uid="{A776A3F2-0FD8-4382-881D-591ABEFB91CF}"/>
    <cellStyle name="Input 2 3 2 2 3 6 2" xfId="8785" xr:uid="{DC0D707C-9EAD-417C-B8BE-BAD4E9C5679A}"/>
    <cellStyle name="Input 2 3 2 2 3 6 3" xfId="8786" xr:uid="{FAFE3732-AC10-40E0-B6CA-D0EB8FEE4483}"/>
    <cellStyle name="Input 2 3 2 2 3 7" xfId="8787" xr:uid="{97C57093-8CED-438A-9190-12D458FCB88C}"/>
    <cellStyle name="Input 2 3 2 2 3 8" xfId="8788" xr:uid="{CFF692DF-A648-4D1C-A8D5-3B0746FEDE45}"/>
    <cellStyle name="Input 2 3 2 2 3 9" xfId="8789" xr:uid="{14E80668-7AAC-4BAE-B06E-94EA936046D2}"/>
    <cellStyle name="Input 2 3 2 2 4" xfId="8790" xr:uid="{2CAB2019-150B-4B59-BDCB-C0C0E2E68AE5}"/>
    <cellStyle name="Input 2 3 2 2 4 2" xfId="8791" xr:uid="{0684822E-7EAF-4F3E-A8B3-D39860B7483F}"/>
    <cellStyle name="Input 2 3 2 2 4 2 2" xfId="8792" xr:uid="{493B1C45-D92D-4593-A9B3-503CE15BA848}"/>
    <cellStyle name="Input 2 3 2 2 4 2 3" xfId="8793" xr:uid="{1DA0FDB4-5288-4AB5-824D-B3E9F58BB112}"/>
    <cellStyle name="Input 2 3 2 2 4 3" xfId="8794" xr:uid="{D59FA1D3-05E0-48B6-B896-39216B232174}"/>
    <cellStyle name="Input 2 3 2 2 4 3 2" xfId="8795" xr:uid="{C51AB0AC-3B6B-46C4-BBCB-092222F76211}"/>
    <cellStyle name="Input 2 3 2 2 4 3 3" xfId="8796" xr:uid="{93F282A6-650D-417A-9FCC-B375C187A4B3}"/>
    <cellStyle name="Input 2 3 2 2 4 4" xfId="8797" xr:uid="{D2482807-5E83-4B1B-85A7-4ABDE10FF501}"/>
    <cellStyle name="Input 2 3 2 2 4 4 2" xfId="8798" xr:uid="{59E020C1-0F4B-4CDC-88D2-FCD78DCBA1B6}"/>
    <cellStyle name="Input 2 3 2 2 4 4 3" xfId="8799" xr:uid="{480009ED-8336-4D09-85AE-1F44539584EB}"/>
    <cellStyle name="Input 2 3 2 2 4 5" xfId="8800" xr:uid="{7749D8D4-6CA9-4299-AFB2-2F11F7FAE8C9}"/>
    <cellStyle name="Input 2 3 2 2 4 5 2" xfId="8801" xr:uid="{C54AE02B-C8D7-4DE6-979B-CFB337CB14F5}"/>
    <cellStyle name="Input 2 3 2 2 4 5 3" xfId="8802" xr:uid="{EC07CF84-2E37-453C-A291-2340189C0482}"/>
    <cellStyle name="Input 2 3 2 2 4 6" xfId="8803" xr:uid="{3751065D-D32C-4DC1-B9E6-314B1A029580}"/>
    <cellStyle name="Input 2 3 2 2 4 6 2" xfId="8804" xr:uid="{7F49A73A-A4B6-4221-B27E-1C543DD052E3}"/>
    <cellStyle name="Input 2 3 2 2 4 6 3" xfId="8805" xr:uid="{39445162-85A6-45B8-AF51-7BB8435EC948}"/>
    <cellStyle name="Input 2 3 2 2 4 7" xfId="8806" xr:uid="{419933A9-63BD-49BE-A16C-1EDB6A363DCF}"/>
    <cellStyle name="Input 2 3 2 2 4 8" xfId="8807" xr:uid="{BBA112A6-19A3-4892-A7CE-B6FDB8FCE082}"/>
    <cellStyle name="Input 2 3 2 2 4 9" xfId="8808" xr:uid="{4E3C21E3-9214-43D3-B413-84745644633F}"/>
    <cellStyle name="Input 2 3 2 2 5" xfId="8809" xr:uid="{33EB1454-567D-492E-B526-ED1BF6B26BF1}"/>
    <cellStyle name="Input 2 3 2 2 5 2" xfId="8810" xr:uid="{4003EA20-C280-46F0-9F7D-5C12763432A0}"/>
    <cellStyle name="Input 2 3 2 2 5 2 2" xfId="8811" xr:uid="{81045368-0588-430D-862A-9A3C96148737}"/>
    <cellStyle name="Input 2 3 2 2 5 2 3" xfId="8812" xr:uid="{DA034FD7-49EC-44A9-97A3-1C207D58AE9E}"/>
    <cellStyle name="Input 2 3 2 2 5 3" xfId="8813" xr:uid="{CFC0C0C7-5903-4F77-B3F3-E238156FFB03}"/>
    <cellStyle name="Input 2 3 2 2 5 3 2" xfId="8814" xr:uid="{375E4F0F-C335-49E5-92EB-062E72CD5BE4}"/>
    <cellStyle name="Input 2 3 2 2 5 3 3" xfId="8815" xr:uid="{D4576D74-808D-4904-85E3-506B84A97D5B}"/>
    <cellStyle name="Input 2 3 2 2 5 4" xfId="8816" xr:uid="{9DDAC445-5E7F-4A40-BA15-7C02D9262604}"/>
    <cellStyle name="Input 2 3 2 2 5 4 2" xfId="8817" xr:uid="{29C1E9D6-E010-4961-B3A0-8D9352E727B0}"/>
    <cellStyle name="Input 2 3 2 2 5 4 3" xfId="8818" xr:uid="{32FE0968-5F62-4141-A9F6-F8C6FCEA486B}"/>
    <cellStyle name="Input 2 3 2 2 5 5" xfId="8819" xr:uid="{44EFC6DA-DEC7-45FD-BBF8-233D88D7311D}"/>
    <cellStyle name="Input 2 3 2 2 5 5 2" xfId="8820" xr:uid="{75F2E4B2-181E-45EC-9A5B-88B5E9C7B0D1}"/>
    <cellStyle name="Input 2 3 2 2 5 5 3" xfId="8821" xr:uid="{39BE3841-5E42-427C-B6CB-AC2981326E58}"/>
    <cellStyle name="Input 2 3 2 2 5 6" xfId="8822" xr:uid="{D7EE8711-041C-4B8C-8CC1-DAFB4E6386F4}"/>
    <cellStyle name="Input 2 3 2 2 5 6 2" xfId="8823" xr:uid="{403207E3-ECE0-4122-8FF1-F9BF9D24468F}"/>
    <cellStyle name="Input 2 3 2 2 5 6 3" xfId="8824" xr:uid="{735EFA43-4D3E-4C7C-932E-996C346AF178}"/>
    <cellStyle name="Input 2 3 2 2 5 7" xfId="8825" xr:uid="{5F5EEFD5-1158-4640-8030-F5DA9587191A}"/>
    <cellStyle name="Input 2 3 2 2 5 8" xfId="8826" xr:uid="{BC9A7735-D95A-40C0-BE42-8338C6C7B0AD}"/>
    <cellStyle name="Input 2 3 2 2 5 9" xfId="8827" xr:uid="{3C5892D1-0A72-40AA-B645-B74585E98777}"/>
    <cellStyle name="Input 2 3 2 2 6" xfId="8828" xr:uid="{2A7D5A6F-5E4C-4A09-A6EA-3197EEF046D6}"/>
    <cellStyle name="Input 2 3 2 2 6 2" xfId="8829" xr:uid="{63882577-0441-474F-B8E9-1B6914E10042}"/>
    <cellStyle name="Input 2 3 2 2 6 2 2" xfId="8830" xr:uid="{C028C048-7C35-4F5E-9B2E-110263008F2D}"/>
    <cellStyle name="Input 2 3 2 2 6 2 3" xfId="8831" xr:uid="{65639A22-8D1D-40F8-A84A-5426587B8A06}"/>
    <cellStyle name="Input 2 3 2 2 6 3" xfId="8832" xr:uid="{F44D7226-91D0-46EC-827C-27DD462963B5}"/>
    <cellStyle name="Input 2 3 2 2 6 3 2" xfId="8833" xr:uid="{F06D050D-8172-4712-AF07-174B2670CBC4}"/>
    <cellStyle name="Input 2 3 2 2 6 3 3" xfId="8834" xr:uid="{C32614F1-1EAE-4466-8B06-18C33BF35A14}"/>
    <cellStyle name="Input 2 3 2 2 6 4" xfId="8835" xr:uid="{95DCF9F8-9EC7-4885-9226-AB7ED91450B4}"/>
    <cellStyle name="Input 2 3 2 2 6 4 2" xfId="8836" xr:uid="{6502CCF5-2C82-44FD-A910-F0AE742BFAC8}"/>
    <cellStyle name="Input 2 3 2 2 6 4 3" xfId="8837" xr:uid="{646D6270-5110-4B7A-A51E-210D8B055B58}"/>
    <cellStyle name="Input 2 3 2 2 6 5" xfId="8838" xr:uid="{9662B7DE-A180-46BB-81D1-4B681A8CA38D}"/>
    <cellStyle name="Input 2 3 2 2 6 5 2" xfId="8839" xr:uid="{216A83CE-12FA-4428-BA8E-A6E197E9E700}"/>
    <cellStyle name="Input 2 3 2 2 6 5 3" xfId="8840" xr:uid="{65A2B124-C76B-4362-BA53-9A26E454DEDE}"/>
    <cellStyle name="Input 2 3 2 2 6 6" xfId="8841" xr:uid="{F97AF8F9-CEA2-41D0-8296-62EAF34A83A8}"/>
    <cellStyle name="Input 2 3 2 2 6 6 2" xfId="8842" xr:uid="{B362EF91-D43E-4C7E-B2DB-4FB584596814}"/>
    <cellStyle name="Input 2 3 2 2 6 6 3" xfId="8843" xr:uid="{C7C43234-ED06-4E01-B7A7-FAEB3A3D4999}"/>
    <cellStyle name="Input 2 3 2 2 6 7" xfId="8844" xr:uid="{F90475C4-90C9-4F8B-B29B-9C589606DD1C}"/>
    <cellStyle name="Input 2 3 2 2 6 8" xfId="8845" xr:uid="{1E4FD1C6-EC0E-4A1A-8FF1-0C976D55FDB4}"/>
    <cellStyle name="Input 2 3 2 2 6 9" xfId="8846" xr:uid="{598DD1DA-5477-4AAC-A9CB-536095B8553E}"/>
    <cellStyle name="Input 2 3 2 2 7" xfId="8847" xr:uid="{2F3786D9-BF0E-49FA-B05F-7AA6BF1ECFF0}"/>
    <cellStyle name="Input 2 3 2 2 7 2" xfId="8848" xr:uid="{33845BD1-4FEF-4D2B-891A-AFFAAF1501EA}"/>
    <cellStyle name="Input 2 3 2 2 7 2 2" xfId="8849" xr:uid="{DD960319-B658-43AA-9BA8-1BA3A87052CC}"/>
    <cellStyle name="Input 2 3 2 2 7 2 3" xfId="8850" xr:uid="{8F120A2F-3C8B-4A72-9174-3374AB12C9E4}"/>
    <cellStyle name="Input 2 3 2 2 7 3" xfId="8851" xr:uid="{F7979E6B-DEB7-4F95-A158-D24F08B7DA87}"/>
    <cellStyle name="Input 2 3 2 2 7 3 2" xfId="8852" xr:uid="{44485AE9-A8C6-4048-B018-C00273C91C78}"/>
    <cellStyle name="Input 2 3 2 2 7 3 3" xfId="8853" xr:uid="{C45B3AF4-8D22-4EEE-BFF0-D50DC3C4D2C4}"/>
    <cellStyle name="Input 2 3 2 2 7 4" xfId="8854" xr:uid="{39E05830-691D-4EC1-A63D-BCB11BAFA38C}"/>
    <cellStyle name="Input 2 3 2 2 7 4 2" xfId="8855" xr:uid="{954F3782-7652-43B6-ABC5-04C5D433163C}"/>
    <cellStyle name="Input 2 3 2 2 7 4 3" xfId="8856" xr:uid="{424C7F3D-6842-4666-9764-EB4503688A78}"/>
    <cellStyle name="Input 2 3 2 2 7 5" xfId="8857" xr:uid="{529F9058-CDC8-4C7B-9CC5-49BFF96245F8}"/>
    <cellStyle name="Input 2 3 2 2 7 5 2" xfId="8858" xr:uid="{A6D128DA-9BED-4D4D-B264-59C0B6FBAEBB}"/>
    <cellStyle name="Input 2 3 2 2 7 5 3" xfId="8859" xr:uid="{6DE81267-A452-49A9-8A0F-12BA08D51596}"/>
    <cellStyle name="Input 2 3 2 2 7 6" xfId="8860" xr:uid="{52D5EC03-4DF6-4CAA-A376-04DFF9ACD2ED}"/>
    <cellStyle name="Input 2 3 2 2 7 6 2" xfId="8861" xr:uid="{9AF833C0-01E7-43C6-8B91-21EDD51FA954}"/>
    <cellStyle name="Input 2 3 2 2 7 6 3" xfId="8862" xr:uid="{6F95C136-9C4E-4C62-8CA5-45000771CCAA}"/>
    <cellStyle name="Input 2 3 2 2 7 7" xfId="8863" xr:uid="{E946890C-A932-4FD4-A258-EEA6055F7AC3}"/>
    <cellStyle name="Input 2 3 2 2 7 8" xfId="8864" xr:uid="{80835CD6-55C9-432D-9958-45D48BBBE212}"/>
    <cellStyle name="Input 2 3 2 2 7 9" xfId="8865" xr:uid="{A4165FC0-4914-4140-AB15-F6EB24CBD981}"/>
    <cellStyle name="Input 2 3 2 2 8" xfId="8866" xr:uid="{8515E770-ED4B-4D58-BE3E-59165E3956EA}"/>
    <cellStyle name="Input 2 3 2 2 8 2" xfId="8867" xr:uid="{B4D9810D-68E1-4C2C-92C5-A793F53E7DB0}"/>
    <cellStyle name="Input 2 3 2 2 8 2 2" xfId="8868" xr:uid="{89C72FDC-3564-4699-B424-FF91C8FCFBEF}"/>
    <cellStyle name="Input 2 3 2 2 8 2 3" xfId="8869" xr:uid="{B6B33DBA-1FAA-432B-90BF-A8E244277153}"/>
    <cellStyle name="Input 2 3 2 2 8 3" xfId="8870" xr:uid="{BE2F162B-9B8B-4D5D-8312-07CF3C1A23BA}"/>
    <cellStyle name="Input 2 3 2 2 8 3 2" xfId="8871" xr:uid="{F030438A-99F8-4A6D-ADA9-CBC0BE82143C}"/>
    <cellStyle name="Input 2 3 2 2 8 3 3" xfId="8872" xr:uid="{D23D2CD4-16E9-453B-8F5E-50A6FB34E710}"/>
    <cellStyle name="Input 2 3 2 2 8 4" xfId="8873" xr:uid="{B17DA3E3-0DDC-4D4B-AD07-9B83BA96F2A6}"/>
    <cellStyle name="Input 2 3 2 2 8 4 2" xfId="8874" xr:uid="{BDD544B8-DA7E-4D92-9D52-2A605EE99B9D}"/>
    <cellStyle name="Input 2 3 2 2 8 4 3" xfId="8875" xr:uid="{CDD56EC5-1506-4234-A7F7-63A6EF0800E4}"/>
    <cellStyle name="Input 2 3 2 2 8 5" xfId="8876" xr:uid="{368AF8AD-2BEE-46F0-BEF6-A6C015BC7933}"/>
    <cellStyle name="Input 2 3 2 2 8 5 2" xfId="8877" xr:uid="{0A8181D4-F991-4971-88BA-CB55092C86E1}"/>
    <cellStyle name="Input 2 3 2 2 8 5 3" xfId="8878" xr:uid="{5B01DBA5-2DB2-416B-9D43-E28A0182CD8C}"/>
    <cellStyle name="Input 2 3 2 2 8 6" xfId="8879" xr:uid="{12768643-D754-4C22-B728-C37DC62668EA}"/>
    <cellStyle name="Input 2 3 2 2 8 6 2" xfId="8880" xr:uid="{0FF6A913-EF22-4361-826B-5F9BFA935C3A}"/>
    <cellStyle name="Input 2 3 2 2 8 6 3" xfId="8881" xr:uid="{69CB602E-0BAD-42EF-AEAD-795E60FDEB9D}"/>
    <cellStyle name="Input 2 3 2 2 8 7" xfId="8882" xr:uid="{9A2C6A49-6920-4234-9A28-9448EC466929}"/>
    <cellStyle name="Input 2 3 2 2 8 8" xfId="8883" xr:uid="{18259225-16DF-4A41-9121-DAC569A0DA03}"/>
    <cellStyle name="Input 2 3 2 2 8 9" xfId="8884" xr:uid="{BFB08016-40AE-4E72-917C-D4CE3B7F5B7E}"/>
    <cellStyle name="Input 2 3 2 2 9" xfId="8885" xr:uid="{6A5E1DF6-10C1-4EED-8970-840ABD8C5CEB}"/>
    <cellStyle name="Input 2 3 2 2 9 2" xfId="8886" xr:uid="{B8604628-E71D-4B7F-87B0-F7737D25820D}"/>
    <cellStyle name="Input 2 3 2 2 9 2 2" xfId="8887" xr:uid="{4CED0F0C-F7A8-49C4-9F55-0BF46252B0E9}"/>
    <cellStyle name="Input 2 3 2 2 9 2 3" xfId="8888" xr:uid="{7DD06CAE-CC59-4A00-B0CC-BA5F739253D8}"/>
    <cellStyle name="Input 2 3 2 2 9 3" xfId="8889" xr:uid="{A0A04165-765A-46BC-A95F-2A74C17519DB}"/>
    <cellStyle name="Input 2 3 2 2 9 3 2" xfId="8890" xr:uid="{C872910B-F017-40E7-979D-661C96F07F75}"/>
    <cellStyle name="Input 2 3 2 2 9 3 3" xfId="8891" xr:uid="{8F5FAF33-A4D6-4DB6-8B8A-52CD52BECABC}"/>
    <cellStyle name="Input 2 3 2 2 9 4" xfId="8892" xr:uid="{7EEB7C8C-8499-4EE9-B7D8-95EDAF66D373}"/>
    <cellStyle name="Input 2 3 2 2 9 4 2" xfId="8893" xr:uid="{7FA9390C-40DB-4DD1-82A4-CE172FC7FCD2}"/>
    <cellStyle name="Input 2 3 2 2 9 4 3" xfId="8894" xr:uid="{998C15E0-1DDC-4667-BA7B-2E5259F1BBA1}"/>
    <cellStyle name="Input 2 3 2 2 9 5" xfId="8895" xr:uid="{1FC58F6C-F1EA-4312-BC2E-7C77871ED902}"/>
    <cellStyle name="Input 2 3 2 2 9 5 2" xfId="8896" xr:uid="{4ABFA646-B65B-4560-B5F9-D68C8206306E}"/>
    <cellStyle name="Input 2 3 2 2 9 5 3" xfId="8897" xr:uid="{DBBB8DE1-C056-49A9-A956-849538589E38}"/>
    <cellStyle name="Input 2 3 2 2 9 6" xfId="8898" xr:uid="{F3E58100-F463-423C-9268-762652046128}"/>
    <cellStyle name="Input 2 3 2 2 9 6 2" xfId="8899" xr:uid="{3969BC5D-1F7D-413D-B9B6-09AD0D94770A}"/>
    <cellStyle name="Input 2 3 2 2 9 6 3" xfId="8900" xr:uid="{B95704E1-1780-4D6A-BE9C-E10891F373DD}"/>
    <cellStyle name="Input 2 3 2 2 9 7" xfId="8901" xr:uid="{64DEA91E-E9D5-41A1-A596-3537741E389E}"/>
    <cellStyle name="Input 2 3 2 2 9 8" xfId="8902" xr:uid="{18411D06-DF9E-407C-B98D-6D229F15BD9B}"/>
    <cellStyle name="Input 2 3 2 3" xfId="8903" xr:uid="{2DE42B5B-931A-41D7-8857-112F55FEE5ED}"/>
    <cellStyle name="Input 2 3 2 3 10" xfId="8904" xr:uid="{C167C665-AC75-4EFF-8210-670EBB287C22}"/>
    <cellStyle name="Input 2 3 2 3 11" xfId="8905" xr:uid="{DA87D02D-50C7-41F6-B046-93436898F0B2}"/>
    <cellStyle name="Input 2 3 2 3 2" xfId="8906" xr:uid="{ADD90913-F8FE-46F2-9372-28D3211385AD}"/>
    <cellStyle name="Input 2 3 2 3 2 2" xfId="8907" xr:uid="{C78C9411-157A-45E7-9863-13C90CB88E46}"/>
    <cellStyle name="Input 2 3 2 3 2 3" xfId="8908" xr:uid="{9F827EE0-FD17-422B-A499-2D29DBCA7F62}"/>
    <cellStyle name="Input 2 3 2 3 2 4" xfId="8909" xr:uid="{E8B0A859-AE0B-4695-B425-9B565F8B4F6E}"/>
    <cellStyle name="Input 2 3 2 3 3" xfId="8910" xr:uid="{F1B3B07F-D9E7-4414-A14D-87FC437F8CC4}"/>
    <cellStyle name="Input 2 3 2 3 3 2" xfId="8911" xr:uid="{11D09735-5469-42A5-A678-98F14F6C535E}"/>
    <cellStyle name="Input 2 3 2 3 3 3" xfId="8912" xr:uid="{303F7F49-F4B8-4CB6-86EE-4673E826B1C6}"/>
    <cellStyle name="Input 2 3 2 3 3 4" xfId="8913" xr:uid="{5BC6106E-EEAB-4BA5-A416-AA7F085E0B4F}"/>
    <cellStyle name="Input 2 3 2 3 4" xfId="8914" xr:uid="{03A8BC2F-CEE6-4098-9A5A-E75538FB61F5}"/>
    <cellStyle name="Input 2 3 2 3 4 2" xfId="8915" xr:uid="{44D83872-B74C-4131-8433-878997ECC180}"/>
    <cellStyle name="Input 2 3 2 3 4 3" xfId="8916" xr:uid="{6B7B6FBC-C232-4E27-8B06-F9C2518FFE95}"/>
    <cellStyle name="Input 2 3 2 3 4 4" xfId="8917" xr:uid="{8886193F-1895-4913-8BB3-EAB35AA8DBBD}"/>
    <cellStyle name="Input 2 3 2 3 5" xfId="8918" xr:uid="{8FB0444C-5BC4-4B96-BA44-19A5578AA805}"/>
    <cellStyle name="Input 2 3 2 3 5 2" xfId="8919" xr:uid="{B275B669-F2E5-4E6D-A76B-8AFBFBB54FCC}"/>
    <cellStyle name="Input 2 3 2 3 5 3" xfId="8920" xr:uid="{33500872-F529-4FE0-870A-5ECA0C0C2DF4}"/>
    <cellStyle name="Input 2 3 2 3 5 4" xfId="8921" xr:uid="{8B8A3FCD-F699-45D0-92B1-A45CEB61C50C}"/>
    <cellStyle name="Input 2 3 2 3 6" xfId="8922" xr:uid="{24A0D5BE-B512-47A8-82B5-EEE3675BBA63}"/>
    <cellStyle name="Input 2 3 2 3 6 2" xfId="8923" xr:uid="{A8EB8E99-610F-418D-9B62-64F95D08E565}"/>
    <cellStyle name="Input 2 3 2 3 6 3" xfId="8924" xr:uid="{A601EC8C-6F3B-477E-8871-227E2D949CF1}"/>
    <cellStyle name="Input 2 3 2 3 6 4" xfId="8925" xr:uid="{E4E1BBD5-B956-4D9E-A43A-E5AAF70DABE8}"/>
    <cellStyle name="Input 2 3 2 3 7" xfId="8926" xr:uid="{48F3D72F-ADBC-43AD-9691-C3FF34C40368}"/>
    <cellStyle name="Input 2 3 2 3 8" xfId="8927" xr:uid="{0525C2F1-A659-44E5-BE82-CECB1E75D982}"/>
    <cellStyle name="Input 2 3 2 3 9" xfId="8928" xr:uid="{C49139FC-0EB6-4EBB-B61F-894AFAD547FA}"/>
    <cellStyle name="Input 2 3 2 4" xfId="8929" xr:uid="{AA43FB3F-8486-4295-9A10-7DD3A2093EA0}"/>
    <cellStyle name="Input 2 3 2 4 10" xfId="8930" xr:uid="{433EE17A-CD36-4108-B1F6-9F6B388E2BDD}"/>
    <cellStyle name="Input 2 3 2 4 2" xfId="8931" xr:uid="{215E9CBC-159E-4AB4-AA3A-14B7F4642438}"/>
    <cellStyle name="Input 2 3 2 4 2 2" xfId="8932" xr:uid="{C68FF4D2-05D8-4350-9F93-BCAF0F3AC5B8}"/>
    <cellStyle name="Input 2 3 2 4 2 3" xfId="8933" xr:uid="{B52197AF-E5D8-46A0-9831-9D4878105ED2}"/>
    <cellStyle name="Input 2 3 2 4 2 4" xfId="8934" xr:uid="{13A614E5-A387-4122-934D-59BB2A8C8DA5}"/>
    <cellStyle name="Input 2 3 2 4 3" xfId="8935" xr:uid="{BFD39D21-6259-40EE-80AD-62825B6A6D20}"/>
    <cellStyle name="Input 2 3 2 4 3 2" xfId="8936" xr:uid="{39B4BF53-A0E1-4359-AD5A-DEAE0A201F06}"/>
    <cellStyle name="Input 2 3 2 4 3 3" xfId="8937" xr:uid="{1B2F4E61-7D3B-473E-AB43-FDE291426FAA}"/>
    <cellStyle name="Input 2 3 2 4 3 4" xfId="8938" xr:uid="{947B987E-7051-4670-BF73-0F59A067B5CA}"/>
    <cellStyle name="Input 2 3 2 4 4" xfId="8939" xr:uid="{03AD3D5F-6DD6-427A-8987-BDC62CEDC216}"/>
    <cellStyle name="Input 2 3 2 4 4 2" xfId="8940" xr:uid="{7B64511A-266E-4A19-BDDD-F64908498C1B}"/>
    <cellStyle name="Input 2 3 2 4 4 3" xfId="8941" xr:uid="{1AB9DDF4-B451-4812-A164-C8AF35BF96E0}"/>
    <cellStyle name="Input 2 3 2 4 4 4" xfId="8942" xr:uid="{29D019D0-AF1D-4A99-BB20-E12882D2D7AE}"/>
    <cellStyle name="Input 2 3 2 4 5" xfId="8943" xr:uid="{03E50B0C-A60B-47BC-AF95-4A0539722B0D}"/>
    <cellStyle name="Input 2 3 2 4 5 2" xfId="8944" xr:uid="{1A1CA14F-8FB7-453D-B2EC-27163DE36D1F}"/>
    <cellStyle name="Input 2 3 2 4 5 3" xfId="8945" xr:uid="{C7972FA5-5ADB-43DC-B253-481BE9BFC4C9}"/>
    <cellStyle name="Input 2 3 2 4 5 4" xfId="8946" xr:uid="{6A75851D-A95E-4561-AAA4-48A942A8922D}"/>
    <cellStyle name="Input 2 3 2 4 6" xfId="8947" xr:uid="{29F5B4E1-39DC-4701-AB52-D0682F207D92}"/>
    <cellStyle name="Input 2 3 2 4 6 2" xfId="8948" xr:uid="{D1B7EFBC-7338-4877-8E07-F6E0C2AE953D}"/>
    <cellStyle name="Input 2 3 2 4 6 3" xfId="8949" xr:uid="{CA6CE8B3-8E9A-4B1D-9FD1-EA46AEF13E6F}"/>
    <cellStyle name="Input 2 3 2 4 6 4" xfId="8950" xr:uid="{AE5FC96D-4BDC-4564-9F52-287F0C528400}"/>
    <cellStyle name="Input 2 3 2 4 7" xfId="8951" xr:uid="{C340FA48-E9C3-4AF6-AEF3-B6BBBD79B704}"/>
    <cellStyle name="Input 2 3 2 4 8" xfId="8952" xr:uid="{4A7E22B4-8150-4BF6-8156-4DC4CBE30F08}"/>
    <cellStyle name="Input 2 3 2 4 9" xfId="8953" xr:uid="{BA70EA77-E811-4737-90FB-9AFA8322CB23}"/>
    <cellStyle name="Input 2 3 2 5" xfId="8954" xr:uid="{96E70227-98D8-4C3F-ACF9-D4526F5953A2}"/>
    <cellStyle name="Input 2 3 2 5 2" xfId="8955" xr:uid="{A6C84B4B-25C8-41EC-BD7F-D2784AC6738B}"/>
    <cellStyle name="Input 2 3 2 5 2 2" xfId="8956" xr:uid="{6A978138-55CC-4D10-B9C4-D992C0B1F1C3}"/>
    <cellStyle name="Input 2 3 2 5 2 3" xfId="8957" xr:uid="{93539740-E944-419C-8F6D-ED6BC6ED66F7}"/>
    <cellStyle name="Input 2 3 2 5 3" xfId="8958" xr:uid="{34C33E52-3D1B-42AF-96A3-BC9C7BC9137E}"/>
    <cellStyle name="Input 2 3 2 5 3 2" xfId="8959" xr:uid="{54D296D8-10B8-4262-8E30-E0E52F6D402F}"/>
    <cellStyle name="Input 2 3 2 5 3 3" xfId="8960" xr:uid="{391DCB0C-3A5E-458E-A1C9-66DB4F733962}"/>
    <cellStyle name="Input 2 3 2 5 4" xfId="8961" xr:uid="{85FB8513-061A-4ACF-BB95-6B19278D1CCA}"/>
    <cellStyle name="Input 2 3 2 5 4 2" xfId="8962" xr:uid="{B619980F-600B-42B1-88F3-4CB386F962EB}"/>
    <cellStyle name="Input 2 3 2 5 4 3" xfId="8963" xr:uid="{8FB5AC7A-2822-45FA-A45A-7B4F322B731D}"/>
    <cellStyle name="Input 2 3 2 5 5" xfId="8964" xr:uid="{E8981C2F-181A-4991-A008-CEF768D66200}"/>
    <cellStyle name="Input 2 3 2 5 5 2" xfId="8965" xr:uid="{0F735269-531C-4718-8CE3-5E6D0487E283}"/>
    <cellStyle name="Input 2 3 2 5 5 3" xfId="8966" xr:uid="{03A745AA-6A71-4F87-9D68-2F1F62D87719}"/>
    <cellStyle name="Input 2 3 2 5 6" xfId="8967" xr:uid="{4603519E-443E-4EF6-84CD-C211EA5D31F1}"/>
    <cellStyle name="Input 2 3 2 5 6 2" xfId="8968" xr:uid="{0B0DD3DF-8919-4E07-9DFB-25CE896833A8}"/>
    <cellStyle name="Input 2 3 2 5 6 3" xfId="8969" xr:uid="{B8C7C481-5339-4371-8DC7-2076B7F7EEBF}"/>
    <cellStyle name="Input 2 3 2 5 7" xfId="8970" xr:uid="{E5D6057D-3473-4223-9B84-CE75C5F02931}"/>
    <cellStyle name="Input 2 3 2 5 8" xfId="8971" xr:uid="{3078E27A-57AC-45BA-ABB3-F40C2E186703}"/>
    <cellStyle name="Input 2 3 2 5 9" xfId="8972" xr:uid="{150CEFD6-9708-46A6-B67E-A965B51E9132}"/>
    <cellStyle name="Input 2 3 2 6" xfId="8973" xr:uid="{5E0F8861-80AA-462E-A39C-566175AFCA47}"/>
    <cellStyle name="Input 2 3 2 6 2" xfId="8974" xr:uid="{B5E3A90C-3726-4697-BE60-B81489A79758}"/>
    <cellStyle name="Input 2 3 2 6 2 2" xfId="8975" xr:uid="{5F822AE0-63B5-453D-B900-FAA85914911B}"/>
    <cellStyle name="Input 2 3 2 6 2 3" xfId="8976" xr:uid="{6680F28D-8F0C-4801-9A0D-49184FA92E0A}"/>
    <cellStyle name="Input 2 3 2 6 3" xfId="8977" xr:uid="{476F4B01-BF64-4DBE-B3DB-ABFEF9234FF5}"/>
    <cellStyle name="Input 2 3 2 6 3 2" xfId="8978" xr:uid="{CCB40B02-251B-4E05-8F44-D6262536CCEE}"/>
    <cellStyle name="Input 2 3 2 6 3 3" xfId="8979" xr:uid="{2772AF47-0121-4714-8EDB-E19DA7B03398}"/>
    <cellStyle name="Input 2 3 2 6 4" xfId="8980" xr:uid="{5B0BDCA5-BE03-4C27-B078-C79701426D86}"/>
    <cellStyle name="Input 2 3 2 6 4 2" xfId="8981" xr:uid="{C19D4E14-C8D3-447A-9C69-A5710BDC0811}"/>
    <cellStyle name="Input 2 3 2 6 4 3" xfId="8982" xr:uid="{59532149-2A08-4978-9023-E94D432003B5}"/>
    <cellStyle name="Input 2 3 2 6 5" xfId="8983" xr:uid="{FA438819-E2B8-47B6-958B-8003BDCC1C0B}"/>
    <cellStyle name="Input 2 3 2 6 5 2" xfId="8984" xr:uid="{21EAB057-4002-4BE0-A40F-933A2B4712B4}"/>
    <cellStyle name="Input 2 3 2 6 5 3" xfId="8985" xr:uid="{7DB456BD-9274-41FD-83A6-484022F0C0FB}"/>
    <cellStyle name="Input 2 3 2 6 6" xfId="8986" xr:uid="{F998B429-DE63-46D5-AFA0-E5661B04F807}"/>
    <cellStyle name="Input 2 3 2 6 6 2" xfId="8987" xr:uid="{5C866CE6-C7CD-4FB5-B5C6-2A74E4946861}"/>
    <cellStyle name="Input 2 3 2 6 6 3" xfId="8988" xr:uid="{3D0765E0-8382-4A27-9776-30C252893F74}"/>
    <cellStyle name="Input 2 3 2 6 7" xfId="8989" xr:uid="{D919BBCD-3EDF-45D6-A6C7-A33553C9F900}"/>
    <cellStyle name="Input 2 3 2 6 8" xfId="8990" xr:uid="{CD3EB2DD-EEC0-4163-AAA7-6D04F0677C71}"/>
    <cellStyle name="Input 2 3 2 6 9" xfId="8991" xr:uid="{2F36A251-9FEA-496A-803D-5034DD7D2606}"/>
    <cellStyle name="Input 2 3 2 7" xfId="8992" xr:uid="{EAC71354-299C-4DB8-884A-D77E7D6DAFE1}"/>
    <cellStyle name="Input 2 3 2 7 2" xfId="8993" xr:uid="{D9F44416-7C6C-4D8B-81DC-7531AE47451C}"/>
    <cellStyle name="Input 2 3 2 7 2 2" xfId="8994" xr:uid="{9DE46FC5-4ECB-4931-8051-4B4CA76D5B9C}"/>
    <cellStyle name="Input 2 3 2 7 2 3" xfId="8995" xr:uid="{62466EDE-A27D-46DE-95D2-8A1F944BA6F0}"/>
    <cellStyle name="Input 2 3 2 7 3" xfId="8996" xr:uid="{95F88B2D-0157-4660-8B1F-6E9D2FC436A3}"/>
    <cellStyle name="Input 2 3 2 7 3 2" xfId="8997" xr:uid="{D130E13B-DFA9-4D07-99FB-D64F2EF2784A}"/>
    <cellStyle name="Input 2 3 2 7 3 3" xfId="8998" xr:uid="{784D9319-7364-4219-A60F-FF54E10AFCAC}"/>
    <cellStyle name="Input 2 3 2 7 4" xfId="8999" xr:uid="{9171BB15-D09A-43D2-A130-C768BC1F77FB}"/>
    <cellStyle name="Input 2 3 2 7 4 2" xfId="9000" xr:uid="{1099A7F8-CDA9-44D3-B0B3-F9E8CDD738C1}"/>
    <cellStyle name="Input 2 3 2 7 4 3" xfId="9001" xr:uid="{E8F91978-8360-444C-8BD5-04D67845898E}"/>
    <cellStyle name="Input 2 3 2 7 5" xfId="9002" xr:uid="{1319701F-E306-4B38-A5B0-3F2A37B1F6F7}"/>
    <cellStyle name="Input 2 3 2 7 5 2" xfId="9003" xr:uid="{20B201AC-B204-4F94-A6D1-B73C1D605520}"/>
    <cellStyle name="Input 2 3 2 7 5 3" xfId="9004" xr:uid="{23D0D2B9-6E05-4442-BD94-0758E9FE56FE}"/>
    <cellStyle name="Input 2 3 2 7 6" xfId="9005" xr:uid="{C2E6C13C-E838-4043-B99E-E5C6D8A49B54}"/>
    <cellStyle name="Input 2 3 2 7 6 2" xfId="9006" xr:uid="{F4140D14-0BC1-4848-93AB-08B34E251B50}"/>
    <cellStyle name="Input 2 3 2 7 6 3" xfId="9007" xr:uid="{03806E39-0A5A-48DF-84DF-D43EF4717F1D}"/>
    <cellStyle name="Input 2 3 2 7 7" xfId="9008" xr:uid="{DF50ED7B-157B-493B-91D7-58FA91203F14}"/>
    <cellStyle name="Input 2 3 2 7 8" xfId="9009" xr:uid="{32999AE9-FEF8-4337-A9F7-62457F5C393D}"/>
    <cellStyle name="Input 2 3 2 7 9" xfId="9010" xr:uid="{F954EA6C-E514-4475-BCFD-31D7F9819FEE}"/>
    <cellStyle name="Input 2 3 2 8" xfId="9011" xr:uid="{AACA0EED-8C77-4EF5-BFD5-3FF7CD196225}"/>
    <cellStyle name="Input 2 3 2 8 2" xfId="9012" xr:uid="{23CBE503-8F82-48AC-82B3-BC5A0EE6AAC5}"/>
    <cellStyle name="Input 2 3 2 8 2 2" xfId="9013" xr:uid="{30590378-51EC-4806-92B0-0EE8CD63799A}"/>
    <cellStyle name="Input 2 3 2 8 2 3" xfId="9014" xr:uid="{2C93D0AD-905B-40ED-9B3E-0A3266F9EBC9}"/>
    <cellStyle name="Input 2 3 2 8 3" xfId="9015" xr:uid="{28B02989-C4F0-45FC-B852-5846A23F7471}"/>
    <cellStyle name="Input 2 3 2 8 3 2" xfId="9016" xr:uid="{0B8FF435-65F3-4898-83D7-3FDF44901987}"/>
    <cellStyle name="Input 2 3 2 8 3 3" xfId="9017" xr:uid="{0075A908-6211-4FB8-AD78-BAC16CB87B27}"/>
    <cellStyle name="Input 2 3 2 8 4" xfId="9018" xr:uid="{783DDA97-3CB8-49DA-8B94-CC7A3B98DC73}"/>
    <cellStyle name="Input 2 3 2 8 4 2" xfId="9019" xr:uid="{BA6F2D5B-90EC-4153-A8AD-41E0D8B72485}"/>
    <cellStyle name="Input 2 3 2 8 4 3" xfId="9020" xr:uid="{17008075-79C4-48CC-ACE3-885714D70EE0}"/>
    <cellStyle name="Input 2 3 2 8 5" xfId="9021" xr:uid="{E568DEA6-6F90-4E4D-91AA-46C1FBD5229A}"/>
    <cellStyle name="Input 2 3 2 8 5 2" xfId="9022" xr:uid="{B1E78B67-31A9-4B8E-BFA0-9F00D4BA0D76}"/>
    <cellStyle name="Input 2 3 2 8 5 3" xfId="9023" xr:uid="{04B71BC7-53B3-4A24-A647-63DEB7038025}"/>
    <cellStyle name="Input 2 3 2 8 6" xfId="9024" xr:uid="{A5E02F38-4E23-4FA6-95ED-1052FE97293E}"/>
    <cellStyle name="Input 2 3 2 8 6 2" xfId="9025" xr:uid="{DDC27F4B-A34F-4958-A945-AA05C9F08845}"/>
    <cellStyle name="Input 2 3 2 8 6 3" xfId="9026" xr:uid="{3CB5DC92-F999-48F9-AB81-FA1CB0BEC622}"/>
    <cellStyle name="Input 2 3 2 8 7" xfId="9027" xr:uid="{56D3DE5C-834A-4C17-B591-6EF554D92DB2}"/>
    <cellStyle name="Input 2 3 2 8 8" xfId="9028" xr:uid="{6513E29B-57EA-4F4E-AEC5-A3DE5A10E5BB}"/>
    <cellStyle name="Input 2 3 2 8 9" xfId="9029" xr:uid="{EBBFE6FA-4FC9-42B2-9E03-7207FC9D0E34}"/>
    <cellStyle name="Input 2 3 2 9" xfId="9030" xr:uid="{C8361398-FB91-4274-A7E5-825824E44176}"/>
    <cellStyle name="Input 2 3 2 9 2" xfId="9031" xr:uid="{556861C7-474B-4F9E-8178-B1F6BB5B54A5}"/>
    <cellStyle name="Input 2 3 2 9 2 2" xfId="9032" xr:uid="{E5A072B4-4DC5-49EA-B9D2-CA4FF49C47E2}"/>
    <cellStyle name="Input 2 3 2 9 2 3" xfId="9033" xr:uid="{D44AA2FC-5532-4342-982B-CD387B208199}"/>
    <cellStyle name="Input 2 3 2 9 3" xfId="9034" xr:uid="{9F458C83-12DF-47EC-B5C0-0D8D5F5381E3}"/>
    <cellStyle name="Input 2 3 2 9 3 2" xfId="9035" xr:uid="{BB465B3D-D014-43DE-8B98-D66ED37E76ED}"/>
    <cellStyle name="Input 2 3 2 9 3 3" xfId="9036" xr:uid="{88708D54-AAA4-4376-9BCF-9B899A1FE970}"/>
    <cellStyle name="Input 2 3 2 9 4" xfId="9037" xr:uid="{D1D825B8-48B7-4B91-9B13-3F559311F96F}"/>
    <cellStyle name="Input 2 3 2 9 4 2" xfId="9038" xr:uid="{158484F2-A220-4437-862A-FB84DBA6E79E}"/>
    <cellStyle name="Input 2 3 2 9 4 3" xfId="9039" xr:uid="{8D49A2F3-7C80-4319-9A50-E989E0F4EA61}"/>
    <cellStyle name="Input 2 3 2 9 5" xfId="9040" xr:uid="{9C04EBD3-9819-41EC-BE05-F74041A403C6}"/>
    <cellStyle name="Input 2 3 2 9 5 2" xfId="9041" xr:uid="{C0055435-D352-47FF-8047-9206D3FB656D}"/>
    <cellStyle name="Input 2 3 2 9 5 3" xfId="9042" xr:uid="{C1238B49-A4CA-45CE-AAD5-80F9F573C6C3}"/>
    <cellStyle name="Input 2 3 2 9 6" xfId="9043" xr:uid="{62BBA05C-AE1D-4056-8553-FF4A95D5D05C}"/>
    <cellStyle name="Input 2 3 2 9 6 2" xfId="9044" xr:uid="{12A3F294-ABAC-430F-A4B3-086B33CFD7AF}"/>
    <cellStyle name="Input 2 3 2 9 6 3" xfId="9045" xr:uid="{C1EA0209-5D99-4251-AA8F-96B68949CE24}"/>
    <cellStyle name="Input 2 3 2 9 7" xfId="9046" xr:uid="{9B361734-1BC6-4939-9CBD-F6FEA909FE90}"/>
    <cellStyle name="Input 2 3 2 9 8" xfId="9047" xr:uid="{2C3CF9FE-E6EC-402D-894E-FCA26A783CD4}"/>
    <cellStyle name="Input 2 3 2 9 9" xfId="9048" xr:uid="{FB9816A0-BCD6-4F92-AC72-797C3DB40879}"/>
    <cellStyle name="Input 2 3 20" xfId="9049" xr:uid="{F9214AF1-296B-49A6-B677-01455533D167}"/>
    <cellStyle name="Input 2 3 21" xfId="9050" xr:uid="{2BE7E521-6FEE-496B-A1AD-711C024E27E3}"/>
    <cellStyle name="Input 2 3 3" xfId="9051" xr:uid="{FB46A762-94E3-40F1-A52D-A09C935A9553}"/>
    <cellStyle name="Input 2 3 3 10" xfId="9052" xr:uid="{9BC2313D-07F2-4EAC-AB40-EDAF3E4C0588}"/>
    <cellStyle name="Input 2 3 3 10 2" xfId="9053" xr:uid="{BDB0EB5F-EBA5-4E0A-B868-3608F8B74B27}"/>
    <cellStyle name="Input 2 3 3 10 2 2" xfId="9054" xr:uid="{3F0EA8FC-C6EF-4A78-925A-2096C7778FA4}"/>
    <cellStyle name="Input 2 3 3 10 2 3" xfId="9055" xr:uid="{C91AB7DB-0B73-4717-87BF-3602CA96CC7D}"/>
    <cellStyle name="Input 2 3 3 10 3" xfId="9056" xr:uid="{9D9D7B25-2BB7-4C5F-98D6-623BFECCD47C}"/>
    <cellStyle name="Input 2 3 3 10 3 2" xfId="9057" xr:uid="{24A85B07-A3E1-4104-8BFC-A22088A2EE0D}"/>
    <cellStyle name="Input 2 3 3 10 3 3" xfId="9058" xr:uid="{B3B13BA9-D6D4-4EE1-B72A-1913D4725940}"/>
    <cellStyle name="Input 2 3 3 10 4" xfId="9059" xr:uid="{B6F707E6-9505-4B4C-A124-CEC98696A0FB}"/>
    <cellStyle name="Input 2 3 3 10 4 2" xfId="9060" xr:uid="{EA745626-07C9-4045-B4F2-0D2008CE6BE5}"/>
    <cellStyle name="Input 2 3 3 10 4 3" xfId="9061" xr:uid="{CFE9E545-DD60-4881-B37A-3CE063F8720C}"/>
    <cellStyle name="Input 2 3 3 10 5" xfId="9062" xr:uid="{03C57332-2867-4230-A0C6-D680E8318F92}"/>
    <cellStyle name="Input 2 3 3 10 5 2" xfId="9063" xr:uid="{0C374A22-60E1-4494-80B8-CB7A36EB30F0}"/>
    <cellStyle name="Input 2 3 3 10 5 3" xfId="9064" xr:uid="{32343DD2-31B7-4382-ADDF-157D118A7069}"/>
    <cellStyle name="Input 2 3 3 10 6" xfId="9065" xr:uid="{762F21A7-67FB-4269-8149-7B061C3FED62}"/>
    <cellStyle name="Input 2 3 3 10 6 2" xfId="9066" xr:uid="{1CD31720-459C-414C-A185-E22AC16B27ED}"/>
    <cellStyle name="Input 2 3 3 10 6 3" xfId="9067" xr:uid="{D24674F4-17FC-4F48-A144-C9D510BAD251}"/>
    <cellStyle name="Input 2 3 3 10 7" xfId="9068" xr:uid="{DBB9079E-52E1-4F92-BA9B-DC97247A4C67}"/>
    <cellStyle name="Input 2 3 3 10 8" xfId="9069" xr:uid="{BE0D8C8A-A86E-4A71-B457-8E67AE9EB14C}"/>
    <cellStyle name="Input 2 3 3 10 9" xfId="9070" xr:uid="{1DF5CA92-11A2-4ECA-89BE-345141F4C6D8}"/>
    <cellStyle name="Input 2 3 3 11" xfId="9071" xr:uid="{644A7047-762F-4BE6-A53F-008BF6ACD870}"/>
    <cellStyle name="Input 2 3 3 11 2" xfId="9072" xr:uid="{246E902F-77EC-4937-A475-1BA20D359BC9}"/>
    <cellStyle name="Input 2 3 3 11 2 2" xfId="9073" xr:uid="{F4E21DF0-8E26-47D0-BD24-950DF12321BF}"/>
    <cellStyle name="Input 2 3 3 11 2 3" xfId="9074" xr:uid="{F36FE432-7C60-429F-96C8-AB2CACEA71A2}"/>
    <cellStyle name="Input 2 3 3 11 3" xfId="9075" xr:uid="{A1BBBA55-BE32-457C-B147-4111FF5F3990}"/>
    <cellStyle name="Input 2 3 3 11 3 2" xfId="9076" xr:uid="{EDFA4240-EC4E-48D5-9360-2E2DDB42C7C3}"/>
    <cellStyle name="Input 2 3 3 11 3 3" xfId="9077" xr:uid="{48E5CB87-01BC-4891-AB91-D9E706EA87F4}"/>
    <cellStyle name="Input 2 3 3 11 4" xfId="9078" xr:uid="{6B6181AE-38C0-4EA1-9C51-D2A26F320589}"/>
    <cellStyle name="Input 2 3 3 11 4 2" xfId="9079" xr:uid="{92C3AF78-BFCC-4D21-9FA1-D8B5EAB3B9D2}"/>
    <cellStyle name="Input 2 3 3 11 4 3" xfId="9080" xr:uid="{5966DBBA-BA23-41E8-B9A1-DB83A5773F0B}"/>
    <cellStyle name="Input 2 3 3 11 5" xfId="9081" xr:uid="{6FAA53C4-FA78-4EED-8A16-A446D6969A27}"/>
    <cellStyle name="Input 2 3 3 11 5 2" xfId="9082" xr:uid="{93FA4156-A14D-4CB4-9B43-83434CAC380C}"/>
    <cellStyle name="Input 2 3 3 11 5 3" xfId="9083" xr:uid="{E913B0DA-96B9-480B-BFD5-F93F81D561E2}"/>
    <cellStyle name="Input 2 3 3 11 6" xfId="9084" xr:uid="{158F7779-7BF3-44F7-AA28-2221AEDCEB60}"/>
    <cellStyle name="Input 2 3 3 11 6 2" xfId="9085" xr:uid="{81873E0B-A74E-4ACF-991B-D332D2C5B8EA}"/>
    <cellStyle name="Input 2 3 3 11 6 3" xfId="9086" xr:uid="{7DAB3FC6-7173-45AF-8735-C3AF820D592F}"/>
    <cellStyle name="Input 2 3 3 11 7" xfId="9087" xr:uid="{70B13864-7ADF-45A6-AD80-3CEDB4A6C4EB}"/>
    <cellStyle name="Input 2 3 3 11 8" xfId="9088" xr:uid="{13CDE10A-9F73-45FF-AF5D-E59A71C0FA0D}"/>
    <cellStyle name="Input 2 3 3 11 9" xfId="9089" xr:uid="{435E8DF9-4102-47CF-8980-C148DE05CB49}"/>
    <cellStyle name="Input 2 3 3 12" xfId="9090" xr:uid="{A3C75320-6FFE-433D-8689-7B69517080EE}"/>
    <cellStyle name="Input 2 3 3 12 2" xfId="9091" xr:uid="{75471215-E71C-4152-A81A-DBD9A0EAA145}"/>
    <cellStyle name="Input 2 3 3 12 2 2" xfId="9092" xr:uid="{7E979485-DB04-4135-9557-357AE390D870}"/>
    <cellStyle name="Input 2 3 3 12 2 3" xfId="9093" xr:uid="{42D322E0-8430-441E-ADDE-775B2E6FC26E}"/>
    <cellStyle name="Input 2 3 3 12 3" xfId="9094" xr:uid="{0E0B1D07-D999-42FD-AF9A-8951308FC5A5}"/>
    <cellStyle name="Input 2 3 3 12 3 2" xfId="9095" xr:uid="{B507B2C1-B2F0-4932-9989-F530E22B5BEE}"/>
    <cellStyle name="Input 2 3 3 12 3 3" xfId="9096" xr:uid="{217F2A32-0AB6-4F37-8371-72859F21939D}"/>
    <cellStyle name="Input 2 3 3 12 4" xfId="9097" xr:uid="{11D6089C-96CF-484E-B5EC-7FE98985D716}"/>
    <cellStyle name="Input 2 3 3 12 4 2" xfId="9098" xr:uid="{0DA89008-CFDD-4802-B06E-A20E891662AC}"/>
    <cellStyle name="Input 2 3 3 12 4 3" xfId="9099" xr:uid="{E62CBFF8-C495-40A9-BF27-15274E529F0A}"/>
    <cellStyle name="Input 2 3 3 12 5" xfId="9100" xr:uid="{3298A3A7-3D3B-4A2B-BFF6-A2871D901AA9}"/>
    <cellStyle name="Input 2 3 3 12 5 2" xfId="9101" xr:uid="{819090F1-31CF-4201-8F07-0B433666EAB8}"/>
    <cellStyle name="Input 2 3 3 12 5 3" xfId="9102" xr:uid="{CAFE357F-2BEF-4BF5-800C-A68BA59AF108}"/>
    <cellStyle name="Input 2 3 3 12 6" xfId="9103" xr:uid="{31010303-35E9-48F5-8254-8A86CBD5694A}"/>
    <cellStyle name="Input 2 3 3 12 6 2" xfId="9104" xr:uid="{33149BCF-D5A9-401F-97E4-CE22B5A586B5}"/>
    <cellStyle name="Input 2 3 3 12 6 3" xfId="9105" xr:uid="{4E657171-45C2-4789-9D4F-B8BB94314ACD}"/>
    <cellStyle name="Input 2 3 3 12 7" xfId="9106" xr:uid="{BEC9355B-7E7E-49F1-BE25-DF713AA23F37}"/>
    <cellStyle name="Input 2 3 3 12 8" xfId="9107" xr:uid="{A434E247-B38D-4DF3-965E-244138F70A5A}"/>
    <cellStyle name="Input 2 3 3 12 9" xfId="9108" xr:uid="{2EC5CA5F-B63F-484A-B0B9-72205AD0947C}"/>
    <cellStyle name="Input 2 3 3 13" xfId="9109" xr:uid="{F40ECCFA-44E9-481E-BAAF-10221BD65459}"/>
    <cellStyle name="Input 2 3 3 13 2" xfId="9110" xr:uid="{027F7714-DE3D-4A12-9267-067F47F79417}"/>
    <cellStyle name="Input 2 3 3 13 2 2" xfId="9111" xr:uid="{8BB1490A-8B77-4AB3-B0CA-4D1419800112}"/>
    <cellStyle name="Input 2 3 3 13 2 3" xfId="9112" xr:uid="{4AD085F7-8C99-43EC-804A-20334BCF673C}"/>
    <cellStyle name="Input 2 3 3 13 3" xfId="9113" xr:uid="{81212C7F-8455-4217-A9D2-DBDE844CB6ED}"/>
    <cellStyle name="Input 2 3 3 13 3 2" xfId="9114" xr:uid="{23154C31-CF80-421D-BDC4-61E2F46F0E73}"/>
    <cellStyle name="Input 2 3 3 13 3 3" xfId="9115" xr:uid="{F2AB09BC-BFF3-4A9B-9172-67B1D054FFF7}"/>
    <cellStyle name="Input 2 3 3 13 4" xfId="9116" xr:uid="{1A1B2D45-42E6-4619-B417-83C636EF06DF}"/>
    <cellStyle name="Input 2 3 3 13 4 2" xfId="9117" xr:uid="{CA5A1F11-BB20-494D-8CB0-A553C117DACF}"/>
    <cellStyle name="Input 2 3 3 13 4 3" xfId="9118" xr:uid="{B0ACB732-06DD-4823-A71C-1D45D2F6296E}"/>
    <cellStyle name="Input 2 3 3 13 5" xfId="9119" xr:uid="{B811C3DA-3970-42B5-AC73-756F6B8B6248}"/>
    <cellStyle name="Input 2 3 3 13 5 2" xfId="9120" xr:uid="{154CD4E3-4119-4FC4-8DAF-6AB08763DBF1}"/>
    <cellStyle name="Input 2 3 3 13 5 3" xfId="9121" xr:uid="{38967EE9-5F70-49A0-993A-11364A9EEF0B}"/>
    <cellStyle name="Input 2 3 3 13 6" xfId="9122" xr:uid="{98F44800-2C76-4B20-9A55-728B8303AF4D}"/>
    <cellStyle name="Input 2 3 3 13 6 2" xfId="9123" xr:uid="{6CF9F443-3960-4794-B6C1-88C363662DD0}"/>
    <cellStyle name="Input 2 3 3 13 6 3" xfId="9124" xr:uid="{AF4AB57F-C7C7-4192-B6AC-9A997CE3445B}"/>
    <cellStyle name="Input 2 3 3 13 7" xfId="9125" xr:uid="{311339C9-41D9-47C9-8042-40A97D5FBC43}"/>
    <cellStyle name="Input 2 3 3 13 8" xfId="9126" xr:uid="{642F9055-0517-40B1-A49B-F6AB66A4151E}"/>
    <cellStyle name="Input 2 3 3 13 9" xfId="9127" xr:uid="{82C691D2-B8CA-476E-A1C6-7112ECFB00CE}"/>
    <cellStyle name="Input 2 3 3 14" xfId="9128" xr:uid="{8BDF744C-5814-4D9C-BCF8-757A1CF02F3B}"/>
    <cellStyle name="Input 2 3 3 15" xfId="9129" xr:uid="{D3D788E3-4472-4714-98BA-5E97B144CEA2}"/>
    <cellStyle name="Input 2 3 3 16" xfId="9130" xr:uid="{87CC2F91-E62E-453E-858A-33A8E5712CE0}"/>
    <cellStyle name="Input 2 3 3 17" xfId="9131" xr:uid="{0AB9F005-EA87-49DD-9966-3C0E2E7E391C}"/>
    <cellStyle name="Input 2 3 3 18" xfId="9132" xr:uid="{C5DD6915-3E30-4E57-AA5A-3B16BC5959B2}"/>
    <cellStyle name="Input 2 3 3 19" xfId="9133" xr:uid="{58A8DBDB-FD94-405F-A66F-D10F6B8DDF8B}"/>
    <cellStyle name="Input 2 3 3 2" xfId="9134" xr:uid="{5F82D85C-FDFA-410C-8F25-DCE4C32B3AB1}"/>
    <cellStyle name="Input 2 3 3 2 10" xfId="9135" xr:uid="{070BBAA1-4339-4404-B685-C8DB386E691D}"/>
    <cellStyle name="Input 2 3 3 2 10 2" xfId="9136" xr:uid="{C37A846D-D5AF-4387-9AD4-F096633DC182}"/>
    <cellStyle name="Input 2 3 3 2 10 2 2" xfId="9137" xr:uid="{3A84F93E-C1BC-407A-80BC-5C6552017CD5}"/>
    <cellStyle name="Input 2 3 3 2 10 2 3" xfId="9138" xr:uid="{562C3FF0-6E1A-4A06-A856-56DFBD12CDE0}"/>
    <cellStyle name="Input 2 3 3 2 10 3" xfId="9139" xr:uid="{2CC6D28F-028F-4278-8569-684786D43E17}"/>
    <cellStyle name="Input 2 3 3 2 10 3 2" xfId="9140" xr:uid="{8C5054B2-85B4-4346-B1FD-F53E4065BC1E}"/>
    <cellStyle name="Input 2 3 3 2 10 3 3" xfId="9141" xr:uid="{F975A616-91D1-4569-A0E6-8E7D5A93F25D}"/>
    <cellStyle name="Input 2 3 3 2 10 4" xfId="9142" xr:uid="{E328889F-3C0B-4ECE-959C-A8EA3FF1887A}"/>
    <cellStyle name="Input 2 3 3 2 10 4 2" xfId="9143" xr:uid="{D0BFCA97-19A0-4AB1-B954-264B915C1CEF}"/>
    <cellStyle name="Input 2 3 3 2 10 4 3" xfId="9144" xr:uid="{31A4A060-5562-4A1A-9344-BCFA33326AAA}"/>
    <cellStyle name="Input 2 3 3 2 10 5" xfId="9145" xr:uid="{6DD3FA6F-230B-467F-A093-258AD8412D90}"/>
    <cellStyle name="Input 2 3 3 2 10 5 2" xfId="9146" xr:uid="{63DF9AB7-D473-43BC-B27B-CC32E890A1D7}"/>
    <cellStyle name="Input 2 3 3 2 10 5 3" xfId="9147" xr:uid="{26BDECC8-E8F0-47CA-8508-F358C082116B}"/>
    <cellStyle name="Input 2 3 3 2 10 6" xfId="9148" xr:uid="{BA6CF3D0-D12C-4B68-9A21-E8CA8843FACE}"/>
    <cellStyle name="Input 2 3 3 2 10 6 2" xfId="9149" xr:uid="{504A51EB-2BAF-4B88-951E-1992FB0D8277}"/>
    <cellStyle name="Input 2 3 3 2 10 6 3" xfId="9150" xr:uid="{1EE38B42-8933-47AD-99A5-B913E1F11ED6}"/>
    <cellStyle name="Input 2 3 3 2 10 7" xfId="9151" xr:uid="{58D38E9B-6E2B-4374-8984-FC9DCB4A2920}"/>
    <cellStyle name="Input 2 3 3 2 10 8" xfId="9152" xr:uid="{9BD52897-BE0E-400A-BC78-08BFE15BAD0A}"/>
    <cellStyle name="Input 2 3 3 2 11" xfId="9153" xr:uid="{5EA8EAB3-9E96-4925-9B0F-485C5440CAAA}"/>
    <cellStyle name="Input 2 3 3 2 11 2" xfId="9154" xr:uid="{BBB8F73C-B8D9-44CD-B9B2-586BBD2A3EB5}"/>
    <cellStyle name="Input 2 3 3 2 11 2 2" xfId="9155" xr:uid="{C4096490-F580-44E8-8476-DE522869633B}"/>
    <cellStyle name="Input 2 3 3 2 11 2 3" xfId="9156" xr:uid="{180F26AA-D659-406A-B3C4-EEF00E0C2872}"/>
    <cellStyle name="Input 2 3 3 2 11 3" xfId="9157" xr:uid="{916B308B-1636-4458-9A14-CFDAE929B918}"/>
    <cellStyle name="Input 2 3 3 2 11 3 2" xfId="9158" xr:uid="{3B8789C6-9B7E-4345-B64C-49B5406EA58A}"/>
    <cellStyle name="Input 2 3 3 2 11 3 3" xfId="9159" xr:uid="{DA0F4B97-2506-4990-9067-DFC39A31BC48}"/>
    <cellStyle name="Input 2 3 3 2 11 4" xfId="9160" xr:uid="{22D5403E-1D1A-45DE-8268-1760A9F708D5}"/>
    <cellStyle name="Input 2 3 3 2 11 4 2" xfId="9161" xr:uid="{4CA95BA4-6BFC-4289-9194-567654D86A78}"/>
    <cellStyle name="Input 2 3 3 2 11 4 3" xfId="9162" xr:uid="{B781CD52-76E9-4C38-8264-ACEE85563FFE}"/>
    <cellStyle name="Input 2 3 3 2 11 5" xfId="9163" xr:uid="{63F10D8F-2D08-4CB3-AA04-F509FCF3163A}"/>
    <cellStyle name="Input 2 3 3 2 11 5 2" xfId="9164" xr:uid="{8B5EE7F9-F106-463C-84C6-F23C520DD051}"/>
    <cellStyle name="Input 2 3 3 2 11 5 3" xfId="9165" xr:uid="{E0DCCE85-5E84-4220-91C1-27FA6877902D}"/>
    <cellStyle name="Input 2 3 3 2 11 6" xfId="9166" xr:uid="{FDCDD98A-DB41-400F-9B96-B9677BB869EA}"/>
    <cellStyle name="Input 2 3 3 2 11 6 2" xfId="9167" xr:uid="{D9895250-0337-4269-8BC5-B956261311FB}"/>
    <cellStyle name="Input 2 3 3 2 11 6 3" xfId="9168" xr:uid="{00BE0650-AA04-454C-9B35-F2CEF5FFDE5E}"/>
    <cellStyle name="Input 2 3 3 2 11 7" xfId="9169" xr:uid="{792C8388-AFD7-43FE-8BEE-7D70343D0E58}"/>
    <cellStyle name="Input 2 3 3 2 11 8" xfId="9170" xr:uid="{7FB21444-4691-412B-9DFD-D36C44CC0DE8}"/>
    <cellStyle name="Input 2 3 3 2 12" xfId="9171" xr:uid="{15B28785-75AD-4C2B-B48A-2ED761B8C985}"/>
    <cellStyle name="Input 2 3 3 2 12 2" xfId="9172" xr:uid="{CFEFB8C0-248F-418E-A2C5-5C2F514B6893}"/>
    <cellStyle name="Input 2 3 3 2 12 2 2" xfId="9173" xr:uid="{E5FD2728-6705-44D0-850F-E2BA677B12AE}"/>
    <cellStyle name="Input 2 3 3 2 12 2 3" xfId="9174" xr:uid="{72C4761A-DA1C-48B1-BFDB-961307C5D286}"/>
    <cellStyle name="Input 2 3 3 2 12 3" xfId="9175" xr:uid="{F742E9AB-FA7B-4BD9-B082-7CB781EBD1FA}"/>
    <cellStyle name="Input 2 3 3 2 12 3 2" xfId="9176" xr:uid="{417D078E-21D5-4FB3-9465-32E33F8650FA}"/>
    <cellStyle name="Input 2 3 3 2 12 3 3" xfId="9177" xr:uid="{9ACF7EF5-A8F7-4CB5-B73F-A208729B79AF}"/>
    <cellStyle name="Input 2 3 3 2 12 4" xfId="9178" xr:uid="{4CB7B0B7-2D03-4FCC-BA66-240E6EF8CAF7}"/>
    <cellStyle name="Input 2 3 3 2 12 4 2" xfId="9179" xr:uid="{358F6567-499F-4921-84E3-94B95ECB267D}"/>
    <cellStyle name="Input 2 3 3 2 12 4 3" xfId="9180" xr:uid="{3BB78F08-147B-4099-B948-576899FF0905}"/>
    <cellStyle name="Input 2 3 3 2 12 5" xfId="9181" xr:uid="{EA67416B-11B3-4C36-8261-B2CD5EE919A7}"/>
    <cellStyle name="Input 2 3 3 2 12 5 2" xfId="9182" xr:uid="{BF9F6A1C-1C71-4A3F-AEF3-D3D39C2EE399}"/>
    <cellStyle name="Input 2 3 3 2 12 5 3" xfId="9183" xr:uid="{A1A7ADC1-A7E7-4AEA-A13E-CEA1728D0F83}"/>
    <cellStyle name="Input 2 3 3 2 12 6" xfId="9184" xr:uid="{FF905E5D-BB5D-4BC1-8C0E-6C8BE5817368}"/>
    <cellStyle name="Input 2 3 3 2 12 6 2" xfId="9185" xr:uid="{8E68F622-89A0-45C9-B620-2C7559D868DC}"/>
    <cellStyle name="Input 2 3 3 2 12 6 3" xfId="9186" xr:uid="{E5F3918A-CF4E-403D-A824-51E284B561AB}"/>
    <cellStyle name="Input 2 3 3 2 12 7" xfId="9187" xr:uid="{0B1A85C0-5A01-4A54-8DC5-C3991BF887EF}"/>
    <cellStyle name="Input 2 3 3 2 12 8" xfId="9188" xr:uid="{C6FDAEA3-3981-4DCF-A5D1-1453F3570071}"/>
    <cellStyle name="Input 2 3 3 2 13" xfId="9189" xr:uid="{B49472F2-D006-41FB-8B3D-26DA90DBC355}"/>
    <cellStyle name="Input 2 3 3 2 13 2" xfId="9190" xr:uid="{2F2FBB88-6244-43EA-9C82-E582BFCC388D}"/>
    <cellStyle name="Input 2 3 3 2 13 2 2" xfId="9191" xr:uid="{35584D25-6687-4AC9-B5AD-9182929A5263}"/>
    <cellStyle name="Input 2 3 3 2 13 2 3" xfId="9192" xr:uid="{6973D32A-FB85-4DAB-92CF-E1F1F49B4472}"/>
    <cellStyle name="Input 2 3 3 2 13 3" xfId="9193" xr:uid="{93A705D2-C34A-4F31-99DC-0311346B5501}"/>
    <cellStyle name="Input 2 3 3 2 13 3 2" xfId="9194" xr:uid="{1524B0D7-CDDC-419B-A1EE-8599624FE2EB}"/>
    <cellStyle name="Input 2 3 3 2 13 3 3" xfId="9195" xr:uid="{3D1374DB-31E5-4CC0-9E84-DE5BF0AE1AEB}"/>
    <cellStyle name="Input 2 3 3 2 13 4" xfId="9196" xr:uid="{07FEA7D8-70F8-40D5-A687-4F7603D6FB61}"/>
    <cellStyle name="Input 2 3 3 2 13 4 2" xfId="9197" xr:uid="{61B2BE70-4F27-43F6-B7D4-EC998FE6AE72}"/>
    <cellStyle name="Input 2 3 3 2 13 4 3" xfId="9198" xr:uid="{AF5F0FC6-EAC9-4B0E-930E-F071D231686A}"/>
    <cellStyle name="Input 2 3 3 2 13 5" xfId="9199" xr:uid="{1D07512B-8ED6-4332-9B47-7F0015AD8A3F}"/>
    <cellStyle name="Input 2 3 3 2 13 5 2" xfId="9200" xr:uid="{1D7A118C-EFDD-4237-9BEB-A9DB605C5456}"/>
    <cellStyle name="Input 2 3 3 2 13 5 3" xfId="9201" xr:uid="{4F688508-6620-45B6-AF32-7552DEA80548}"/>
    <cellStyle name="Input 2 3 3 2 13 6" xfId="9202" xr:uid="{980AA189-3B88-4FCE-9F9A-5FC3D3524779}"/>
    <cellStyle name="Input 2 3 3 2 13 6 2" xfId="9203" xr:uid="{A21E6D79-C206-48D2-8641-6467E74EA22F}"/>
    <cellStyle name="Input 2 3 3 2 13 6 3" xfId="9204" xr:uid="{AB3F1931-6A9D-45A2-9F9C-1C271948F75F}"/>
    <cellStyle name="Input 2 3 3 2 13 7" xfId="9205" xr:uid="{B7F33CF4-9D34-4787-B2D7-222AC4857CD0}"/>
    <cellStyle name="Input 2 3 3 2 13 8" xfId="9206" xr:uid="{4C53265C-2D0F-4491-A77C-4D288C3D1EA6}"/>
    <cellStyle name="Input 2 3 3 2 14" xfId="9207" xr:uid="{76FEB313-2A7B-48B9-AFF4-4F5B24350781}"/>
    <cellStyle name="Input 2 3 3 2 14 2" xfId="9208" xr:uid="{93277993-6C0C-4FA5-9E63-F808BCC832A4}"/>
    <cellStyle name="Input 2 3 3 2 14 2 2" xfId="9209" xr:uid="{9F9812A0-8AF0-407A-AFA1-27F0C878638C}"/>
    <cellStyle name="Input 2 3 3 2 14 2 3" xfId="9210" xr:uid="{E5FAEAB4-48A9-4A7D-A81C-343A798CB05B}"/>
    <cellStyle name="Input 2 3 3 2 14 3" xfId="9211" xr:uid="{3308F923-3AD8-4D64-B32A-C7944C25DC9C}"/>
    <cellStyle name="Input 2 3 3 2 14 3 2" xfId="9212" xr:uid="{83E5623F-F6C2-40B3-8CB4-EFDFC68E47FF}"/>
    <cellStyle name="Input 2 3 3 2 14 3 3" xfId="9213" xr:uid="{240D957E-E760-4574-A7BB-C174F057EAA2}"/>
    <cellStyle name="Input 2 3 3 2 14 4" xfId="9214" xr:uid="{C8B7DAE6-36C4-4B92-92EA-993B9AAAC275}"/>
    <cellStyle name="Input 2 3 3 2 14 4 2" xfId="9215" xr:uid="{D726AAEE-889E-4E8E-8BF1-3B19A2A378B3}"/>
    <cellStyle name="Input 2 3 3 2 14 4 3" xfId="9216" xr:uid="{6D6C72C3-7071-4A6B-B2AF-B77B40509D35}"/>
    <cellStyle name="Input 2 3 3 2 14 5" xfId="9217" xr:uid="{4F98BC08-CCCF-49E0-94D5-008F46A19B3E}"/>
    <cellStyle name="Input 2 3 3 2 14 5 2" xfId="9218" xr:uid="{82AB3BD2-B53A-487C-95A5-10C2B3982E2A}"/>
    <cellStyle name="Input 2 3 3 2 14 5 3" xfId="9219" xr:uid="{F1DDB974-DE33-4238-B41D-72F80AED9D67}"/>
    <cellStyle name="Input 2 3 3 2 14 6" xfId="9220" xr:uid="{8A8086F7-DBE7-48C2-92D2-269C45B266F7}"/>
    <cellStyle name="Input 2 3 3 2 14 6 2" xfId="9221" xr:uid="{5DDD7D94-B65A-49E8-9072-CD77D30C1145}"/>
    <cellStyle name="Input 2 3 3 2 14 6 3" xfId="9222" xr:uid="{D3C3381A-7478-464B-A074-1933FCC3D26B}"/>
    <cellStyle name="Input 2 3 3 2 14 7" xfId="9223" xr:uid="{CFC8C0D0-C5A4-4005-AFE2-53CA8A57F178}"/>
    <cellStyle name="Input 2 3 3 2 14 8" xfId="9224" xr:uid="{0FDA5677-E265-43A3-AF93-9B1EC4EBE74A}"/>
    <cellStyle name="Input 2 3 3 2 15" xfId="9225" xr:uid="{78DC71AB-1600-4BEB-A578-7D78F7A59281}"/>
    <cellStyle name="Input 2 3 3 2 15 2" xfId="9226" xr:uid="{41F3B75A-9870-4861-A373-C51C8D07A11F}"/>
    <cellStyle name="Input 2 3 3 2 15 3" xfId="9227" xr:uid="{7F5BED8D-E23D-4863-A1FA-E5807E449E7D}"/>
    <cellStyle name="Input 2 3 3 2 16" xfId="9228" xr:uid="{32403F53-7EE1-47E1-BE8D-12FBDCD5D757}"/>
    <cellStyle name="Input 2 3 3 2 2" xfId="9229" xr:uid="{583E880F-83A1-4D15-914E-51483DAB0E5B}"/>
    <cellStyle name="Input 2 3 3 2 2 2" xfId="9230" xr:uid="{25DD066A-FA2E-49C5-93BB-F388FF74B94A}"/>
    <cellStyle name="Input 2 3 3 2 2 2 2" xfId="9231" xr:uid="{4D95AED8-2120-483C-AB65-728EEEA91A67}"/>
    <cellStyle name="Input 2 3 3 2 2 2 3" xfId="9232" xr:uid="{EF704C51-DEBA-40C4-9E9D-EC7CC67C8E98}"/>
    <cellStyle name="Input 2 3 3 2 2 3" xfId="9233" xr:uid="{BB8E13E1-6252-4B97-B225-8C7ADFA4F999}"/>
    <cellStyle name="Input 2 3 3 2 2 3 2" xfId="9234" xr:uid="{68E9E671-DDF3-4722-BD2C-F53AADA65749}"/>
    <cellStyle name="Input 2 3 3 2 2 3 3" xfId="9235" xr:uid="{755C3AD1-848F-415E-9C0D-8EEEC10EF0FF}"/>
    <cellStyle name="Input 2 3 3 2 2 4" xfId="9236" xr:uid="{5DD6C7C8-EAC0-4994-8F76-0BC70BCC9753}"/>
    <cellStyle name="Input 2 3 3 2 2 4 2" xfId="9237" xr:uid="{017F5036-C00F-4E95-99CE-5726E4DD8C1B}"/>
    <cellStyle name="Input 2 3 3 2 2 4 3" xfId="9238" xr:uid="{9FAD50FF-7356-465E-8B27-72310933243B}"/>
    <cellStyle name="Input 2 3 3 2 2 5" xfId="9239" xr:uid="{CC658F18-80FC-4EAE-9DF5-1BE50B1096C4}"/>
    <cellStyle name="Input 2 3 3 2 2 5 2" xfId="9240" xr:uid="{C705DCFA-A8E5-4128-9EAD-D19E69E331BD}"/>
    <cellStyle name="Input 2 3 3 2 2 5 3" xfId="9241" xr:uid="{2C47F387-B1CC-4991-A55E-919BA4C9D1A7}"/>
    <cellStyle name="Input 2 3 3 2 2 6" xfId="9242" xr:uid="{07FBE7B4-3801-4E28-A199-DB73613CFFA6}"/>
    <cellStyle name="Input 2 3 3 2 2 6 2" xfId="9243" xr:uid="{B623C5F6-65AB-41D7-826E-1CADC7D4F4FA}"/>
    <cellStyle name="Input 2 3 3 2 2 6 3" xfId="9244" xr:uid="{BB368B15-5E92-43D3-A500-58B306A27579}"/>
    <cellStyle name="Input 2 3 3 2 2 7" xfId="9245" xr:uid="{3C80E4B1-A78E-4B13-8711-F24FBE08AC58}"/>
    <cellStyle name="Input 2 3 3 2 2 8" xfId="9246" xr:uid="{837AD175-8F1D-4129-90C9-4C9B4E1AA46F}"/>
    <cellStyle name="Input 2 3 3 2 2 9" xfId="9247" xr:uid="{A772DA37-F1B6-459E-89E4-6E3B41FE8B8D}"/>
    <cellStyle name="Input 2 3 3 2 3" xfId="9248" xr:uid="{5A653655-97CC-4B0A-911F-DDAC19DDF2E7}"/>
    <cellStyle name="Input 2 3 3 2 3 2" xfId="9249" xr:uid="{5F3CB87C-7C22-4F03-A47E-BDE7271F4DB7}"/>
    <cellStyle name="Input 2 3 3 2 3 2 2" xfId="9250" xr:uid="{3445B5A4-F51C-4652-BF1A-2750426C8A9D}"/>
    <cellStyle name="Input 2 3 3 2 3 2 3" xfId="9251" xr:uid="{2AB40FED-EDFB-4F6D-9266-D4A24886DA8D}"/>
    <cellStyle name="Input 2 3 3 2 3 3" xfId="9252" xr:uid="{43111E4E-B828-4259-8B7D-FC65496B3603}"/>
    <cellStyle name="Input 2 3 3 2 3 3 2" xfId="9253" xr:uid="{71ED2000-B878-4B4C-9ABC-97AD92317383}"/>
    <cellStyle name="Input 2 3 3 2 3 3 3" xfId="9254" xr:uid="{C499C810-AE8C-4A7A-84EC-A67790B9B53A}"/>
    <cellStyle name="Input 2 3 3 2 3 4" xfId="9255" xr:uid="{A9FCAF55-9FC3-4225-97C4-8688945AB85F}"/>
    <cellStyle name="Input 2 3 3 2 3 4 2" xfId="9256" xr:uid="{B8697809-6156-4036-B2AD-AE451CCC98B0}"/>
    <cellStyle name="Input 2 3 3 2 3 4 3" xfId="9257" xr:uid="{20C82FDE-35F2-4878-B6F7-EBFA0998E4F8}"/>
    <cellStyle name="Input 2 3 3 2 3 5" xfId="9258" xr:uid="{36F283B9-3E6A-443D-AFC5-1BB7B8E1F90A}"/>
    <cellStyle name="Input 2 3 3 2 3 5 2" xfId="9259" xr:uid="{1F36F8E8-CCA4-4D48-A9CC-5010102D0281}"/>
    <cellStyle name="Input 2 3 3 2 3 5 3" xfId="9260" xr:uid="{12D009C5-2891-4E6B-9191-1F225732D0D9}"/>
    <cellStyle name="Input 2 3 3 2 3 6" xfId="9261" xr:uid="{6A3F664B-63A4-470B-B712-34EE2CF5EB3C}"/>
    <cellStyle name="Input 2 3 3 2 3 6 2" xfId="9262" xr:uid="{8207AC20-0ECE-4D38-B841-10E2DED98A08}"/>
    <cellStyle name="Input 2 3 3 2 3 6 3" xfId="9263" xr:uid="{071BBAEF-B937-4C98-ADBE-873610DF9585}"/>
    <cellStyle name="Input 2 3 3 2 3 7" xfId="9264" xr:uid="{A4F8394D-B559-48CE-90D6-67089B9AB01C}"/>
    <cellStyle name="Input 2 3 3 2 3 8" xfId="9265" xr:uid="{581F5DD0-379B-4121-981B-39CA38D020C1}"/>
    <cellStyle name="Input 2 3 3 2 3 9" xfId="9266" xr:uid="{C3151139-B4E7-46D2-860E-196E3C2C6BD6}"/>
    <cellStyle name="Input 2 3 3 2 4" xfId="9267" xr:uid="{EB75D177-939C-4479-84D8-C31885917875}"/>
    <cellStyle name="Input 2 3 3 2 4 2" xfId="9268" xr:uid="{96E2DE9D-9C38-44D8-BD59-7600086DB1A4}"/>
    <cellStyle name="Input 2 3 3 2 4 2 2" xfId="9269" xr:uid="{73315E32-55B0-480B-8955-BF3E9D0B241A}"/>
    <cellStyle name="Input 2 3 3 2 4 2 3" xfId="9270" xr:uid="{5DD3B56B-9300-48F8-A456-662E6EF02E73}"/>
    <cellStyle name="Input 2 3 3 2 4 3" xfId="9271" xr:uid="{7AD9BDF4-E3B5-4F6B-B6AE-2C1FFE2D7AD7}"/>
    <cellStyle name="Input 2 3 3 2 4 3 2" xfId="9272" xr:uid="{FBB468A9-44ED-4448-B259-82B66E5B92E4}"/>
    <cellStyle name="Input 2 3 3 2 4 3 3" xfId="9273" xr:uid="{6BED99EA-A6BA-40B5-91F8-B546A698D6E0}"/>
    <cellStyle name="Input 2 3 3 2 4 4" xfId="9274" xr:uid="{35BB3F9C-9686-42DD-B7AC-422B0104EF5F}"/>
    <cellStyle name="Input 2 3 3 2 4 4 2" xfId="9275" xr:uid="{63B6373B-0925-4AA5-93ED-B49AB9346925}"/>
    <cellStyle name="Input 2 3 3 2 4 4 3" xfId="9276" xr:uid="{B19B7869-3E96-4CD9-A366-672F6FE0DCBA}"/>
    <cellStyle name="Input 2 3 3 2 4 5" xfId="9277" xr:uid="{7C5DE4E9-CAAD-481A-8362-027D8945376E}"/>
    <cellStyle name="Input 2 3 3 2 4 5 2" xfId="9278" xr:uid="{A4A642B5-D27F-4B26-9B9E-4FBFA4ED7BD3}"/>
    <cellStyle name="Input 2 3 3 2 4 5 3" xfId="9279" xr:uid="{4A7743B0-C83A-483B-8461-EF1E0DE3C2A8}"/>
    <cellStyle name="Input 2 3 3 2 4 6" xfId="9280" xr:uid="{675BE227-CBD3-4E4E-8AD5-9BD91825D6E5}"/>
    <cellStyle name="Input 2 3 3 2 4 6 2" xfId="9281" xr:uid="{B1DA221A-C110-40E2-8524-59FA3E675A3E}"/>
    <cellStyle name="Input 2 3 3 2 4 6 3" xfId="9282" xr:uid="{2BE4D6B6-F6CE-45EE-B668-C926C6F8E7EC}"/>
    <cellStyle name="Input 2 3 3 2 4 7" xfId="9283" xr:uid="{0CDAABE2-B745-4300-B3CC-EC2BB27A95FB}"/>
    <cellStyle name="Input 2 3 3 2 4 8" xfId="9284" xr:uid="{173943E8-8BB1-4D66-BC53-13F68239B7B0}"/>
    <cellStyle name="Input 2 3 3 2 4 9" xfId="9285" xr:uid="{A3281781-C5A4-4D59-AF77-E4D38A40E30A}"/>
    <cellStyle name="Input 2 3 3 2 5" xfId="9286" xr:uid="{872BC680-2F50-42A7-8BD6-60BCCE270EEB}"/>
    <cellStyle name="Input 2 3 3 2 5 2" xfId="9287" xr:uid="{5D77940D-2FD0-4793-9395-EA45E8A8BFAE}"/>
    <cellStyle name="Input 2 3 3 2 5 2 2" xfId="9288" xr:uid="{0C41301C-CAF8-4D85-92F0-9BF2D71317FB}"/>
    <cellStyle name="Input 2 3 3 2 5 2 3" xfId="9289" xr:uid="{0B7EEA26-26A6-4773-83B9-6BD206163A31}"/>
    <cellStyle name="Input 2 3 3 2 5 3" xfId="9290" xr:uid="{319A242F-27DB-4696-ABE5-5AB1E882CD5A}"/>
    <cellStyle name="Input 2 3 3 2 5 3 2" xfId="9291" xr:uid="{C59BBD69-7F49-48D5-8DC7-08D31966A007}"/>
    <cellStyle name="Input 2 3 3 2 5 3 3" xfId="9292" xr:uid="{094D1C93-6829-4307-8FE3-49366C0A6CB4}"/>
    <cellStyle name="Input 2 3 3 2 5 4" xfId="9293" xr:uid="{A2843907-B239-416C-9299-2225191366DB}"/>
    <cellStyle name="Input 2 3 3 2 5 4 2" xfId="9294" xr:uid="{1509E161-0538-4988-A097-812175B7DBE2}"/>
    <cellStyle name="Input 2 3 3 2 5 4 3" xfId="9295" xr:uid="{553FA58B-5E71-41BC-96EC-B9CE9A6AEE43}"/>
    <cellStyle name="Input 2 3 3 2 5 5" xfId="9296" xr:uid="{CC4DE741-FFB8-4034-BDEE-DADFB910D9C4}"/>
    <cellStyle name="Input 2 3 3 2 5 5 2" xfId="9297" xr:uid="{FB64082A-35C6-43E9-BA38-B858D343FFF0}"/>
    <cellStyle name="Input 2 3 3 2 5 5 3" xfId="9298" xr:uid="{E3257CF8-1513-4FC0-9C76-084DA4EEF0C5}"/>
    <cellStyle name="Input 2 3 3 2 5 6" xfId="9299" xr:uid="{E4BC53BF-9BB9-43A3-8624-726A98C37A4C}"/>
    <cellStyle name="Input 2 3 3 2 5 6 2" xfId="9300" xr:uid="{DD280FF2-F913-4FCE-B164-F912F36CEA92}"/>
    <cellStyle name="Input 2 3 3 2 5 6 3" xfId="9301" xr:uid="{4EAB849E-14CB-453B-88B8-77EFC45A2EB2}"/>
    <cellStyle name="Input 2 3 3 2 5 7" xfId="9302" xr:uid="{366A6F8C-F74A-43BD-B568-D3535E6FF22B}"/>
    <cellStyle name="Input 2 3 3 2 5 8" xfId="9303" xr:uid="{23DD0323-60FF-432A-9AD9-14F12AAD1DF7}"/>
    <cellStyle name="Input 2 3 3 2 5 9" xfId="9304" xr:uid="{F5311F3B-A8DF-4450-B6A6-F629D29A5910}"/>
    <cellStyle name="Input 2 3 3 2 6" xfId="9305" xr:uid="{F386E422-5A08-4815-B2AB-E7FA8EBBB0D0}"/>
    <cellStyle name="Input 2 3 3 2 6 2" xfId="9306" xr:uid="{CDD0BAC5-6286-441D-8776-D52872B7F5E3}"/>
    <cellStyle name="Input 2 3 3 2 6 2 2" xfId="9307" xr:uid="{3E49D31A-C25C-4813-9FBF-9439FC94768E}"/>
    <cellStyle name="Input 2 3 3 2 6 2 3" xfId="9308" xr:uid="{9FABB822-5F58-4229-96C3-FF743B1A3268}"/>
    <cellStyle name="Input 2 3 3 2 6 3" xfId="9309" xr:uid="{93B45B0A-0BA0-48CF-AC12-9FDDC44185EB}"/>
    <cellStyle name="Input 2 3 3 2 6 3 2" xfId="9310" xr:uid="{76F53E4D-B11D-4929-9112-49EA2D7D6A7B}"/>
    <cellStyle name="Input 2 3 3 2 6 3 3" xfId="9311" xr:uid="{1D5FB1EF-5A37-4464-8F1E-6369E2BBF1BC}"/>
    <cellStyle name="Input 2 3 3 2 6 4" xfId="9312" xr:uid="{F60809BC-C6A7-4F7D-BA66-F87856C76E3E}"/>
    <cellStyle name="Input 2 3 3 2 6 4 2" xfId="9313" xr:uid="{FE52861A-64D2-4143-95F3-578447C6945F}"/>
    <cellStyle name="Input 2 3 3 2 6 4 3" xfId="9314" xr:uid="{A623D79D-47FF-44EB-A0DA-A8F3758F91CA}"/>
    <cellStyle name="Input 2 3 3 2 6 5" xfId="9315" xr:uid="{5B8992FE-B0E3-4C76-8F77-38647BE50A37}"/>
    <cellStyle name="Input 2 3 3 2 6 5 2" xfId="9316" xr:uid="{3D14EC22-397C-428C-B5DB-1385F69144C8}"/>
    <cellStyle name="Input 2 3 3 2 6 5 3" xfId="9317" xr:uid="{3373CCFA-5F1F-46B8-9ED8-DFABD7EF2462}"/>
    <cellStyle name="Input 2 3 3 2 6 6" xfId="9318" xr:uid="{AB35D747-286D-4C64-A04D-54ABFCC39C12}"/>
    <cellStyle name="Input 2 3 3 2 6 6 2" xfId="9319" xr:uid="{21FB5397-1D0B-4961-86A6-7D8C9AF621CC}"/>
    <cellStyle name="Input 2 3 3 2 6 6 3" xfId="9320" xr:uid="{D50CB478-9823-4938-8872-2F86ACF11AA3}"/>
    <cellStyle name="Input 2 3 3 2 6 7" xfId="9321" xr:uid="{BD8343D5-9709-49B9-A320-0360ED91BEEA}"/>
    <cellStyle name="Input 2 3 3 2 6 8" xfId="9322" xr:uid="{8D34F6C5-DB3B-41E0-9166-33691063DCD4}"/>
    <cellStyle name="Input 2 3 3 2 6 9" xfId="9323" xr:uid="{8F8A3F75-AE7B-4F58-B0AD-C2596C881109}"/>
    <cellStyle name="Input 2 3 3 2 7" xfId="9324" xr:uid="{CE1BBCA3-A5DD-473A-8E06-3CF3354577E4}"/>
    <cellStyle name="Input 2 3 3 2 7 2" xfId="9325" xr:uid="{7A71E886-B20F-4E7A-86B8-AFFC73FE7D11}"/>
    <cellStyle name="Input 2 3 3 2 7 2 2" xfId="9326" xr:uid="{6D47971B-89DD-454C-AD92-3592625A2A53}"/>
    <cellStyle name="Input 2 3 3 2 7 2 3" xfId="9327" xr:uid="{5037BB30-380D-4066-A113-6BCBA3FFAD68}"/>
    <cellStyle name="Input 2 3 3 2 7 3" xfId="9328" xr:uid="{33E174D4-44CC-40DC-9F23-64C16A9551CA}"/>
    <cellStyle name="Input 2 3 3 2 7 3 2" xfId="9329" xr:uid="{4F61D6D1-1484-4BB6-8E07-3CB271621B4A}"/>
    <cellStyle name="Input 2 3 3 2 7 3 3" xfId="9330" xr:uid="{2EA4C1C2-E1DF-470F-81BB-5E24EA83452E}"/>
    <cellStyle name="Input 2 3 3 2 7 4" xfId="9331" xr:uid="{D5706D9F-05AB-42F4-86E4-19710724A353}"/>
    <cellStyle name="Input 2 3 3 2 7 4 2" xfId="9332" xr:uid="{0D034DDA-D8DF-4D46-9A12-D9D197092522}"/>
    <cellStyle name="Input 2 3 3 2 7 4 3" xfId="9333" xr:uid="{0C23E09A-4E25-4494-8B62-91F089B20317}"/>
    <cellStyle name="Input 2 3 3 2 7 5" xfId="9334" xr:uid="{61775FD8-E7D9-4D89-9449-E7EDD8A59DF8}"/>
    <cellStyle name="Input 2 3 3 2 7 5 2" xfId="9335" xr:uid="{AF054138-6DC0-4286-B598-D5E30599D9CD}"/>
    <cellStyle name="Input 2 3 3 2 7 5 3" xfId="9336" xr:uid="{D7843F15-8647-43E8-B48C-DAC50F825C2A}"/>
    <cellStyle name="Input 2 3 3 2 7 6" xfId="9337" xr:uid="{FEF903BC-748A-4D8B-812F-E647E1A46B2B}"/>
    <cellStyle name="Input 2 3 3 2 7 6 2" xfId="9338" xr:uid="{2DB856A3-547B-4795-8EB0-93177B450A9B}"/>
    <cellStyle name="Input 2 3 3 2 7 6 3" xfId="9339" xr:uid="{CEA04507-05A3-449E-AC78-01563ABABD42}"/>
    <cellStyle name="Input 2 3 3 2 7 7" xfId="9340" xr:uid="{AE145ADD-F8B1-461D-8014-039C75F2FFB2}"/>
    <cellStyle name="Input 2 3 3 2 7 8" xfId="9341" xr:uid="{71EC1BE2-6156-460C-9398-F1B781A42FEB}"/>
    <cellStyle name="Input 2 3 3 2 7 9" xfId="9342" xr:uid="{047A6426-4DAA-421C-9198-1452410675B8}"/>
    <cellStyle name="Input 2 3 3 2 8" xfId="9343" xr:uid="{9F1787DD-F4EA-495C-BF96-EB9045DFB335}"/>
    <cellStyle name="Input 2 3 3 2 8 2" xfId="9344" xr:uid="{4F8D675E-739F-4A1D-884E-2C43FEB8B626}"/>
    <cellStyle name="Input 2 3 3 2 8 2 2" xfId="9345" xr:uid="{0827BB05-FB83-4F32-AFD9-FAC2E455A490}"/>
    <cellStyle name="Input 2 3 3 2 8 2 3" xfId="9346" xr:uid="{BC4A9545-9ED1-4A41-BAA3-D6304AF4D050}"/>
    <cellStyle name="Input 2 3 3 2 8 3" xfId="9347" xr:uid="{D3CF8A51-D0DF-470F-B7E7-4597CA12FADD}"/>
    <cellStyle name="Input 2 3 3 2 8 3 2" xfId="9348" xr:uid="{1CC3237B-79D0-4F9D-B64A-1A5A5CD8E6C5}"/>
    <cellStyle name="Input 2 3 3 2 8 3 3" xfId="9349" xr:uid="{A6B5CE28-2F0D-44CA-A4F5-ADE6EBD612D0}"/>
    <cellStyle name="Input 2 3 3 2 8 4" xfId="9350" xr:uid="{6DA6B1CC-15C1-488B-8B09-F2ECE4907D8C}"/>
    <cellStyle name="Input 2 3 3 2 8 4 2" xfId="9351" xr:uid="{264E4ED7-24B1-468A-ACE9-E655F492CE2C}"/>
    <cellStyle name="Input 2 3 3 2 8 4 3" xfId="9352" xr:uid="{385FAB3F-0BE9-4809-A12D-71076FD913FD}"/>
    <cellStyle name="Input 2 3 3 2 8 5" xfId="9353" xr:uid="{1FFBCEB5-017B-416E-83D1-C48DC00081BD}"/>
    <cellStyle name="Input 2 3 3 2 8 5 2" xfId="9354" xr:uid="{EB83521D-B6EE-49EA-AE55-9329801ED970}"/>
    <cellStyle name="Input 2 3 3 2 8 5 3" xfId="9355" xr:uid="{1E18639A-7411-451C-94D7-9F822FF3FB80}"/>
    <cellStyle name="Input 2 3 3 2 8 6" xfId="9356" xr:uid="{4AC7E168-F510-4173-B73F-3085A1D52F9F}"/>
    <cellStyle name="Input 2 3 3 2 8 6 2" xfId="9357" xr:uid="{33F671AA-7A3D-4A55-A290-581453AF9E7A}"/>
    <cellStyle name="Input 2 3 3 2 8 6 3" xfId="9358" xr:uid="{61E20A15-54CC-4CE3-91A4-C66E79A0A205}"/>
    <cellStyle name="Input 2 3 3 2 8 7" xfId="9359" xr:uid="{F6042A53-D2B2-4F19-A648-2C65491327D1}"/>
    <cellStyle name="Input 2 3 3 2 8 8" xfId="9360" xr:uid="{17891D42-3565-4743-8117-30B664084148}"/>
    <cellStyle name="Input 2 3 3 2 8 9" xfId="9361" xr:uid="{1790D5E5-A2F9-44B8-8949-67F81839A8CF}"/>
    <cellStyle name="Input 2 3 3 2 9" xfId="9362" xr:uid="{CE0003BE-35C3-4FE2-8AC3-AF9810957841}"/>
    <cellStyle name="Input 2 3 3 2 9 2" xfId="9363" xr:uid="{8F914C9D-9D57-42D4-A838-701C04118788}"/>
    <cellStyle name="Input 2 3 3 2 9 2 2" xfId="9364" xr:uid="{52CE3CCB-6163-4BFA-B9D6-E3060C4F2DB9}"/>
    <cellStyle name="Input 2 3 3 2 9 2 3" xfId="9365" xr:uid="{6C44A754-982A-4279-BD29-A6EAE044FE14}"/>
    <cellStyle name="Input 2 3 3 2 9 3" xfId="9366" xr:uid="{91C5025A-60F1-4D8D-A1DA-56E96F25DD1A}"/>
    <cellStyle name="Input 2 3 3 2 9 3 2" xfId="9367" xr:uid="{2066A881-2CD5-479D-AEA2-C1FFAEE6BE05}"/>
    <cellStyle name="Input 2 3 3 2 9 3 3" xfId="9368" xr:uid="{321C9338-BDF8-4A5C-B259-B38B882C22C0}"/>
    <cellStyle name="Input 2 3 3 2 9 4" xfId="9369" xr:uid="{058F10F4-3EE0-454D-B219-94A081B6CCB1}"/>
    <cellStyle name="Input 2 3 3 2 9 4 2" xfId="9370" xr:uid="{C361C8F1-771B-4E8F-8E74-DC334AD2E0B4}"/>
    <cellStyle name="Input 2 3 3 2 9 4 3" xfId="9371" xr:uid="{6D1C2F2E-0D23-470E-BEDA-3DFB5954A51D}"/>
    <cellStyle name="Input 2 3 3 2 9 5" xfId="9372" xr:uid="{AC00D0C8-3026-404D-AEBD-2C13067D3C06}"/>
    <cellStyle name="Input 2 3 3 2 9 5 2" xfId="9373" xr:uid="{384B5F0F-2A00-4ABA-A1C4-51BE521CD5BC}"/>
    <cellStyle name="Input 2 3 3 2 9 5 3" xfId="9374" xr:uid="{FB3184F3-730F-4B10-90E4-2BA8CF6E7AB9}"/>
    <cellStyle name="Input 2 3 3 2 9 6" xfId="9375" xr:uid="{4D5A2B25-36AB-4856-9733-117FEDDA1C20}"/>
    <cellStyle name="Input 2 3 3 2 9 6 2" xfId="9376" xr:uid="{E25268B4-0DE6-473A-B741-E87CBD04BE06}"/>
    <cellStyle name="Input 2 3 3 2 9 6 3" xfId="9377" xr:uid="{3D8D2FFD-0942-45FC-8413-BB2BF613A004}"/>
    <cellStyle name="Input 2 3 3 2 9 7" xfId="9378" xr:uid="{F37CB35D-1A4A-4C22-B54A-3AD56A4CB2EE}"/>
    <cellStyle name="Input 2 3 3 2 9 8" xfId="9379" xr:uid="{B4A5B983-263B-4498-9BED-90B0EED6336B}"/>
    <cellStyle name="Input 2 3 3 3" xfId="9380" xr:uid="{D78CEA1B-4842-458B-9A08-942C9D2FCD48}"/>
    <cellStyle name="Input 2 3 3 3 10" xfId="9381" xr:uid="{DD71E261-90CD-4E40-83EF-844590E50961}"/>
    <cellStyle name="Input 2 3 3 3 11" xfId="9382" xr:uid="{E876B835-8A06-49AE-9E6E-433CDD1F796A}"/>
    <cellStyle name="Input 2 3 3 3 2" xfId="9383" xr:uid="{945242CB-F32B-44B3-B2E6-27C2F0AC200E}"/>
    <cellStyle name="Input 2 3 3 3 2 2" xfId="9384" xr:uid="{7A540FFD-1930-4AFE-AA5A-17F3263BE080}"/>
    <cellStyle name="Input 2 3 3 3 2 3" xfId="9385" xr:uid="{B539FFAC-82CE-4312-B419-1A0B0EF662BD}"/>
    <cellStyle name="Input 2 3 3 3 2 4" xfId="9386" xr:uid="{5B8F2716-30D1-46D7-80D7-19AFD4162EFC}"/>
    <cellStyle name="Input 2 3 3 3 3" xfId="9387" xr:uid="{76D12B9E-A909-4DC9-9404-C1E4D731CF52}"/>
    <cellStyle name="Input 2 3 3 3 3 2" xfId="9388" xr:uid="{2AC1494E-2980-4AC8-A852-6E6BAE38B619}"/>
    <cellStyle name="Input 2 3 3 3 3 3" xfId="9389" xr:uid="{C6B530AD-3F83-4ACD-9787-3985CC8AD7E9}"/>
    <cellStyle name="Input 2 3 3 3 3 4" xfId="9390" xr:uid="{C2A65FEC-057B-499D-BCF7-98A63B744B55}"/>
    <cellStyle name="Input 2 3 3 3 4" xfId="9391" xr:uid="{DE61207B-3663-4893-A474-ED9173029589}"/>
    <cellStyle name="Input 2 3 3 3 4 2" xfId="9392" xr:uid="{5261C844-7415-4AEB-A6F0-07337D8EFB0A}"/>
    <cellStyle name="Input 2 3 3 3 4 3" xfId="9393" xr:uid="{ACD6E57D-9011-4A8D-84AF-9D25C3767555}"/>
    <cellStyle name="Input 2 3 3 3 4 4" xfId="9394" xr:uid="{145B8147-12FE-4830-859E-7518FD5B3FF6}"/>
    <cellStyle name="Input 2 3 3 3 5" xfId="9395" xr:uid="{D76CF2BA-B8CD-44B6-9572-1FB478FAFB33}"/>
    <cellStyle name="Input 2 3 3 3 5 2" xfId="9396" xr:uid="{55EB3A56-4C07-4C4A-8A6C-535C07F524E3}"/>
    <cellStyle name="Input 2 3 3 3 5 3" xfId="9397" xr:uid="{57F897F7-77A6-4539-9E95-61D6130EDE33}"/>
    <cellStyle name="Input 2 3 3 3 5 4" xfId="9398" xr:uid="{5A7D5A76-DAC0-4371-B6B6-9EEFC132B065}"/>
    <cellStyle name="Input 2 3 3 3 6" xfId="9399" xr:uid="{375DB880-5981-4953-8293-713C25DD005C}"/>
    <cellStyle name="Input 2 3 3 3 6 2" xfId="9400" xr:uid="{A0B6BF96-B42E-4CD3-B9E5-63F683D34A5A}"/>
    <cellStyle name="Input 2 3 3 3 6 3" xfId="9401" xr:uid="{E6568E84-5E5D-412A-B0F5-7E4F1AA9EDFF}"/>
    <cellStyle name="Input 2 3 3 3 6 4" xfId="9402" xr:uid="{CDBAEADC-1CDA-4329-9069-7F271EA0CBD3}"/>
    <cellStyle name="Input 2 3 3 3 7" xfId="9403" xr:uid="{31FD97E3-A53C-45F0-9B29-8FB14CA18A24}"/>
    <cellStyle name="Input 2 3 3 3 8" xfId="9404" xr:uid="{64072E5B-3E8B-4723-9A05-F6E129333D94}"/>
    <cellStyle name="Input 2 3 3 3 9" xfId="9405" xr:uid="{0722CB28-A79F-4A62-9A70-78BE9C06BC1E}"/>
    <cellStyle name="Input 2 3 3 4" xfId="9406" xr:uid="{3921CA04-C912-4AF1-9CBE-73D0753FC3DF}"/>
    <cellStyle name="Input 2 3 3 4 10" xfId="9407" xr:uid="{106E31C0-5402-4DE8-8C56-A3523BE49A5B}"/>
    <cellStyle name="Input 2 3 3 4 2" xfId="9408" xr:uid="{BA3F377A-A2ED-4BEC-809E-C5B062C3921D}"/>
    <cellStyle name="Input 2 3 3 4 2 2" xfId="9409" xr:uid="{3A146702-8AA7-45FF-9EC7-0EFF0F53AE56}"/>
    <cellStyle name="Input 2 3 3 4 2 3" xfId="9410" xr:uid="{10CD8701-B891-442A-B003-5DF7860EE653}"/>
    <cellStyle name="Input 2 3 3 4 2 4" xfId="9411" xr:uid="{9F3FC38F-3215-433C-8D82-95BADC9C784A}"/>
    <cellStyle name="Input 2 3 3 4 3" xfId="9412" xr:uid="{B6ADABE4-4048-418E-BB54-314596D6709E}"/>
    <cellStyle name="Input 2 3 3 4 3 2" xfId="9413" xr:uid="{52D9A1BB-F256-41FB-A9DF-9C7A3D4B821A}"/>
    <cellStyle name="Input 2 3 3 4 3 3" xfId="9414" xr:uid="{D16876AB-049E-4DB8-9629-03AAE6098617}"/>
    <cellStyle name="Input 2 3 3 4 3 4" xfId="9415" xr:uid="{0DC180C7-F3FB-4D49-83BD-20D1634D7C0B}"/>
    <cellStyle name="Input 2 3 3 4 4" xfId="9416" xr:uid="{518380A2-1D59-4904-B007-8A7EFF0630AD}"/>
    <cellStyle name="Input 2 3 3 4 4 2" xfId="9417" xr:uid="{4769BF48-A1F5-484E-A074-B1579BDD3F0E}"/>
    <cellStyle name="Input 2 3 3 4 4 3" xfId="9418" xr:uid="{93F4BC6A-2921-44D2-A278-898788BEA443}"/>
    <cellStyle name="Input 2 3 3 4 4 4" xfId="9419" xr:uid="{41786A2B-6A45-4DBB-A7A5-C45CA04A0A4D}"/>
    <cellStyle name="Input 2 3 3 4 5" xfId="9420" xr:uid="{8EDA10BE-0C61-4AE1-8DA7-9BF04F6F221D}"/>
    <cellStyle name="Input 2 3 3 4 5 2" xfId="9421" xr:uid="{F11D1E3D-5C77-4687-B356-D58840817526}"/>
    <cellStyle name="Input 2 3 3 4 5 3" xfId="9422" xr:uid="{2C97B07A-DF25-4551-85FA-B6461758088F}"/>
    <cellStyle name="Input 2 3 3 4 5 4" xfId="9423" xr:uid="{8E5FFD75-BC16-4934-B8CA-BA55DF179389}"/>
    <cellStyle name="Input 2 3 3 4 6" xfId="9424" xr:uid="{D3A32A8C-98BB-44CB-BDE0-572F733ACF04}"/>
    <cellStyle name="Input 2 3 3 4 6 2" xfId="9425" xr:uid="{0D75E2D9-A472-4A3C-AAA3-B07244FFE443}"/>
    <cellStyle name="Input 2 3 3 4 6 3" xfId="9426" xr:uid="{DD7DB6BD-F519-4FB9-8516-3CE3819189C6}"/>
    <cellStyle name="Input 2 3 3 4 6 4" xfId="9427" xr:uid="{6444F309-FBD4-4E39-894D-F83EA7345C23}"/>
    <cellStyle name="Input 2 3 3 4 7" xfId="9428" xr:uid="{8A5809A7-6035-4AC3-9394-9E311597A1EB}"/>
    <cellStyle name="Input 2 3 3 4 8" xfId="9429" xr:uid="{A2EE5D19-15B8-4FA7-99F4-235489C932C9}"/>
    <cellStyle name="Input 2 3 3 4 9" xfId="9430" xr:uid="{88578ECE-C15C-4598-8FDC-0F3CB9939230}"/>
    <cellStyle name="Input 2 3 3 5" xfId="9431" xr:uid="{3AC2CA2A-B104-464A-BC77-10380D0B3BFB}"/>
    <cellStyle name="Input 2 3 3 5 2" xfId="9432" xr:uid="{D12D5DD3-2803-4B78-939F-A7342AB1DDFA}"/>
    <cellStyle name="Input 2 3 3 5 2 2" xfId="9433" xr:uid="{FE872AAC-374D-4AEE-BE1F-DCC1B94B58EF}"/>
    <cellStyle name="Input 2 3 3 5 2 3" xfId="9434" xr:uid="{C88DF252-7506-40CA-AA38-E34080BC5210}"/>
    <cellStyle name="Input 2 3 3 5 3" xfId="9435" xr:uid="{9AB57E2E-31B3-46C3-8A09-209EA0D79FCC}"/>
    <cellStyle name="Input 2 3 3 5 3 2" xfId="9436" xr:uid="{81A0E867-055D-4309-AD32-FB9388577A25}"/>
    <cellStyle name="Input 2 3 3 5 3 3" xfId="9437" xr:uid="{7812C99A-2AB1-4F0E-ABAC-13B4D2DF3AC7}"/>
    <cellStyle name="Input 2 3 3 5 4" xfId="9438" xr:uid="{7DD96C57-877C-4B07-8AB0-B5BCCC468F9F}"/>
    <cellStyle name="Input 2 3 3 5 4 2" xfId="9439" xr:uid="{7C880483-1A01-4CCE-85B1-72345EC2AF0F}"/>
    <cellStyle name="Input 2 3 3 5 4 3" xfId="9440" xr:uid="{095953C1-591C-4E4A-A3B3-01EAF5F2141C}"/>
    <cellStyle name="Input 2 3 3 5 5" xfId="9441" xr:uid="{E7F6FE15-1ED2-4C14-B96F-19AA16B3F44B}"/>
    <cellStyle name="Input 2 3 3 5 5 2" xfId="9442" xr:uid="{ED9B04FA-31F8-4D7E-80F8-91A66B0BAFEF}"/>
    <cellStyle name="Input 2 3 3 5 5 3" xfId="9443" xr:uid="{8E3BE2E4-60D2-4B3A-B294-BE4BC2D19A62}"/>
    <cellStyle name="Input 2 3 3 5 6" xfId="9444" xr:uid="{BF0C26FF-4E6D-4211-AC63-513509523206}"/>
    <cellStyle name="Input 2 3 3 5 6 2" xfId="9445" xr:uid="{1297587C-3305-405C-A0D1-563B6FE44827}"/>
    <cellStyle name="Input 2 3 3 5 6 3" xfId="9446" xr:uid="{E5F5D8D4-8C4F-4BAC-98A8-F8DF3B8D2227}"/>
    <cellStyle name="Input 2 3 3 5 7" xfId="9447" xr:uid="{377B844F-D559-47EA-8597-1D3851C31E64}"/>
    <cellStyle name="Input 2 3 3 5 8" xfId="9448" xr:uid="{21F0BB4F-F538-4A6C-A53D-31E8DD648E58}"/>
    <cellStyle name="Input 2 3 3 5 9" xfId="9449" xr:uid="{B4324C63-AA2F-4730-86B7-B39150636E74}"/>
    <cellStyle name="Input 2 3 3 6" xfId="9450" xr:uid="{2B23EA7C-A2C3-4A89-A2C4-F601C32501F6}"/>
    <cellStyle name="Input 2 3 3 6 2" xfId="9451" xr:uid="{16AE75E0-3E42-41B6-9C59-A188EC8A8B29}"/>
    <cellStyle name="Input 2 3 3 6 2 2" xfId="9452" xr:uid="{1CB1C123-194D-429E-A0C9-73B30A7E0A0D}"/>
    <cellStyle name="Input 2 3 3 6 2 3" xfId="9453" xr:uid="{2E9143D6-277F-4A2E-85AA-3808B3CFF254}"/>
    <cellStyle name="Input 2 3 3 6 3" xfId="9454" xr:uid="{034A093D-2AF3-47E7-9F35-E876FB54F389}"/>
    <cellStyle name="Input 2 3 3 6 3 2" xfId="9455" xr:uid="{0D48DD93-B580-4DD4-989A-21ABE52E11CE}"/>
    <cellStyle name="Input 2 3 3 6 3 3" xfId="9456" xr:uid="{2A77210F-43F8-4AAB-80F5-39DA819D8A11}"/>
    <cellStyle name="Input 2 3 3 6 4" xfId="9457" xr:uid="{477E45E3-0449-4C06-AB7C-1DF3797E83B2}"/>
    <cellStyle name="Input 2 3 3 6 4 2" xfId="9458" xr:uid="{9AAE1A11-53F2-4667-A623-3CC0A921983A}"/>
    <cellStyle name="Input 2 3 3 6 4 3" xfId="9459" xr:uid="{C0B0BBE3-0A03-4699-864A-4E457DC019C4}"/>
    <cellStyle name="Input 2 3 3 6 5" xfId="9460" xr:uid="{483091C0-04A9-416C-A0DF-838E4D5696A0}"/>
    <cellStyle name="Input 2 3 3 6 5 2" xfId="9461" xr:uid="{2BFB23CA-1E7E-477C-97B9-C91CBE5C3030}"/>
    <cellStyle name="Input 2 3 3 6 5 3" xfId="9462" xr:uid="{AE517019-80D1-42C0-B1C9-5883B3CA198E}"/>
    <cellStyle name="Input 2 3 3 6 6" xfId="9463" xr:uid="{69124BCC-039D-4CA3-A2EC-A8CB3BC474D3}"/>
    <cellStyle name="Input 2 3 3 6 6 2" xfId="9464" xr:uid="{BAAFC940-A547-4350-9E67-8F9F66AF37C3}"/>
    <cellStyle name="Input 2 3 3 6 6 3" xfId="9465" xr:uid="{A87AFC0A-D1FE-4486-863A-5430DD5C740B}"/>
    <cellStyle name="Input 2 3 3 6 7" xfId="9466" xr:uid="{88279C93-A933-439A-9AD3-C2CB5349161B}"/>
    <cellStyle name="Input 2 3 3 6 8" xfId="9467" xr:uid="{729FCF93-5188-4F5F-A5BE-944D996E2881}"/>
    <cellStyle name="Input 2 3 3 6 9" xfId="9468" xr:uid="{78F4BD62-A6B5-4A81-AD8D-8032600C8E17}"/>
    <cellStyle name="Input 2 3 3 7" xfId="9469" xr:uid="{238E1C0B-7C68-4023-BDCE-D6BEF1B7B134}"/>
    <cellStyle name="Input 2 3 3 7 2" xfId="9470" xr:uid="{144EE0FA-0163-429F-85FF-356F8AF8E46D}"/>
    <cellStyle name="Input 2 3 3 7 2 2" xfId="9471" xr:uid="{AA98452C-C127-4B78-9A73-6A9521E9581E}"/>
    <cellStyle name="Input 2 3 3 7 2 3" xfId="9472" xr:uid="{EDDCA0AC-6E8D-4D88-8828-EDC9B50FF186}"/>
    <cellStyle name="Input 2 3 3 7 3" xfId="9473" xr:uid="{F7C0D862-0C52-471D-9E2E-90D32AD512D4}"/>
    <cellStyle name="Input 2 3 3 7 3 2" xfId="9474" xr:uid="{845D214F-7B0F-4840-9C7B-CE5696B8665F}"/>
    <cellStyle name="Input 2 3 3 7 3 3" xfId="9475" xr:uid="{266D81B0-6BDD-435C-8232-75713EFE7336}"/>
    <cellStyle name="Input 2 3 3 7 4" xfId="9476" xr:uid="{6541FC46-1A5A-4D60-9F65-5E6E06CB1F10}"/>
    <cellStyle name="Input 2 3 3 7 4 2" xfId="9477" xr:uid="{163B3756-6D1E-44AC-8C70-47B26F3F9F0A}"/>
    <cellStyle name="Input 2 3 3 7 4 3" xfId="9478" xr:uid="{B003163E-C6EB-4578-A03A-1728767F4652}"/>
    <cellStyle name="Input 2 3 3 7 5" xfId="9479" xr:uid="{29424146-7DFD-42A3-8B92-D82766F175A2}"/>
    <cellStyle name="Input 2 3 3 7 5 2" xfId="9480" xr:uid="{C50ED68E-A570-4AFC-BE1A-B491388C3B8B}"/>
    <cellStyle name="Input 2 3 3 7 5 3" xfId="9481" xr:uid="{28531294-1659-4FA6-B80F-C369E9E198CE}"/>
    <cellStyle name="Input 2 3 3 7 6" xfId="9482" xr:uid="{422B6315-775C-4412-8E3F-7CAC14E067E1}"/>
    <cellStyle name="Input 2 3 3 7 6 2" xfId="9483" xr:uid="{328ABA75-DD61-4250-965C-9AA385D0012C}"/>
    <cellStyle name="Input 2 3 3 7 6 3" xfId="9484" xr:uid="{264B16B4-29B6-4521-9DC8-E87F0D145B2B}"/>
    <cellStyle name="Input 2 3 3 7 7" xfId="9485" xr:uid="{6EC073D4-1A9E-416D-99E0-42635ADED148}"/>
    <cellStyle name="Input 2 3 3 7 8" xfId="9486" xr:uid="{9E320032-5D51-4114-805A-2BEE7876509F}"/>
    <cellStyle name="Input 2 3 3 7 9" xfId="9487" xr:uid="{10F182DA-2BFE-4AEA-AF98-A045765A9E81}"/>
    <cellStyle name="Input 2 3 3 8" xfId="9488" xr:uid="{F063D9F6-6E4F-415D-A484-AB263A373D47}"/>
    <cellStyle name="Input 2 3 3 8 2" xfId="9489" xr:uid="{EF494D0A-E76A-4E11-88FD-D4CF532B4488}"/>
    <cellStyle name="Input 2 3 3 8 2 2" xfId="9490" xr:uid="{DD1ED27C-5834-4DD6-8D6F-50E0756065A9}"/>
    <cellStyle name="Input 2 3 3 8 2 3" xfId="9491" xr:uid="{D5DD10D4-0B74-4256-9CE9-82AA39DA1BCF}"/>
    <cellStyle name="Input 2 3 3 8 3" xfId="9492" xr:uid="{230BB285-7203-4B00-9761-D9A1DB2C1A07}"/>
    <cellStyle name="Input 2 3 3 8 3 2" xfId="9493" xr:uid="{7D8F0A74-F534-40DB-A04D-2885F3BEF960}"/>
    <cellStyle name="Input 2 3 3 8 3 3" xfId="9494" xr:uid="{7CFCAF4F-F1BF-474B-BBD2-33168A9D2459}"/>
    <cellStyle name="Input 2 3 3 8 4" xfId="9495" xr:uid="{5D1839F1-A524-4004-BF1B-EA8B87DA65F3}"/>
    <cellStyle name="Input 2 3 3 8 4 2" xfId="9496" xr:uid="{84922C23-7169-414D-869F-8E35649182B4}"/>
    <cellStyle name="Input 2 3 3 8 4 3" xfId="9497" xr:uid="{0FF442A4-3F64-4833-BC8C-559C7FAD41CF}"/>
    <cellStyle name="Input 2 3 3 8 5" xfId="9498" xr:uid="{48BCB673-4F3E-4527-A0BA-81D25A7F1F97}"/>
    <cellStyle name="Input 2 3 3 8 5 2" xfId="9499" xr:uid="{7758EEAA-ADD8-4A35-9119-5F22D0FDAD87}"/>
    <cellStyle name="Input 2 3 3 8 5 3" xfId="9500" xr:uid="{7841376C-FD49-4130-86B0-5A238D916DEB}"/>
    <cellStyle name="Input 2 3 3 8 6" xfId="9501" xr:uid="{80BDF8BF-25E6-4519-89F2-D1FF54FC358F}"/>
    <cellStyle name="Input 2 3 3 8 6 2" xfId="9502" xr:uid="{2FD4C892-AA73-42DA-8FE2-0AC62E2B9BB5}"/>
    <cellStyle name="Input 2 3 3 8 6 3" xfId="9503" xr:uid="{9C650E2F-1672-43A7-8040-21128A7B8A13}"/>
    <cellStyle name="Input 2 3 3 8 7" xfId="9504" xr:uid="{FB4EFBC5-3420-4F06-8245-E82665615719}"/>
    <cellStyle name="Input 2 3 3 8 8" xfId="9505" xr:uid="{9FFC5A30-18F6-4096-9C1D-948454A5393E}"/>
    <cellStyle name="Input 2 3 3 8 9" xfId="9506" xr:uid="{9634DAA2-8F78-4109-825A-3BE76073B240}"/>
    <cellStyle name="Input 2 3 3 9" xfId="9507" xr:uid="{C4BE3404-D6E4-4192-82DE-1EBDDDB00A2A}"/>
    <cellStyle name="Input 2 3 3 9 2" xfId="9508" xr:uid="{52BAA3A3-B98A-45A0-B920-75C258430DA9}"/>
    <cellStyle name="Input 2 3 3 9 2 2" xfId="9509" xr:uid="{2151BDEE-0AD5-44CB-BAEE-CF9AD89208B2}"/>
    <cellStyle name="Input 2 3 3 9 2 3" xfId="9510" xr:uid="{5439ECAC-3ABC-4B4A-A2D9-D1082956BD8E}"/>
    <cellStyle name="Input 2 3 3 9 3" xfId="9511" xr:uid="{7F069EB8-5D89-4A3F-9D2D-96FC69281FB0}"/>
    <cellStyle name="Input 2 3 3 9 3 2" xfId="9512" xr:uid="{66F2D1C8-9F5E-4590-91AA-55951903419A}"/>
    <cellStyle name="Input 2 3 3 9 3 3" xfId="9513" xr:uid="{6EC0E596-0B92-4C1A-BB8D-11381C8785ED}"/>
    <cellStyle name="Input 2 3 3 9 4" xfId="9514" xr:uid="{68F36BD9-8C4F-424C-8254-781267767854}"/>
    <cellStyle name="Input 2 3 3 9 4 2" xfId="9515" xr:uid="{B45F871F-9C2F-4331-A305-B89FA4B96693}"/>
    <cellStyle name="Input 2 3 3 9 4 3" xfId="9516" xr:uid="{BA75E312-4DF3-44F5-AF9C-4142AECC11AE}"/>
    <cellStyle name="Input 2 3 3 9 5" xfId="9517" xr:uid="{1D70ACE1-1564-4368-8BDE-CC3C6B5E9EB9}"/>
    <cellStyle name="Input 2 3 3 9 5 2" xfId="9518" xr:uid="{3CDAD6F5-B4A1-4960-AAD5-4A3FA9028F9C}"/>
    <cellStyle name="Input 2 3 3 9 5 3" xfId="9519" xr:uid="{524C791E-0160-4C7B-83B0-1E02ED0592EB}"/>
    <cellStyle name="Input 2 3 3 9 6" xfId="9520" xr:uid="{2CC4FE47-6694-416F-BDEC-3580831D5185}"/>
    <cellStyle name="Input 2 3 3 9 6 2" xfId="9521" xr:uid="{798BA62B-5C43-4BDA-BA64-51DDB467BC12}"/>
    <cellStyle name="Input 2 3 3 9 6 3" xfId="9522" xr:uid="{DA55F284-D3B4-4CB6-8EA9-53EC365FA83D}"/>
    <cellStyle name="Input 2 3 3 9 7" xfId="9523" xr:uid="{8D67FE62-9F26-481C-8C24-67983ACABF88}"/>
    <cellStyle name="Input 2 3 3 9 8" xfId="9524" xr:uid="{81799120-E14B-4879-B14A-85220028ECE8}"/>
    <cellStyle name="Input 2 3 3 9 9" xfId="9525" xr:uid="{B4A11FC7-7C9C-438E-8614-E491B3E7AD9E}"/>
    <cellStyle name="Input 2 3 4" xfId="9526" xr:uid="{C69486ED-9BA0-4AFC-89DD-FF06B579C78E}"/>
    <cellStyle name="Input 2 3 4 10" xfId="9527" xr:uid="{7BC95AF1-1E5A-4C5F-B795-7222CD56BB8A}"/>
    <cellStyle name="Input 2 3 4 10 2" xfId="9528" xr:uid="{D25B8DAC-1402-42C7-A370-7051A92CD204}"/>
    <cellStyle name="Input 2 3 4 10 2 2" xfId="9529" xr:uid="{818BDEE9-E032-4D45-B1D4-3458A874845A}"/>
    <cellStyle name="Input 2 3 4 10 2 3" xfId="9530" xr:uid="{4CB6E3FF-7FB5-4947-B78A-2F3A91335837}"/>
    <cellStyle name="Input 2 3 4 10 3" xfId="9531" xr:uid="{64BF7424-5F47-41D7-A8CD-A941217DE424}"/>
    <cellStyle name="Input 2 3 4 10 3 2" xfId="9532" xr:uid="{E488D7D0-AE0E-4174-9F20-1DE0AB474989}"/>
    <cellStyle name="Input 2 3 4 10 3 3" xfId="9533" xr:uid="{3CAB2A6F-8298-44FE-9B50-24CCB0A9FA48}"/>
    <cellStyle name="Input 2 3 4 10 4" xfId="9534" xr:uid="{0A8B2CD0-33A3-4630-9C13-A6E57137B911}"/>
    <cellStyle name="Input 2 3 4 10 4 2" xfId="9535" xr:uid="{9A2145B0-0211-48C9-AA13-F46BFC75CC97}"/>
    <cellStyle name="Input 2 3 4 10 4 3" xfId="9536" xr:uid="{DB2C1AD2-93EB-42B3-ABE9-12DB14E68773}"/>
    <cellStyle name="Input 2 3 4 10 5" xfId="9537" xr:uid="{47056C65-FA18-435F-BE3A-E7482DF2212B}"/>
    <cellStyle name="Input 2 3 4 10 5 2" xfId="9538" xr:uid="{1C695481-B1C6-433B-BAA8-42E14583992A}"/>
    <cellStyle name="Input 2 3 4 10 5 3" xfId="9539" xr:uid="{1972E5EB-E11E-4EBA-A27B-38E16501F1D9}"/>
    <cellStyle name="Input 2 3 4 10 6" xfId="9540" xr:uid="{50A97EB1-4E47-4E8A-8E6B-3D08441A4D38}"/>
    <cellStyle name="Input 2 3 4 10 6 2" xfId="9541" xr:uid="{119D1A69-F5DE-4813-A6D9-8626FB631D49}"/>
    <cellStyle name="Input 2 3 4 10 6 3" xfId="9542" xr:uid="{47266F83-B21A-44C6-AFE6-A0CE8DB9BE9B}"/>
    <cellStyle name="Input 2 3 4 10 7" xfId="9543" xr:uid="{984491FB-EAAE-435F-B667-5C36A94F4D76}"/>
    <cellStyle name="Input 2 3 4 10 8" xfId="9544" xr:uid="{692A99CF-8673-4085-9954-F7C941CFC9AD}"/>
    <cellStyle name="Input 2 3 4 11" xfId="9545" xr:uid="{1E4B1E6B-7349-4A65-82A7-86E56FC9E3E6}"/>
    <cellStyle name="Input 2 3 4 11 2" xfId="9546" xr:uid="{480EC8CA-117F-460D-98AB-73E160487986}"/>
    <cellStyle name="Input 2 3 4 11 2 2" xfId="9547" xr:uid="{51AB1960-6CED-4B4C-A532-E9DE2A807B6E}"/>
    <cellStyle name="Input 2 3 4 11 2 3" xfId="9548" xr:uid="{431464C2-AC9F-4C0E-8159-154A215FD7AC}"/>
    <cellStyle name="Input 2 3 4 11 3" xfId="9549" xr:uid="{B8CD2578-F395-49AB-993C-E14B54508D4B}"/>
    <cellStyle name="Input 2 3 4 11 3 2" xfId="9550" xr:uid="{4FF8D937-041E-483D-9675-5003C14D21EA}"/>
    <cellStyle name="Input 2 3 4 11 3 3" xfId="9551" xr:uid="{A56BAE5D-385B-4870-936D-93420AEC91C3}"/>
    <cellStyle name="Input 2 3 4 11 4" xfId="9552" xr:uid="{3C8CCEF4-8127-4922-A86D-0CFD579A25A9}"/>
    <cellStyle name="Input 2 3 4 11 4 2" xfId="9553" xr:uid="{3D8846B7-AAE2-42DB-B583-03ACF3F224FD}"/>
    <cellStyle name="Input 2 3 4 11 4 3" xfId="9554" xr:uid="{75028217-EBB8-46B2-AAFE-B462372EB555}"/>
    <cellStyle name="Input 2 3 4 11 5" xfId="9555" xr:uid="{41A2177B-8833-4429-963C-DD845EE2C329}"/>
    <cellStyle name="Input 2 3 4 11 5 2" xfId="9556" xr:uid="{80542939-7C36-4552-AF6B-50E5B7B416B6}"/>
    <cellStyle name="Input 2 3 4 11 5 3" xfId="9557" xr:uid="{7A9C6D6A-3406-43C9-B6AB-F91D9772E2ED}"/>
    <cellStyle name="Input 2 3 4 11 6" xfId="9558" xr:uid="{9C7C43F0-8FF9-470E-A127-2D7446A078D3}"/>
    <cellStyle name="Input 2 3 4 11 6 2" xfId="9559" xr:uid="{89A090B0-259F-434F-9F9E-DD3D75A3FD02}"/>
    <cellStyle name="Input 2 3 4 11 6 3" xfId="9560" xr:uid="{B79DA48C-FEC9-4F66-83EB-8231DF8E0DEE}"/>
    <cellStyle name="Input 2 3 4 11 7" xfId="9561" xr:uid="{59E3C38F-A8B2-439B-9188-81BFA6081608}"/>
    <cellStyle name="Input 2 3 4 11 8" xfId="9562" xr:uid="{62D0B23D-B310-41D9-A42C-CB931B827AEE}"/>
    <cellStyle name="Input 2 3 4 12" xfId="9563" xr:uid="{36EE6A53-1DF8-4B01-B252-5AA5FC630DF9}"/>
    <cellStyle name="Input 2 3 4 12 2" xfId="9564" xr:uid="{05EEE205-74D1-461C-9F88-06421E2D0867}"/>
    <cellStyle name="Input 2 3 4 12 2 2" xfId="9565" xr:uid="{53EB4554-3CF1-4AC6-AF5B-368554D01DC3}"/>
    <cellStyle name="Input 2 3 4 12 2 3" xfId="9566" xr:uid="{D5303640-C4BC-4BE8-A1D4-9AFA191B686C}"/>
    <cellStyle name="Input 2 3 4 12 3" xfId="9567" xr:uid="{7E9E33E7-1B76-4A74-96A7-2B4995388CE2}"/>
    <cellStyle name="Input 2 3 4 12 3 2" xfId="9568" xr:uid="{E985EB61-B577-4127-AD89-3F9C8199E783}"/>
    <cellStyle name="Input 2 3 4 12 3 3" xfId="9569" xr:uid="{30D7A10B-3B14-4C97-A1AF-8EDFD8199120}"/>
    <cellStyle name="Input 2 3 4 12 4" xfId="9570" xr:uid="{D8E8D7F8-8F55-4033-B2F7-491E3C6DB054}"/>
    <cellStyle name="Input 2 3 4 12 4 2" xfId="9571" xr:uid="{8445AC2E-54A1-4155-B7BB-D7D7A5CD109E}"/>
    <cellStyle name="Input 2 3 4 12 4 3" xfId="9572" xr:uid="{ECD02BB3-DB50-48DD-A2D6-2A0A1A1737B2}"/>
    <cellStyle name="Input 2 3 4 12 5" xfId="9573" xr:uid="{937B863D-6FBB-4F04-9983-E1A9BE772E3E}"/>
    <cellStyle name="Input 2 3 4 12 5 2" xfId="9574" xr:uid="{E3591262-6D8A-41CB-9337-EE65800A68BD}"/>
    <cellStyle name="Input 2 3 4 12 5 3" xfId="9575" xr:uid="{66A98B73-B59B-477F-89A1-2C7370BAA478}"/>
    <cellStyle name="Input 2 3 4 12 6" xfId="9576" xr:uid="{5BD2E925-B260-4049-A494-D95251335B9C}"/>
    <cellStyle name="Input 2 3 4 12 6 2" xfId="9577" xr:uid="{F64AD836-B484-4832-9A55-984330D00DD1}"/>
    <cellStyle name="Input 2 3 4 12 6 3" xfId="9578" xr:uid="{EB71A3C2-7683-4D53-884D-880348F7CF76}"/>
    <cellStyle name="Input 2 3 4 12 7" xfId="9579" xr:uid="{6940783F-B15D-48F2-8436-156C80649B4D}"/>
    <cellStyle name="Input 2 3 4 12 8" xfId="9580" xr:uid="{1655C349-3028-47B1-99B5-A96F2CB44F25}"/>
    <cellStyle name="Input 2 3 4 13" xfId="9581" xr:uid="{923FAF3F-44A9-4F48-AB1F-78BB708D2C22}"/>
    <cellStyle name="Input 2 3 4 13 2" xfId="9582" xr:uid="{C97B9448-AFAD-4DEB-BC45-CD9F531BA8CC}"/>
    <cellStyle name="Input 2 3 4 13 2 2" xfId="9583" xr:uid="{64164587-3458-417C-9DCD-008F995B087B}"/>
    <cellStyle name="Input 2 3 4 13 2 3" xfId="9584" xr:uid="{AC4CF96A-ECC5-41B1-B31E-ECB8453901B6}"/>
    <cellStyle name="Input 2 3 4 13 3" xfId="9585" xr:uid="{EAE842F4-59BE-4C77-AF5C-1A8D7276A2BF}"/>
    <cellStyle name="Input 2 3 4 13 3 2" xfId="9586" xr:uid="{F263D008-B2F0-4754-B349-6447459CA3E8}"/>
    <cellStyle name="Input 2 3 4 13 3 3" xfId="9587" xr:uid="{A77DB645-52CB-4A68-ADF4-505A35479A8E}"/>
    <cellStyle name="Input 2 3 4 13 4" xfId="9588" xr:uid="{F9B8D8B6-1791-455C-803E-F68BB0CBE342}"/>
    <cellStyle name="Input 2 3 4 13 4 2" xfId="9589" xr:uid="{EA5B8FB7-8DB0-4CFB-8B36-F4C0A9AACDA3}"/>
    <cellStyle name="Input 2 3 4 13 4 3" xfId="9590" xr:uid="{1CD69E57-8897-4A1E-AEA0-E5457408749A}"/>
    <cellStyle name="Input 2 3 4 13 5" xfId="9591" xr:uid="{C752C724-E0A4-4F57-8BF9-6382DB3E99D7}"/>
    <cellStyle name="Input 2 3 4 13 5 2" xfId="9592" xr:uid="{90707F73-87CA-4DF3-9E4E-392438984DDF}"/>
    <cellStyle name="Input 2 3 4 13 5 3" xfId="9593" xr:uid="{C351AD7C-E28E-4AD1-A048-3CD5CFCE457B}"/>
    <cellStyle name="Input 2 3 4 13 6" xfId="9594" xr:uid="{FE56A925-4A0E-4A2B-BC47-09B6D019F9AA}"/>
    <cellStyle name="Input 2 3 4 13 6 2" xfId="9595" xr:uid="{040F317D-50A8-4F30-BE06-A6E5198080DF}"/>
    <cellStyle name="Input 2 3 4 13 6 3" xfId="9596" xr:uid="{B465EDAB-4EB3-4917-A15B-0515B4E9F830}"/>
    <cellStyle name="Input 2 3 4 13 7" xfId="9597" xr:uid="{34C435EA-2253-416C-985A-D56F34E55C16}"/>
    <cellStyle name="Input 2 3 4 13 8" xfId="9598" xr:uid="{8306FCD6-5CDA-4E78-8897-6F2F33F27613}"/>
    <cellStyle name="Input 2 3 4 14" xfId="9599" xr:uid="{D1BD9732-8F2E-440E-83B5-7D819FA1CF0F}"/>
    <cellStyle name="Input 2 3 4 14 2" xfId="9600" xr:uid="{D6A1FD55-42E3-4CCF-BEC6-E968D210A76B}"/>
    <cellStyle name="Input 2 3 4 14 2 2" xfId="9601" xr:uid="{E3C8E530-FBF6-48A7-9A5D-BD1A26B67E87}"/>
    <cellStyle name="Input 2 3 4 14 2 3" xfId="9602" xr:uid="{98EE73E7-D6E1-40EE-AA98-AD5F1CCF61ED}"/>
    <cellStyle name="Input 2 3 4 14 3" xfId="9603" xr:uid="{6A8810DA-C6F1-4804-AAE9-962E5CE060A2}"/>
    <cellStyle name="Input 2 3 4 14 3 2" xfId="9604" xr:uid="{37013F84-E11E-4330-8997-A783B8142C41}"/>
    <cellStyle name="Input 2 3 4 14 3 3" xfId="9605" xr:uid="{B2FE02FA-828F-448F-945F-ECC57A490FCE}"/>
    <cellStyle name="Input 2 3 4 14 4" xfId="9606" xr:uid="{932EDD13-657F-4F23-80AD-89DEA107FDBF}"/>
    <cellStyle name="Input 2 3 4 14 4 2" xfId="9607" xr:uid="{863B10B4-80D8-4ACB-B2CD-43FA593C6141}"/>
    <cellStyle name="Input 2 3 4 14 4 3" xfId="9608" xr:uid="{7FF257D8-7C12-4153-A040-A0DF29EF75C8}"/>
    <cellStyle name="Input 2 3 4 14 5" xfId="9609" xr:uid="{FC5DCCCF-493D-49C6-BBE2-198BC8586433}"/>
    <cellStyle name="Input 2 3 4 14 5 2" xfId="9610" xr:uid="{2F07A910-F99B-4F4E-B5B3-2B440EEF03AB}"/>
    <cellStyle name="Input 2 3 4 14 5 3" xfId="9611" xr:uid="{DFB1BE34-94E4-42D5-B829-F30E7656F82A}"/>
    <cellStyle name="Input 2 3 4 14 6" xfId="9612" xr:uid="{BDDE595D-9645-44E7-8EE8-E2A411D6F991}"/>
    <cellStyle name="Input 2 3 4 14 6 2" xfId="9613" xr:uid="{9BAE5754-94EA-4DD6-AF3B-EA5B4D6A5294}"/>
    <cellStyle name="Input 2 3 4 14 6 3" xfId="9614" xr:uid="{A66BB5E5-C5C0-488D-9294-EE3506FEAB92}"/>
    <cellStyle name="Input 2 3 4 14 7" xfId="9615" xr:uid="{FC159572-FAA2-4479-93B1-C597673A1BF4}"/>
    <cellStyle name="Input 2 3 4 14 8" xfId="9616" xr:uid="{45640E06-3E11-453B-999D-E2E400419498}"/>
    <cellStyle name="Input 2 3 4 15" xfId="9617" xr:uid="{8CDB3852-B455-4286-A69D-1070E54212B3}"/>
    <cellStyle name="Input 2 3 4 15 2" xfId="9618" xr:uid="{DA385EDC-3CAF-4797-BDF6-A271EA2C7543}"/>
    <cellStyle name="Input 2 3 4 15 3" xfId="9619" xr:uid="{C8D878A6-07B6-438B-85DC-70A03F12875F}"/>
    <cellStyle name="Input 2 3 4 16" xfId="9620" xr:uid="{43668A15-E64C-47B7-BE52-FE05EF62A725}"/>
    <cellStyle name="Input 2 3 4 2" xfId="9621" xr:uid="{3696304D-2CC7-49A0-BBE8-FFF9C26828AA}"/>
    <cellStyle name="Input 2 3 4 2 2" xfId="9622" xr:uid="{01B8EECD-3CF4-4191-A597-158D4DDD2A00}"/>
    <cellStyle name="Input 2 3 4 2 2 2" xfId="9623" xr:uid="{2AF534D2-BEC4-44B8-B69A-B0AB341222A5}"/>
    <cellStyle name="Input 2 3 4 2 2 3" xfId="9624" xr:uid="{375A6A08-DF7B-4874-921B-B4E7DC261918}"/>
    <cellStyle name="Input 2 3 4 2 3" xfId="9625" xr:uid="{D674DF09-B464-401B-AB97-D665FAA4EBB0}"/>
    <cellStyle name="Input 2 3 4 2 3 2" xfId="9626" xr:uid="{F4BEE5BD-46B2-4AED-A44F-A9095D7A7A6E}"/>
    <cellStyle name="Input 2 3 4 2 3 3" xfId="9627" xr:uid="{EE6C020A-6DEB-471C-BD71-086312865F6F}"/>
    <cellStyle name="Input 2 3 4 2 4" xfId="9628" xr:uid="{31D9862B-24C0-4E76-9F63-A9F33B766961}"/>
    <cellStyle name="Input 2 3 4 2 4 2" xfId="9629" xr:uid="{9FF46EC5-4B4E-4F48-9FB4-86A05D4FCDE6}"/>
    <cellStyle name="Input 2 3 4 2 4 3" xfId="9630" xr:uid="{FAFA1024-6084-4484-A4C9-174B0C90D128}"/>
    <cellStyle name="Input 2 3 4 2 5" xfId="9631" xr:uid="{DD406EF4-1AC9-453F-87A0-73F1F6D33441}"/>
    <cellStyle name="Input 2 3 4 2 5 2" xfId="9632" xr:uid="{E82F5B2B-D21C-4FBA-8F05-5F90D91D518A}"/>
    <cellStyle name="Input 2 3 4 2 5 3" xfId="9633" xr:uid="{66EBB450-77CB-4472-B635-4486BC3DE4C9}"/>
    <cellStyle name="Input 2 3 4 2 6" xfId="9634" xr:uid="{6E61450E-BD93-4100-97AB-B652EF5AB575}"/>
    <cellStyle name="Input 2 3 4 2 6 2" xfId="9635" xr:uid="{0C4DB4AD-4B7B-4F11-8899-90FB8690CAE3}"/>
    <cellStyle name="Input 2 3 4 2 6 3" xfId="9636" xr:uid="{3F967069-7B01-4DCD-B2AC-8FAB431AAA0C}"/>
    <cellStyle name="Input 2 3 4 2 7" xfId="9637" xr:uid="{10BCEA09-D01D-4715-B58E-CFC5DD960A89}"/>
    <cellStyle name="Input 2 3 4 2 8" xfId="9638" xr:uid="{35ECC037-5AF6-4973-A4DB-A7EF7D887361}"/>
    <cellStyle name="Input 2 3 4 2 9" xfId="9639" xr:uid="{67BE2385-AD18-44D4-ADFC-80CD083F8963}"/>
    <cellStyle name="Input 2 3 4 3" xfId="9640" xr:uid="{14801BFE-07FA-4E56-BC21-93697E2F75F1}"/>
    <cellStyle name="Input 2 3 4 3 2" xfId="9641" xr:uid="{0432EFE4-93C4-43F7-8398-DB14747CE53F}"/>
    <cellStyle name="Input 2 3 4 3 2 2" xfId="9642" xr:uid="{3F241F04-D47E-4470-B00D-9AB5601B8FCB}"/>
    <cellStyle name="Input 2 3 4 3 2 3" xfId="9643" xr:uid="{A57D5D94-FFA8-4528-98CC-F01D37BABA18}"/>
    <cellStyle name="Input 2 3 4 3 3" xfId="9644" xr:uid="{04A6EF02-2F1B-4CC8-8E48-84E1B64535D8}"/>
    <cellStyle name="Input 2 3 4 3 3 2" xfId="9645" xr:uid="{1A361BD3-8A36-4EA2-8F9F-5D455BB420FF}"/>
    <cellStyle name="Input 2 3 4 3 3 3" xfId="9646" xr:uid="{FE5DE423-07D3-480D-95DF-157A4FC5FF02}"/>
    <cellStyle name="Input 2 3 4 3 4" xfId="9647" xr:uid="{BCA7EB1A-71A8-4E80-BC75-BB9EDE4DA884}"/>
    <cellStyle name="Input 2 3 4 3 4 2" xfId="9648" xr:uid="{4D45E32A-36D4-4BD7-A161-64C4103062D3}"/>
    <cellStyle name="Input 2 3 4 3 4 3" xfId="9649" xr:uid="{AF5D4FE4-C61E-4242-9471-F52F804084B0}"/>
    <cellStyle name="Input 2 3 4 3 5" xfId="9650" xr:uid="{0BE6193F-D369-4E94-A87A-E0F482260334}"/>
    <cellStyle name="Input 2 3 4 3 5 2" xfId="9651" xr:uid="{15F35D1F-0344-4960-86D1-1DD588262966}"/>
    <cellStyle name="Input 2 3 4 3 5 3" xfId="9652" xr:uid="{94700EAC-5C78-438A-BD47-E0CE2C0179B0}"/>
    <cellStyle name="Input 2 3 4 3 6" xfId="9653" xr:uid="{101CC4C6-315B-4B07-9EB1-7C4C3EC9EC5D}"/>
    <cellStyle name="Input 2 3 4 3 6 2" xfId="9654" xr:uid="{44B23ED0-E29E-4A85-90A0-879921202979}"/>
    <cellStyle name="Input 2 3 4 3 6 3" xfId="9655" xr:uid="{79C3C68E-F86F-4800-9639-ACDF284C3B76}"/>
    <cellStyle name="Input 2 3 4 3 7" xfId="9656" xr:uid="{EC4251C6-D1C0-445F-9F06-025DDE818723}"/>
    <cellStyle name="Input 2 3 4 3 8" xfId="9657" xr:uid="{EAA8B78A-EC99-4131-B4B2-5A44CB508248}"/>
    <cellStyle name="Input 2 3 4 3 9" xfId="9658" xr:uid="{1A220B80-C8EC-4D49-9D42-0E094836EBAE}"/>
    <cellStyle name="Input 2 3 4 4" xfId="9659" xr:uid="{F0AA564F-9436-4881-850E-EF68DCE99CBA}"/>
    <cellStyle name="Input 2 3 4 4 2" xfId="9660" xr:uid="{1A7891A6-64E9-412F-8594-7A96DDF05463}"/>
    <cellStyle name="Input 2 3 4 4 2 2" xfId="9661" xr:uid="{92FB38FD-3EFD-4650-815F-F192A3572CB6}"/>
    <cellStyle name="Input 2 3 4 4 2 3" xfId="9662" xr:uid="{56547167-7586-4AB1-8933-B042F64E6818}"/>
    <cellStyle name="Input 2 3 4 4 3" xfId="9663" xr:uid="{3FFAC597-F530-4C80-B0BC-93F29947D84F}"/>
    <cellStyle name="Input 2 3 4 4 3 2" xfId="9664" xr:uid="{880222B7-D493-4978-A405-CC552051F1CB}"/>
    <cellStyle name="Input 2 3 4 4 3 3" xfId="9665" xr:uid="{4D51DE01-4D47-425D-BF05-6C135BC18D29}"/>
    <cellStyle name="Input 2 3 4 4 4" xfId="9666" xr:uid="{D9062CAC-8DDE-4CC5-B788-C86F9FE57E64}"/>
    <cellStyle name="Input 2 3 4 4 4 2" xfId="9667" xr:uid="{1D370D61-CF69-4184-940F-3942302149AD}"/>
    <cellStyle name="Input 2 3 4 4 4 3" xfId="9668" xr:uid="{2E1E3852-3DED-444E-B150-C9B07DCE1C73}"/>
    <cellStyle name="Input 2 3 4 4 5" xfId="9669" xr:uid="{67F54B15-316C-4C0A-B22C-507C52F4B2DA}"/>
    <cellStyle name="Input 2 3 4 4 5 2" xfId="9670" xr:uid="{21DE2212-9A55-45B6-800E-075D7AE87DC9}"/>
    <cellStyle name="Input 2 3 4 4 5 3" xfId="9671" xr:uid="{5F14B109-8A7C-4C12-9804-0C2BEAC0FF74}"/>
    <cellStyle name="Input 2 3 4 4 6" xfId="9672" xr:uid="{644B5238-429A-4A9F-BDA0-E06D0DC55A8F}"/>
    <cellStyle name="Input 2 3 4 4 6 2" xfId="9673" xr:uid="{D1134E19-86CB-4591-9145-DB82C1936C5E}"/>
    <cellStyle name="Input 2 3 4 4 6 3" xfId="9674" xr:uid="{8A8E71C9-87D3-4DC5-B064-8DA7D82CC20C}"/>
    <cellStyle name="Input 2 3 4 4 7" xfId="9675" xr:uid="{F81BF3BF-71DB-4B4E-94E2-9BEBB6D7FBA1}"/>
    <cellStyle name="Input 2 3 4 4 8" xfId="9676" xr:uid="{65C0F283-E300-4F64-848F-CA7072950F1A}"/>
    <cellStyle name="Input 2 3 4 4 9" xfId="9677" xr:uid="{C3911867-0D76-49D4-9D8E-CD13BAEE1195}"/>
    <cellStyle name="Input 2 3 4 5" xfId="9678" xr:uid="{E8B862B5-CCAD-4F90-8670-3E7BA8AE489B}"/>
    <cellStyle name="Input 2 3 4 5 2" xfId="9679" xr:uid="{FE42292B-68C0-41AA-AAAE-A59A16A37B67}"/>
    <cellStyle name="Input 2 3 4 5 2 2" xfId="9680" xr:uid="{8A5E2FE8-4CE1-4FD3-81D9-614044DF315D}"/>
    <cellStyle name="Input 2 3 4 5 2 3" xfId="9681" xr:uid="{885020B7-C004-4454-88B2-809500779247}"/>
    <cellStyle name="Input 2 3 4 5 3" xfId="9682" xr:uid="{9B93B5A3-367A-4CC8-A064-2CC33B5378FE}"/>
    <cellStyle name="Input 2 3 4 5 3 2" xfId="9683" xr:uid="{A897E1CA-9E31-44CF-815D-A6B8BC01CCCE}"/>
    <cellStyle name="Input 2 3 4 5 3 3" xfId="9684" xr:uid="{8D0A7835-0A88-465A-AB98-B4ACBFDDEA5A}"/>
    <cellStyle name="Input 2 3 4 5 4" xfId="9685" xr:uid="{5AC39FDE-F057-4041-9275-012BB4727658}"/>
    <cellStyle name="Input 2 3 4 5 4 2" xfId="9686" xr:uid="{13066044-47CD-4ADD-B3C6-C0C33486A6F2}"/>
    <cellStyle name="Input 2 3 4 5 4 3" xfId="9687" xr:uid="{3460CCE6-61C2-41FB-9B65-E4D95F5A6CC8}"/>
    <cellStyle name="Input 2 3 4 5 5" xfId="9688" xr:uid="{8045F0AF-4518-40F5-A489-05DBA85FC616}"/>
    <cellStyle name="Input 2 3 4 5 5 2" xfId="9689" xr:uid="{90C59EED-3487-4366-8709-DFFD091DB4E6}"/>
    <cellStyle name="Input 2 3 4 5 5 3" xfId="9690" xr:uid="{BC95EAB0-2D35-4FC0-BD91-EDE92EC41DB1}"/>
    <cellStyle name="Input 2 3 4 5 6" xfId="9691" xr:uid="{FA08FEE1-FC42-4CB0-8241-6F83CD049022}"/>
    <cellStyle name="Input 2 3 4 5 6 2" xfId="9692" xr:uid="{61FFD65E-E291-44E7-A5DF-6B03E93FF479}"/>
    <cellStyle name="Input 2 3 4 5 6 3" xfId="9693" xr:uid="{8F9DFD57-CEF0-4D46-BFC1-1D9166286FB1}"/>
    <cellStyle name="Input 2 3 4 5 7" xfId="9694" xr:uid="{80DE8385-FA6B-4CDA-9885-D54E84EEE2D8}"/>
    <cellStyle name="Input 2 3 4 5 8" xfId="9695" xr:uid="{FBEBC027-F5E8-46E1-8E03-2B7FAAE89731}"/>
    <cellStyle name="Input 2 3 4 5 9" xfId="9696" xr:uid="{FBA60E81-13DA-4B07-AFA1-675EFA2893A6}"/>
    <cellStyle name="Input 2 3 4 6" xfId="9697" xr:uid="{F1A2448D-CEC9-42DB-88C8-E37832EBFBAD}"/>
    <cellStyle name="Input 2 3 4 6 2" xfId="9698" xr:uid="{8DAF8ACC-22E9-4DB4-A29B-90B307392E16}"/>
    <cellStyle name="Input 2 3 4 6 2 2" xfId="9699" xr:uid="{721BFF22-F819-4529-AE37-2393AABD025E}"/>
    <cellStyle name="Input 2 3 4 6 2 3" xfId="9700" xr:uid="{CC6D26D8-DCB0-4706-82D9-E98629BC8215}"/>
    <cellStyle name="Input 2 3 4 6 3" xfId="9701" xr:uid="{F5FDE185-E404-4A09-81C0-956FBB13EB7D}"/>
    <cellStyle name="Input 2 3 4 6 3 2" xfId="9702" xr:uid="{37D6B4EA-E657-4C7F-AD6E-75319DB8E99E}"/>
    <cellStyle name="Input 2 3 4 6 3 3" xfId="9703" xr:uid="{2221B490-70A7-45BD-AF23-E0F3D585F816}"/>
    <cellStyle name="Input 2 3 4 6 4" xfId="9704" xr:uid="{4BEDBB85-D045-465B-B90B-45CA8E59143D}"/>
    <cellStyle name="Input 2 3 4 6 4 2" xfId="9705" xr:uid="{FB166CEC-EEFA-4D8B-90F5-54B67548521D}"/>
    <cellStyle name="Input 2 3 4 6 4 3" xfId="9706" xr:uid="{D7A7F8A7-4AA5-4249-816C-203E0F93CF4C}"/>
    <cellStyle name="Input 2 3 4 6 5" xfId="9707" xr:uid="{CB6B8FF2-E0BA-4161-967D-7B082FCE127C}"/>
    <cellStyle name="Input 2 3 4 6 5 2" xfId="9708" xr:uid="{EBC81A2B-CFC4-41E0-B76C-2D5BF880BCEC}"/>
    <cellStyle name="Input 2 3 4 6 5 3" xfId="9709" xr:uid="{9FC79858-272C-48AC-8F0A-78729C9713E9}"/>
    <cellStyle name="Input 2 3 4 6 6" xfId="9710" xr:uid="{1D54F022-661D-4089-BA73-A1BF3171386F}"/>
    <cellStyle name="Input 2 3 4 6 6 2" xfId="9711" xr:uid="{9A54FB86-AF62-44FB-8CCD-F89391F625F0}"/>
    <cellStyle name="Input 2 3 4 6 6 3" xfId="9712" xr:uid="{5A850AE6-4687-456D-9818-12650C9B7506}"/>
    <cellStyle name="Input 2 3 4 6 7" xfId="9713" xr:uid="{9F51FF7D-A89E-4166-8D76-795D679B1862}"/>
    <cellStyle name="Input 2 3 4 6 8" xfId="9714" xr:uid="{830793AA-EAF9-49DF-8F2E-C8CBAFF4958C}"/>
    <cellStyle name="Input 2 3 4 6 9" xfId="9715" xr:uid="{A6627BA3-DE06-47F2-8B0D-05084E71DB56}"/>
    <cellStyle name="Input 2 3 4 7" xfId="9716" xr:uid="{32D22427-E3BF-47E2-BA6A-728D84691C10}"/>
    <cellStyle name="Input 2 3 4 7 2" xfId="9717" xr:uid="{B56CFD30-8EDB-422E-AF09-332D2247E1C6}"/>
    <cellStyle name="Input 2 3 4 7 2 2" xfId="9718" xr:uid="{ED04218B-678A-4C86-B25D-56165E29E49F}"/>
    <cellStyle name="Input 2 3 4 7 2 3" xfId="9719" xr:uid="{FABF2715-7CB3-4108-B7E2-A5B5A9A25B3E}"/>
    <cellStyle name="Input 2 3 4 7 3" xfId="9720" xr:uid="{E2E6A300-E4F3-42C2-B055-AA549B7AF322}"/>
    <cellStyle name="Input 2 3 4 7 3 2" xfId="9721" xr:uid="{AED86D53-D2FF-4270-A987-51AD3D90DAD1}"/>
    <cellStyle name="Input 2 3 4 7 3 3" xfId="9722" xr:uid="{69269784-863F-402D-A9C9-8AC5B04023F4}"/>
    <cellStyle name="Input 2 3 4 7 4" xfId="9723" xr:uid="{DAE20F9C-D007-495B-AAB6-C1A681429C26}"/>
    <cellStyle name="Input 2 3 4 7 4 2" xfId="9724" xr:uid="{2FB8F3AC-A0FB-40D7-95C1-CB971E0AB5C6}"/>
    <cellStyle name="Input 2 3 4 7 4 3" xfId="9725" xr:uid="{DFDFA925-7754-4745-9F96-CD5E9A2590A6}"/>
    <cellStyle name="Input 2 3 4 7 5" xfId="9726" xr:uid="{2838368F-31F6-4738-92BB-6033DEA8D523}"/>
    <cellStyle name="Input 2 3 4 7 5 2" xfId="9727" xr:uid="{1133457D-AB14-4630-A974-FAA628154F14}"/>
    <cellStyle name="Input 2 3 4 7 5 3" xfId="9728" xr:uid="{8CAF4465-884C-45F9-BC6F-04C48F92C704}"/>
    <cellStyle name="Input 2 3 4 7 6" xfId="9729" xr:uid="{93445A61-8CCE-4D99-9C9E-BA9AC377A7B6}"/>
    <cellStyle name="Input 2 3 4 7 6 2" xfId="9730" xr:uid="{2DE5850F-ADB5-4A39-9AC1-91F1358AD1A7}"/>
    <cellStyle name="Input 2 3 4 7 6 3" xfId="9731" xr:uid="{1B6B2ED1-AC8E-4405-9DFC-6878609021B4}"/>
    <cellStyle name="Input 2 3 4 7 7" xfId="9732" xr:uid="{045D63EA-0D50-4461-A33A-0F24D4C41F38}"/>
    <cellStyle name="Input 2 3 4 7 8" xfId="9733" xr:uid="{FEFFE49C-7EA2-4789-B1F1-225174465C6D}"/>
    <cellStyle name="Input 2 3 4 7 9" xfId="9734" xr:uid="{8A64EA48-493D-4E2E-8575-656CB7F1EFA6}"/>
    <cellStyle name="Input 2 3 4 8" xfId="9735" xr:uid="{DB6EF8CC-0069-404C-8D76-08AA01D0FF4C}"/>
    <cellStyle name="Input 2 3 4 8 2" xfId="9736" xr:uid="{06333021-3636-4007-B5BC-A089B6DE8853}"/>
    <cellStyle name="Input 2 3 4 8 2 2" xfId="9737" xr:uid="{5E23A269-ED78-4588-86BD-D90D0EEF9723}"/>
    <cellStyle name="Input 2 3 4 8 2 3" xfId="9738" xr:uid="{AEE5112D-B3CD-4BCB-BB16-924FAC9568B9}"/>
    <cellStyle name="Input 2 3 4 8 3" xfId="9739" xr:uid="{828C7C52-A88A-4314-8F00-A28A6FB26E3B}"/>
    <cellStyle name="Input 2 3 4 8 3 2" xfId="9740" xr:uid="{793B2383-AB69-4078-9DAF-492FC502CA94}"/>
    <cellStyle name="Input 2 3 4 8 3 3" xfId="9741" xr:uid="{E4FA2F3E-4D29-4808-970D-568BA8FCA292}"/>
    <cellStyle name="Input 2 3 4 8 4" xfId="9742" xr:uid="{062573E8-7F4D-46A6-B40E-DA8B05D1B3F4}"/>
    <cellStyle name="Input 2 3 4 8 4 2" xfId="9743" xr:uid="{29C10381-FFCE-4DAF-A48A-1BE516946671}"/>
    <cellStyle name="Input 2 3 4 8 4 3" xfId="9744" xr:uid="{857EDD50-C108-4637-ADAF-511D53474BB4}"/>
    <cellStyle name="Input 2 3 4 8 5" xfId="9745" xr:uid="{E21946DC-97BA-4530-BBF0-BC7C8FBCA8E8}"/>
    <cellStyle name="Input 2 3 4 8 5 2" xfId="9746" xr:uid="{98AA381C-E135-4613-817F-BA68603BEDE0}"/>
    <cellStyle name="Input 2 3 4 8 5 3" xfId="9747" xr:uid="{345738D1-75B6-40A7-800B-5789995CF4C2}"/>
    <cellStyle name="Input 2 3 4 8 6" xfId="9748" xr:uid="{1ED3A225-05EB-4CF2-8808-26A590200088}"/>
    <cellStyle name="Input 2 3 4 8 6 2" xfId="9749" xr:uid="{6ACAE370-0D00-4A34-B443-9DEA73D1DBD6}"/>
    <cellStyle name="Input 2 3 4 8 6 3" xfId="9750" xr:uid="{392F5993-7736-44C3-BB3E-EEE9DDE2C9E5}"/>
    <cellStyle name="Input 2 3 4 8 7" xfId="9751" xr:uid="{A6EC4504-BE5C-49DD-91D8-9F44D3072F37}"/>
    <cellStyle name="Input 2 3 4 8 8" xfId="9752" xr:uid="{F52E4069-22AA-4EC1-A1ED-45BE97846CFB}"/>
    <cellStyle name="Input 2 3 4 8 9" xfId="9753" xr:uid="{2813C103-7D8B-46A8-9F0B-9C404D721EFF}"/>
    <cellStyle name="Input 2 3 4 9" xfId="9754" xr:uid="{1122A80C-57EF-4522-BA37-0FD74395E488}"/>
    <cellStyle name="Input 2 3 4 9 2" xfId="9755" xr:uid="{D5132CD9-91F2-4DC1-8641-08CDE4A3A4DE}"/>
    <cellStyle name="Input 2 3 4 9 2 2" xfId="9756" xr:uid="{A408B494-0D65-4B9D-A3F0-5C341D2F5F60}"/>
    <cellStyle name="Input 2 3 4 9 2 3" xfId="9757" xr:uid="{7C80FAD2-AB55-459F-8EAA-24EF79292DB9}"/>
    <cellStyle name="Input 2 3 4 9 3" xfId="9758" xr:uid="{B1AC03CA-9BB0-427C-849E-945F0531D106}"/>
    <cellStyle name="Input 2 3 4 9 3 2" xfId="9759" xr:uid="{F9F91D6E-64E5-409D-BB98-6738B6BC7FD0}"/>
    <cellStyle name="Input 2 3 4 9 3 3" xfId="9760" xr:uid="{5734118C-41C3-47FD-8B43-02BB2A2CBF92}"/>
    <cellStyle name="Input 2 3 4 9 4" xfId="9761" xr:uid="{7B8BF045-486F-4575-AE3D-66BCBB945D8D}"/>
    <cellStyle name="Input 2 3 4 9 4 2" xfId="9762" xr:uid="{0B21DCEB-61F6-4153-9449-440D882CF92D}"/>
    <cellStyle name="Input 2 3 4 9 4 3" xfId="9763" xr:uid="{E95F3042-6A45-44D3-8417-92E89B1EA397}"/>
    <cellStyle name="Input 2 3 4 9 5" xfId="9764" xr:uid="{50F2C7B1-A8B9-40DF-95C6-C8F5851E6240}"/>
    <cellStyle name="Input 2 3 4 9 5 2" xfId="9765" xr:uid="{1006FB98-8134-4F17-AE6E-A1883522663B}"/>
    <cellStyle name="Input 2 3 4 9 5 3" xfId="9766" xr:uid="{3E0FB567-94C2-43AA-A8A9-1075DBB3FE31}"/>
    <cellStyle name="Input 2 3 4 9 6" xfId="9767" xr:uid="{D000619F-837F-48AF-B057-8E2F4B346570}"/>
    <cellStyle name="Input 2 3 4 9 6 2" xfId="9768" xr:uid="{85E0EC6F-7ADD-4E84-9833-4A5A367E373D}"/>
    <cellStyle name="Input 2 3 4 9 6 3" xfId="9769" xr:uid="{66042191-1C9C-4853-836A-6561BF6F27E6}"/>
    <cellStyle name="Input 2 3 4 9 7" xfId="9770" xr:uid="{A8362276-4106-4111-94B3-497851C12D7B}"/>
    <cellStyle name="Input 2 3 4 9 8" xfId="9771" xr:uid="{BCC055BC-4C5F-4F07-8A0A-3742EE84A808}"/>
    <cellStyle name="Input 2 3 5" xfId="9772" xr:uid="{D08EA582-DB2A-4E38-A9B7-1D74FCFF5A88}"/>
    <cellStyle name="Input 2 3 5 10" xfId="9773" xr:uid="{3100C039-35D3-43AD-A29E-49C720028010}"/>
    <cellStyle name="Input 2 3 5 11" xfId="9774" xr:uid="{ABE4ABB5-0484-4039-95C2-C27DDA6667D8}"/>
    <cellStyle name="Input 2 3 5 2" xfId="9775" xr:uid="{40AB13D5-E4B2-4B8D-B937-2BA6E96F2318}"/>
    <cellStyle name="Input 2 3 5 2 2" xfId="9776" xr:uid="{AD726517-D5BA-40CA-BE62-EACD757C54FA}"/>
    <cellStyle name="Input 2 3 5 2 3" xfId="9777" xr:uid="{9B9FF16E-FC52-4D2D-A3BE-9E9F3BE2B852}"/>
    <cellStyle name="Input 2 3 5 2 4" xfId="9778" xr:uid="{BDA0731F-BF8B-4A9D-BFF5-A941A41988E9}"/>
    <cellStyle name="Input 2 3 5 3" xfId="9779" xr:uid="{F2583B08-61DA-40C8-8D0E-D4913F93AE73}"/>
    <cellStyle name="Input 2 3 5 3 2" xfId="9780" xr:uid="{C836D2CF-717B-4BB0-88F2-2E7B58B4494E}"/>
    <cellStyle name="Input 2 3 5 3 3" xfId="9781" xr:uid="{E2677F39-415F-49FC-A812-B376A000A705}"/>
    <cellStyle name="Input 2 3 5 3 4" xfId="9782" xr:uid="{BC69CF4F-1660-47BE-9550-86B577C09CDD}"/>
    <cellStyle name="Input 2 3 5 4" xfId="9783" xr:uid="{035A1D6F-59ED-43E5-8D3A-CD3E6FFA4320}"/>
    <cellStyle name="Input 2 3 5 4 2" xfId="9784" xr:uid="{D2DDF531-3766-485C-8FC9-D604CF23084F}"/>
    <cellStyle name="Input 2 3 5 4 3" xfId="9785" xr:uid="{FEF3990A-064B-4A5C-9944-45E3D2A74525}"/>
    <cellStyle name="Input 2 3 5 4 4" xfId="9786" xr:uid="{F26479F1-9D78-42B8-B78B-241248B11CCD}"/>
    <cellStyle name="Input 2 3 5 5" xfId="9787" xr:uid="{C20C825F-AB6D-43CC-B9E1-B989E651EC5F}"/>
    <cellStyle name="Input 2 3 5 5 2" xfId="9788" xr:uid="{FC8DD69E-CBB0-439A-A026-0DFC6FF0A3F2}"/>
    <cellStyle name="Input 2 3 5 5 3" xfId="9789" xr:uid="{DC53E03F-BE80-4FAC-8EC3-7314B77FFF07}"/>
    <cellStyle name="Input 2 3 5 5 4" xfId="9790" xr:uid="{412C9F3C-A583-4B8E-BEF1-C3173323A269}"/>
    <cellStyle name="Input 2 3 5 6" xfId="9791" xr:uid="{274E37C3-034F-422C-989A-85F7FE0F52E2}"/>
    <cellStyle name="Input 2 3 5 6 2" xfId="9792" xr:uid="{DB269AEA-6ADA-4491-B1E0-6D4AC2DAD274}"/>
    <cellStyle name="Input 2 3 5 6 3" xfId="9793" xr:uid="{06D8EA6B-918D-42EA-AF4C-8AD7AB4A6BEA}"/>
    <cellStyle name="Input 2 3 5 6 4" xfId="9794" xr:uid="{5129B562-8A6C-46F6-B37C-FC8B86F45EBC}"/>
    <cellStyle name="Input 2 3 5 7" xfId="9795" xr:uid="{24A91AF7-95B6-41C9-8B4A-EA9BFBE3E948}"/>
    <cellStyle name="Input 2 3 5 8" xfId="9796" xr:uid="{B6C327B7-7012-405C-B195-35FC1E03AE3E}"/>
    <cellStyle name="Input 2 3 5 9" xfId="9797" xr:uid="{833E74E2-8EBE-4E95-B7D5-C9CFBCB7CB8D}"/>
    <cellStyle name="Input 2 3 6" xfId="9798" xr:uid="{74D86D9D-DD81-4F37-9FB5-0D4498AAF1DC}"/>
    <cellStyle name="Input 2 3 6 10" xfId="9799" xr:uid="{0153C550-8C0B-4C89-B217-3CAC9CE16772}"/>
    <cellStyle name="Input 2 3 6 2" xfId="9800" xr:uid="{84365FD7-ED68-4BB5-96D5-7281B537AEDE}"/>
    <cellStyle name="Input 2 3 6 2 2" xfId="9801" xr:uid="{4964E1A2-6A98-441F-96E6-2650E1B0A1C6}"/>
    <cellStyle name="Input 2 3 6 2 3" xfId="9802" xr:uid="{CF42CE7B-64F7-4011-AA9F-73ED67E30AA0}"/>
    <cellStyle name="Input 2 3 6 2 4" xfId="9803" xr:uid="{B84A8576-D471-41AD-9674-983E5099E978}"/>
    <cellStyle name="Input 2 3 6 3" xfId="9804" xr:uid="{E63AA339-0947-48F3-A4FC-0DD51AFD02BF}"/>
    <cellStyle name="Input 2 3 6 3 2" xfId="9805" xr:uid="{0409274C-09AA-429F-8BED-AF5E7C912AC9}"/>
    <cellStyle name="Input 2 3 6 3 3" xfId="9806" xr:uid="{4DBD9134-B504-4C39-A763-28E618B76CAB}"/>
    <cellStyle name="Input 2 3 6 3 4" xfId="9807" xr:uid="{508B3BCD-001E-4CAA-89A4-4C560DEDFFCE}"/>
    <cellStyle name="Input 2 3 6 4" xfId="9808" xr:uid="{4338AEC0-7F75-4784-AD09-EE29197EAD27}"/>
    <cellStyle name="Input 2 3 6 4 2" xfId="9809" xr:uid="{6F869B94-0057-459F-B73D-1BB186336F21}"/>
    <cellStyle name="Input 2 3 6 4 3" xfId="9810" xr:uid="{9F4DB9DC-A4FD-4DA7-BF31-462A4311F64F}"/>
    <cellStyle name="Input 2 3 6 4 4" xfId="9811" xr:uid="{FD192485-3614-425D-9C09-F2192CBA3B7F}"/>
    <cellStyle name="Input 2 3 6 5" xfId="9812" xr:uid="{D4B2D18F-96E1-4600-87C7-4B2B008B5EA1}"/>
    <cellStyle name="Input 2 3 6 5 2" xfId="9813" xr:uid="{F933FFDC-ED13-4CBF-AA42-4887839ACD3F}"/>
    <cellStyle name="Input 2 3 6 5 3" xfId="9814" xr:uid="{32835D9B-1E35-4173-A958-5F9E516D1F13}"/>
    <cellStyle name="Input 2 3 6 5 4" xfId="9815" xr:uid="{3BE1512B-F456-4F33-A042-D118A78DD403}"/>
    <cellStyle name="Input 2 3 6 6" xfId="9816" xr:uid="{E1765598-719B-445C-B61E-45D1F3171073}"/>
    <cellStyle name="Input 2 3 6 6 2" xfId="9817" xr:uid="{9F2B8C3C-9732-4149-8A47-F9A717964FFC}"/>
    <cellStyle name="Input 2 3 6 6 3" xfId="9818" xr:uid="{F6080A11-ECB6-499E-97E1-A656589EC54B}"/>
    <cellStyle name="Input 2 3 6 6 4" xfId="9819" xr:uid="{BC8B4046-7C2D-4D01-B1FF-7034204367DD}"/>
    <cellStyle name="Input 2 3 6 7" xfId="9820" xr:uid="{A3CE6ED0-9BD3-4FC4-B796-B7F310957399}"/>
    <cellStyle name="Input 2 3 6 8" xfId="9821" xr:uid="{32FE7D5D-56CD-4E06-BF1C-34724DE3F338}"/>
    <cellStyle name="Input 2 3 6 9" xfId="9822" xr:uid="{2DB02B9C-74E3-4F11-A42B-DA43E5F3A2F6}"/>
    <cellStyle name="Input 2 3 7" xfId="9823" xr:uid="{B5B4BAAE-0B2A-4ED0-A18D-DEFD5C87AC24}"/>
    <cellStyle name="Input 2 3 7 2" xfId="9824" xr:uid="{80A30F43-160D-40A3-BF53-46CFD98FF6A4}"/>
    <cellStyle name="Input 2 3 7 2 2" xfId="9825" xr:uid="{3F127BD3-B570-44CC-9E17-CA699F85FE18}"/>
    <cellStyle name="Input 2 3 7 2 3" xfId="9826" xr:uid="{30D8BA16-D98F-46A6-801F-9235CCBF77F9}"/>
    <cellStyle name="Input 2 3 7 3" xfId="9827" xr:uid="{634C3151-3317-4DA7-88F2-6875B418A649}"/>
    <cellStyle name="Input 2 3 7 3 2" xfId="9828" xr:uid="{7E6446FC-D0C7-45CA-9524-AD1BCE2A68DE}"/>
    <cellStyle name="Input 2 3 7 3 3" xfId="9829" xr:uid="{92E9C601-C85F-4419-BA9E-40847BDB670F}"/>
    <cellStyle name="Input 2 3 7 4" xfId="9830" xr:uid="{2461C4E8-F450-421D-A40E-DE9E3BC97A48}"/>
    <cellStyle name="Input 2 3 7 4 2" xfId="9831" xr:uid="{CE6EB6B9-201E-4176-8149-00EA68C058C2}"/>
    <cellStyle name="Input 2 3 7 4 3" xfId="9832" xr:uid="{0ACB10C2-DD84-4695-A01D-6BB206E12702}"/>
    <cellStyle name="Input 2 3 7 5" xfId="9833" xr:uid="{DD06EBCE-507A-4E3A-B12F-F95229B64C36}"/>
    <cellStyle name="Input 2 3 7 5 2" xfId="9834" xr:uid="{EF661417-8E6B-4710-9DF3-59285470A109}"/>
    <cellStyle name="Input 2 3 7 5 3" xfId="9835" xr:uid="{3FA95D1F-629B-4BF4-B556-C068916C56E0}"/>
    <cellStyle name="Input 2 3 7 6" xfId="9836" xr:uid="{8A1590F6-A5A8-4C5E-AD60-0186CEF68390}"/>
    <cellStyle name="Input 2 3 7 6 2" xfId="9837" xr:uid="{60045A2B-5DB6-4FE1-A8A0-96971BD5D8A3}"/>
    <cellStyle name="Input 2 3 7 6 3" xfId="9838" xr:uid="{6734D9BF-C94C-4B47-B5B8-71A8CA85E237}"/>
    <cellStyle name="Input 2 3 7 7" xfId="9839" xr:uid="{1E8060EF-E122-4468-B886-BA0799D96A32}"/>
    <cellStyle name="Input 2 3 7 8" xfId="9840" xr:uid="{64DFB94B-065F-48DF-BE7C-D7847378B547}"/>
    <cellStyle name="Input 2 3 7 9" xfId="9841" xr:uid="{CE75C974-89BF-4E1C-B688-30DFE5C8168C}"/>
    <cellStyle name="Input 2 3 8" xfId="9842" xr:uid="{1134FA82-BF9B-432A-93B6-D487441EB3D9}"/>
    <cellStyle name="Input 2 3 8 2" xfId="9843" xr:uid="{7EBA54D7-2B0C-4574-AE55-19B56527AAF2}"/>
    <cellStyle name="Input 2 3 8 2 2" xfId="9844" xr:uid="{0C2AA5A4-A385-4953-BC83-378544830C6F}"/>
    <cellStyle name="Input 2 3 8 2 3" xfId="9845" xr:uid="{61F540EA-C3B6-4153-B679-A9034774E3DB}"/>
    <cellStyle name="Input 2 3 8 3" xfId="9846" xr:uid="{2504637B-AAC1-44BE-B88A-6F88476AD373}"/>
    <cellStyle name="Input 2 3 8 3 2" xfId="9847" xr:uid="{78F35DEA-5C1B-4A57-BCE6-9D4BAD047F2B}"/>
    <cellStyle name="Input 2 3 8 3 3" xfId="9848" xr:uid="{657FC366-123C-4CE6-B377-369A200366DE}"/>
    <cellStyle name="Input 2 3 8 4" xfId="9849" xr:uid="{94A6D31D-C729-46CA-82F6-F9B0E0A18ABF}"/>
    <cellStyle name="Input 2 3 8 4 2" xfId="9850" xr:uid="{56B7900B-C12E-4A45-97F5-E6437399189B}"/>
    <cellStyle name="Input 2 3 8 4 3" xfId="9851" xr:uid="{77E49046-3CCF-41F7-9C88-4123C6FBA267}"/>
    <cellStyle name="Input 2 3 8 5" xfId="9852" xr:uid="{447AEC85-080E-46FC-9AAB-0A292D80DD33}"/>
    <cellStyle name="Input 2 3 8 5 2" xfId="9853" xr:uid="{7C623342-0F8C-4316-BC9B-50498B6382B4}"/>
    <cellStyle name="Input 2 3 8 5 3" xfId="9854" xr:uid="{8E7E35C1-3AC3-463B-9DDB-49501232CB10}"/>
    <cellStyle name="Input 2 3 8 6" xfId="9855" xr:uid="{971AE44A-D706-45C3-BBDF-4AB68E091C66}"/>
    <cellStyle name="Input 2 3 8 6 2" xfId="9856" xr:uid="{AE5095F1-D828-477B-9503-A5B2F4C50F78}"/>
    <cellStyle name="Input 2 3 8 6 3" xfId="9857" xr:uid="{4807D2C6-53BB-4F18-BD0A-E08A6D82F769}"/>
    <cellStyle name="Input 2 3 8 7" xfId="9858" xr:uid="{E53A713C-C2F5-46CA-94C1-4256948C3426}"/>
    <cellStyle name="Input 2 3 8 8" xfId="9859" xr:uid="{5884F98B-36A9-4589-A2A9-708598F7B701}"/>
    <cellStyle name="Input 2 3 8 9" xfId="9860" xr:uid="{0E5E3201-33D0-4AE8-802C-438C902F4261}"/>
    <cellStyle name="Input 2 3 9" xfId="9861" xr:uid="{5C243B93-BD4D-4827-9A79-ECB6FDA34D27}"/>
    <cellStyle name="Input 2 3 9 2" xfId="9862" xr:uid="{86D3EAC6-CD73-451F-BBB2-5671A1755D2D}"/>
    <cellStyle name="Input 2 3 9 2 2" xfId="9863" xr:uid="{698B2485-2414-44EA-8377-AE62710FF033}"/>
    <cellStyle name="Input 2 3 9 2 3" xfId="9864" xr:uid="{FBCDE5A5-C22A-463E-B65D-51102D599913}"/>
    <cellStyle name="Input 2 3 9 3" xfId="9865" xr:uid="{2F78CC2E-A5A2-45F7-B228-D44BC8DF0166}"/>
    <cellStyle name="Input 2 3 9 3 2" xfId="9866" xr:uid="{18C77A03-708A-4040-AD8A-68915D9ADF5A}"/>
    <cellStyle name="Input 2 3 9 3 3" xfId="9867" xr:uid="{C3A96AE6-2463-4D79-9463-6A13E9C643FE}"/>
    <cellStyle name="Input 2 3 9 4" xfId="9868" xr:uid="{DEBEF1EE-4E0A-4DA2-AA33-AE5DCDA80597}"/>
    <cellStyle name="Input 2 3 9 4 2" xfId="9869" xr:uid="{053C81EF-78AF-4887-A124-B4041F58A001}"/>
    <cellStyle name="Input 2 3 9 4 3" xfId="9870" xr:uid="{1BF43C69-734D-4831-809E-EB283B445198}"/>
    <cellStyle name="Input 2 3 9 5" xfId="9871" xr:uid="{2BD53632-3C29-4D2A-B1E5-FA0E15299693}"/>
    <cellStyle name="Input 2 3 9 5 2" xfId="9872" xr:uid="{7ABA95F7-ECF6-4C57-8663-3D599D5A637A}"/>
    <cellStyle name="Input 2 3 9 5 3" xfId="9873" xr:uid="{33EEFFCD-84B1-43C4-B933-457B44CD3D7A}"/>
    <cellStyle name="Input 2 3 9 6" xfId="9874" xr:uid="{241BA343-78A1-4192-8E6E-726F3FD9A41D}"/>
    <cellStyle name="Input 2 3 9 6 2" xfId="9875" xr:uid="{E1BC4BAB-58B3-468C-A966-238711E5FA44}"/>
    <cellStyle name="Input 2 3 9 6 3" xfId="9876" xr:uid="{69AAA85B-52EC-474B-A2C8-074E4A3BCB79}"/>
    <cellStyle name="Input 2 3 9 7" xfId="9877" xr:uid="{827D3BA5-C8F2-4FC9-AFD1-36B9061631F5}"/>
    <cellStyle name="Input 2 3 9 8" xfId="9878" xr:uid="{F0E4EF35-76D6-480D-8637-839CE6A72BD1}"/>
    <cellStyle name="Input 2 3 9 9" xfId="9879" xr:uid="{FCEA0E29-49C4-4571-888F-FEB91230F510}"/>
    <cellStyle name="Input 2 4" xfId="9880" xr:uid="{75381661-D050-4858-9150-195E533228D7}"/>
    <cellStyle name="Input 2 4 10" xfId="9881" xr:uid="{1C0F197D-8A52-4907-97F9-506DFDB88F13}"/>
    <cellStyle name="Input 2 4 10 2" xfId="9882" xr:uid="{B417C32F-6B08-4141-96D9-F0290639A960}"/>
    <cellStyle name="Input 2 4 10 2 2" xfId="9883" xr:uid="{360D6B12-49F0-46FA-9D5D-8A17B079A7B6}"/>
    <cellStyle name="Input 2 4 10 2 3" xfId="9884" xr:uid="{69AD56A1-E811-4FD9-826A-02FF58C13CB9}"/>
    <cellStyle name="Input 2 4 10 3" xfId="9885" xr:uid="{268D3A87-B238-41D0-99D0-08CD2F6C2234}"/>
    <cellStyle name="Input 2 4 10 3 2" xfId="9886" xr:uid="{29A1D01E-D46F-46ED-915C-5E748BB8D09D}"/>
    <cellStyle name="Input 2 4 10 3 3" xfId="9887" xr:uid="{23C98715-2D17-4393-BAD3-DCC030A8A700}"/>
    <cellStyle name="Input 2 4 10 4" xfId="9888" xr:uid="{365C04D7-4781-4194-AF38-1BFDAF454051}"/>
    <cellStyle name="Input 2 4 10 4 2" xfId="9889" xr:uid="{DFD4DF51-F4F8-4839-B2B0-91CB087EE8A1}"/>
    <cellStyle name="Input 2 4 10 4 3" xfId="9890" xr:uid="{D7DA6126-2E1D-4FA6-B2C6-2969C30152C1}"/>
    <cellStyle name="Input 2 4 10 5" xfId="9891" xr:uid="{4C91EA62-E874-48BB-87B4-6E91795B50DB}"/>
    <cellStyle name="Input 2 4 10 5 2" xfId="9892" xr:uid="{7E009CCA-F414-4823-B9C2-8C94D5EF22CE}"/>
    <cellStyle name="Input 2 4 10 5 3" xfId="9893" xr:uid="{4EE27041-4ACC-4607-BD43-724FC15636D7}"/>
    <cellStyle name="Input 2 4 10 6" xfId="9894" xr:uid="{9C412A74-056E-4192-9356-34471CD426C3}"/>
    <cellStyle name="Input 2 4 10 6 2" xfId="9895" xr:uid="{4E17E5CB-45AD-4730-90CB-01A9061B8CA5}"/>
    <cellStyle name="Input 2 4 10 6 3" xfId="9896" xr:uid="{CD7C6BA7-8CED-4592-B23F-05154494BE34}"/>
    <cellStyle name="Input 2 4 10 7" xfId="9897" xr:uid="{3DF036B2-8BFE-4394-8025-3AAA0F2902D4}"/>
    <cellStyle name="Input 2 4 10 8" xfId="9898" xr:uid="{1178CD01-66E2-4E14-BD56-41C13CA3BE5B}"/>
    <cellStyle name="Input 2 4 10 9" xfId="9899" xr:uid="{CE164E11-F95F-4CAB-8EBE-119E62D8341C}"/>
    <cellStyle name="Input 2 4 11" xfId="9900" xr:uid="{5E5CC251-9B6A-4007-BF48-543EE82D70EE}"/>
    <cellStyle name="Input 2 4 11 2" xfId="9901" xr:uid="{B50516EA-937E-4075-A8D2-2F44708957B4}"/>
    <cellStyle name="Input 2 4 11 2 2" xfId="9902" xr:uid="{4351936D-2BE2-4293-8586-05D62E871BA5}"/>
    <cellStyle name="Input 2 4 11 2 3" xfId="9903" xr:uid="{2E72BF74-3890-4C8C-A4B2-6B08A7A1F5B0}"/>
    <cellStyle name="Input 2 4 11 3" xfId="9904" xr:uid="{EC0174EE-5F53-4D2A-AA60-7E4A1B4D9F1B}"/>
    <cellStyle name="Input 2 4 11 3 2" xfId="9905" xr:uid="{64485993-D4D7-4F3B-B873-AAE030EB79A7}"/>
    <cellStyle name="Input 2 4 11 3 3" xfId="9906" xr:uid="{2B2D02BB-96B7-4DBB-AFFC-697BA35BDE0B}"/>
    <cellStyle name="Input 2 4 11 4" xfId="9907" xr:uid="{FC557090-A52E-4AB1-928D-64BF8F0AFB90}"/>
    <cellStyle name="Input 2 4 11 4 2" xfId="9908" xr:uid="{0556D875-0E8A-4C66-A0AC-38F3C732CFA9}"/>
    <cellStyle name="Input 2 4 11 4 3" xfId="9909" xr:uid="{FDC22017-F430-4E5C-9447-CD14D8565EE1}"/>
    <cellStyle name="Input 2 4 11 5" xfId="9910" xr:uid="{DFC6EC1D-1C01-44E8-BA7C-2BEC80763272}"/>
    <cellStyle name="Input 2 4 11 5 2" xfId="9911" xr:uid="{1F33C920-642B-4957-A4D2-3608B446A563}"/>
    <cellStyle name="Input 2 4 11 5 3" xfId="9912" xr:uid="{E4813F81-791E-46F8-9848-8FC2BF2A8F7B}"/>
    <cellStyle name="Input 2 4 11 6" xfId="9913" xr:uid="{608007EA-D075-49AF-B510-96F043B18EF9}"/>
    <cellStyle name="Input 2 4 11 6 2" xfId="9914" xr:uid="{51E90FA8-DAE0-4F1D-B29E-9A75C48AEDBA}"/>
    <cellStyle name="Input 2 4 11 6 3" xfId="9915" xr:uid="{21CF38BC-EBE9-4E6C-B9B8-BC612C212959}"/>
    <cellStyle name="Input 2 4 11 7" xfId="9916" xr:uid="{4FCAC854-23B0-4C76-8D2C-8052BFFD5F80}"/>
    <cellStyle name="Input 2 4 11 8" xfId="9917" xr:uid="{C635F7F6-0804-4179-B5F0-2369A1CF1247}"/>
    <cellStyle name="Input 2 4 11 9" xfId="9918" xr:uid="{2FE5247B-5175-4CD7-9FCE-8A0110D959F4}"/>
    <cellStyle name="Input 2 4 12" xfId="9919" xr:uid="{18ABAEEF-AFDF-433E-90F0-4C7F9B3AC530}"/>
    <cellStyle name="Input 2 4 12 2" xfId="9920" xr:uid="{D0219F63-0716-42B4-A410-D57C1BD316D1}"/>
    <cellStyle name="Input 2 4 12 2 2" xfId="9921" xr:uid="{664F0B7C-A21C-49D2-BB52-39E185BD387A}"/>
    <cellStyle name="Input 2 4 12 2 3" xfId="9922" xr:uid="{712F7AD2-BCFC-40E3-A743-D2CEC974D464}"/>
    <cellStyle name="Input 2 4 12 3" xfId="9923" xr:uid="{123903C4-CD95-4A35-98E4-BDF2D602E682}"/>
    <cellStyle name="Input 2 4 12 3 2" xfId="9924" xr:uid="{B85B783A-F923-4590-AE60-BA20A84026C7}"/>
    <cellStyle name="Input 2 4 12 3 3" xfId="9925" xr:uid="{822AA123-8B14-4C89-90ED-DC5A5F6C4BDC}"/>
    <cellStyle name="Input 2 4 12 4" xfId="9926" xr:uid="{ACC9677B-18B0-4CB1-A30F-49D8863CCEC3}"/>
    <cellStyle name="Input 2 4 12 4 2" xfId="9927" xr:uid="{AC666853-1AC2-4071-93C1-4A8A17A42133}"/>
    <cellStyle name="Input 2 4 12 4 3" xfId="9928" xr:uid="{C916D527-5600-4224-8FC2-E5C1E6B6B84A}"/>
    <cellStyle name="Input 2 4 12 5" xfId="9929" xr:uid="{23FCD094-388B-42D2-B3D6-553CE93A82CF}"/>
    <cellStyle name="Input 2 4 12 5 2" xfId="9930" xr:uid="{803CD71C-B2C2-4FFB-AD90-D9959621F0F5}"/>
    <cellStyle name="Input 2 4 12 5 3" xfId="9931" xr:uid="{70EBFB91-8DF3-4309-B8DE-2FD8A6E7ABC7}"/>
    <cellStyle name="Input 2 4 12 6" xfId="9932" xr:uid="{027DA6A1-EDC7-427C-93F0-8E808E9FCE24}"/>
    <cellStyle name="Input 2 4 12 6 2" xfId="9933" xr:uid="{F800BFAC-FE63-4545-BC3E-0B22E353650D}"/>
    <cellStyle name="Input 2 4 12 6 3" xfId="9934" xr:uid="{4CF4A8BC-355E-4002-BF54-279AE879DF97}"/>
    <cellStyle name="Input 2 4 12 7" xfId="9935" xr:uid="{83B758E1-96E8-494D-8E56-113A647D597C}"/>
    <cellStyle name="Input 2 4 12 8" xfId="9936" xr:uid="{64A914AA-EEE8-447C-97B2-AF7637A641E6}"/>
    <cellStyle name="Input 2 4 12 9" xfId="9937" xr:uid="{FA83D2DC-F022-42E5-BA23-32F748DE4E34}"/>
    <cellStyle name="Input 2 4 13" xfId="9938" xr:uid="{593B7128-C65A-4BEB-9252-B9B604F42705}"/>
    <cellStyle name="Input 2 4 13 2" xfId="9939" xr:uid="{B305388A-6425-4B6B-8009-C6441F6E6955}"/>
    <cellStyle name="Input 2 4 13 2 2" xfId="9940" xr:uid="{C96CE510-93B0-4F5B-985D-5F0365A82F97}"/>
    <cellStyle name="Input 2 4 13 2 3" xfId="9941" xr:uid="{25FB3095-EE80-4EE0-A1FB-C26EF3C57B8D}"/>
    <cellStyle name="Input 2 4 13 3" xfId="9942" xr:uid="{BA0D60AB-E80C-4BC3-B50B-7528B036D24E}"/>
    <cellStyle name="Input 2 4 13 3 2" xfId="9943" xr:uid="{26D38A6D-B352-45CA-B32E-DA17522A0C97}"/>
    <cellStyle name="Input 2 4 13 3 3" xfId="9944" xr:uid="{94827DEB-3B3D-4A11-B6FD-D87D61843B61}"/>
    <cellStyle name="Input 2 4 13 4" xfId="9945" xr:uid="{8BE9FF29-2424-469B-923D-71D368066D93}"/>
    <cellStyle name="Input 2 4 13 4 2" xfId="9946" xr:uid="{97F29A77-3B92-402B-9330-FE78BD988A4D}"/>
    <cellStyle name="Input 2 4 13 4 3" xfId="9947" xr:uid="{E3B95968-DCC1-411D-B64C-09C8472A5876}"/>
    <cellStyle name="Input 2 4 13 5" xfId="9948" xr:uid="{5DD2BDC5-BBBE-42C4-BF7F-C0F554BE2926}"/>
    <cellStyle name="Input 2 4 13 5 2" xfId="9949" xr:uid="{35EEACCA-A8FB-4249-A666-323D13F31206}"/>
    <cellStyle name="Input 2 4 13 5 3" xfId="9950" xr:uid="{61D79F30-DE2F-49C4-AC3D-96BF3F5572BB}"/>
    <cellStyle name="Input 2 4 13 6" xfId="9951" xr:uid="{00060D7E-345B-42DB-BBC6-56257E8B4C34}"/>
    <cellStyle name="Input 2 4 13 6 2" xfId="9952" xr:uid="{8A8F0108-5759-4A01-B1DC-D6B6936F3FB1}"/>
    <cellStyle name="Input 2 4 13 6 3" xfId="9953" xr:uid="{3BE9D993-8C61-4031-9A37-8DB2A26F1229}"/>
    <cellStyle name="Input 2 4 13 7" xfId="9954" xr:uid="{1C0ECFEA-03D3-45AD-8601-1BC9322CA17B}"/>
    <cellStyle name="Input 2 4 13 8" xfId="9955" xr:uid="{E4D255C8-EB43-4146-84D7-125FC5558711}"/>
    <cellStyle name="Input 2 4 13 9" xfId="9956" xr:uid="{D88060A6-F582-4B42-9509-4B6A8817630F}"/>
    <cellStyle name="Input 2 4 14" xfId="9957" xr:uid="{C1E129B4-9B7D-4EE1-8B63-85688E838DE3}"/>
    <cellStyle name="Input 2 4 14 2" xfId="9958" xr:uid="{A4DA4A85-A787-4173-BFA0-589F018B4FAA}"/>
    <cellStyle name="Input 2 4 14 2 2" xfId="9959" xr:uid="{5C50D96B-F479-460F-899A-E20B1BA29184}"/>
    <cellStyle name="Input 2 4 14 2 3" xfId="9960" xr:uid="{FFB4A592-CC24-41A2-9121-2C435219EC42}"/>
    <cellStyle name="Input 2 4 14 3" xfId="9961" xr:uid="{92C1A42F-270F-436E-8780-8BB3F08A8EAE}"/>
    <cellStyle name="Input 2 4 14 3 2" xfId="9962" xr:uid="{4AA78EF8-4D75-473A-A1D8-BFCBE2B3C5A8}"/>
    <cellStyle name="Input 2 4 14 3 3" xfId="9963" xr:uid="{84BD1CE0-E17E-4EB8-9FAA-6ADD37996791}"/>
    <cellStyle name="Input 2 4 14 4" xfId="9964" xr:uid="{16EA7057-867D-4FD8-9E81-544ACF41C682}"/>
    <cellStyle name="Input 2 4 14 4 2" xfId="9965" xr:uid="{33EC91CD-077C-4EAA-AAD5-E6173899F65D}"/>
    <cellStyle name="Input 2 4 14 4 3" xfId="9966" xr:uid="{1CF9C6E6-7734-4EB6-BD38-C6EE6596BE7A}"/>
    <cellStyle name="Input 2 4 14 5" xfId="9967" xr:uid="{F31CBF3C-1CCC-4F31-9FE7-771A59ED4705}"/>
    <cellStyle name="Input 2 4 14 5 2" xfId="9968" xr:uid="{83F183C4-9834-405E-B87F-2B8E9CA9263F}"/>
    <cellStyle name="Input 2 4 14 5 3" xfId="9969" xr:uid="{26DC6933-9F32-482E-8E78-06D665C69720}"/>
    <cellStyle name="Input 2 4 14 6" xfId="9970" xr:uid="{625DF346-7B05-428C-8D8C-5A360C9DA63A}"/>
    <cellStyle name="Input 2 4 14 6 2" xfId="9971" xr:uid="{97AE66BE-2A95-41DA-9ED6-81168CA1467C}"/>
    <cellStyle name="Input 2 4 14 6 3" xfId="9972" xr:uid="{7F46CDEB-43AE-4453-B4BF-37336EC22F4E}"/>
    <cellStyle name="Input 2 4 14 7" xfId="9973" xr:uid="{E76D6AF9-C217-4CEB-A667-6FE8661D7960}"/>
    <cellStyle name="Input 2 4 14 8" xfId="9974" xr:uid="{7E11CB6C-D207-4B2B-B5BE-0CF37DD7DE38}"/>
    <cellStyle name="Input 2 4 14 9" xfId="9975" xr:uid="{406ACA2A-86EF-47AE-B735-C4FC0463BBF4}"/>
    <cellStyle name="Input 2 4 15" xfId="9976" xr:uid="{FA6A5880-2480-41AD-9883-11EA5F392AD8}"/>
    <cellStyle name="Input 2 4 15 2" xfId="9977" xr:uid="{C696F32E-FB4B-40AF-B3DF-2D0737A4A495}"/>
    <cellStyle name="Input 2 4 15 2 2" xfId="9978" xr:uid="{91738D7E-68DB-4100-8468-EC24BE729CEE}"/>
    <cellStyle name="Input 2 4 15 2 3" xfId="9979" xr:uid="{51B5011A-2EE1-4D7B-A89D-4ECA2286BD75}"/>
    <cellStyle name="Input 2 4 15 3" xfId="9980" xr:uid="{AE2F35C7-5696-4856-A85A-F4C14DB5FC5A}"/>
    <cellStyle name="Input 2 4 15 3 2" xfId="9981" xr:uid="{7E5E7F02-6502-48A3-9C5F-61D93717176C}"/>
    <cellStyle name="Input 2 4 15 3 3" xfId="9982" xr:uid="{3D371C7F-A9B6-45C4-8348-D128FBA4E94F}"/>
    <cellStyle name="Input 2 4 15 4" xfId="9983" xr:uid="{8761A6F5-EDA9-472F-B7B5-8DB4CC03605A}"/>
    <cellStyle name="Input 2 4 15 4 2" xfId="9984" xr:uid="{348D9B22-6884-44A5-A6BE-E5763A4B1667}"/>
    <cellStyle name="Input 2 4 15 4 3" xfId="9985" xr:uid="{A09594EF-B80C-46F0-939A-17F1516593CA}"/>
    <cellStyle name="Input 2 4 15 5" xfId="9986" xr:uid="{A74A2C44-43B2-4305-B57D-382DED1F5F8F}"/>
    <cellStyle name="Input 2 4 15 5 2" xfId="9987" xr:uid="{7F83EF1A-06CD-4FC6-8EBC-1ED801DAEBF3}"/>
    <cellStyle name="Input 2 4 15 5 3" xfId="9988" xr:uid="{7F416079-AFC0-4054-8A18-5A5454AA17A1}"/>
    <cellStyle name="Input 2 4 15 6" xfId="9989" xr:uid="{D32BD534-8E99-4D5E-81C7-7467CDB5B8B7}"/>
    <cellStyle name="Input 2 4 15 6 2" xfId="9990" xr:uid="{827A5278-AE43-4C2E-990E-38B3BA68DC5E}"/>
    <cellStyle name="Input 2 4 15 6 3" xfId="9991" xr:uid="{1956D894-9C6D-4677-93BC-164D8E7BD3B5}"/>
    <cellStyle name="Input 2 4 15 7" xfId="9992" xr:uid="{15F7F021-9894-4ED8-B213-09872C4C7CBC}"/>
    <cellStyle name="Input 2 4 15 8" xfId="9993" xr:uid="{B0B88CB2-726E-4D50-9393-B05D46F15A98}"/>
    <cellStyle name="Input 2 4 15 9" xfId="9994" xr:uid="{8EF09BED-207D-42A0-8E93-16A0ED94E3B3}"/>
    <cellStyle name="Input 2 4 16" xfId="9995" xr:uid="{012B58AF-39BB-429F-8217-7E0DED8054B0}"/>
    <cellStyle name="Input 2 4 17" xfId="9996" xr:uid="{1F12BF8A-B0BF-4D47-B7F4-AA7435AE975D}"/>
    <cellStyle name="Input 2 4 18" xfId="9997" xr:uid="{C33D1296-1B60-4260-A3B1-65915A870E22}"/>
    <cellStyle name="Input 2 4 19" xfId="9998" xr:uid="{7DD7D4DD-DF83-4205-AE78-D9EAD2596506}"/>
    <cellStyle name="Input 2 4 2" xfId="9999" xr:uid="{0D8A64DD-85EC-4063-A91C-7822FEECD77C}"/>
    <cellStyle name="Input 2 4 2 10" xfId="10000" xr:uid="{D98263EE-2021-4189-8DA0-C69F00FB6686}"/>
    <cellStyle name="Input 2 4 2 10 2" xfId="10001" xr:uid="{B1EDCC4E-6200-430C-B727-2B15CE9E33A7}"/>
    <cellStyle name="Input 2 4 2 10 2 2" xfId="10002" xr:uid="{02262521-0E52-48BD-8EFA-B9459E6F7450}"/>
    <cellStyle name="Input 2 4 2 10 2 3" xfId="10003" xr:uid="{F1A30D16-2AD9-4D8D-A038-5703245A3578}"/>
    <cellStyle name="Input 2 4 2 10 3" xfId="10004" xr:uid="{CE84F827-79E2-479A-8DCD-4BF79EE2181E}"/>
    <cellStyle name="Input 2 4 2 10 3 2" xfId="10005" xr:uid="{CABD2924-168D-485B-B35E-99EB11CF721E}"/>
    <cellStyle name="Input 2 4 2 10 3 3" xfId="10006" xr:uid="{09BAC9EE-E4FB-4F97-BC1C-9F77D8C33CF6}"/>
    <cellStyle name="Input 2 4 2 10 4" xfId="10007" xr:uid="{2F670281-7B3D-484B-A317-9AB578061FD2}"/>
    <cellStyle name="Input 2 4 2 10 4 2" xfId="10008" xr:uid="{5733C169-670A-4AA0-A3BB-5BB13929225D}"/>
    <cellStyle name="Input 2 4 2 10 4 3" xfId="10009" xr:uid="{06D26376-D2B8-4044-AC2F-AD9DAF735090}"/>
    <cellStyle name="Input 2 4 2 10 5" xfId="10010" xr:uid="{9F0ABAC6-ACD8-4FDD-BC0E-A6AA2145933F}"/>
    <cellStyle name="Input 2 4 2 10 5 2" xfId="10011" xr:uid="{D484EC18-D0F5-4227-89D3-822C46EFDF18}"/>
    <cellStyle name="Input 2 4 2 10 5 3" xfId="10012" xr:uid="{4B18931D-AC9C-4184-8A44-85C11F2368CE}"/>
    <cellStyle name="Input 2 4 2 10 6" xfId="10013" xr:uid="{D34CB117-DD16-407A-B9E9-734C491BF0FA}"/>
    <cellStyle name="Input 2 4 2 10 6 2" xfId="10014" xr:uid="{3905D598-04C6-4401-A733-50E05F049527}"/>
    <cellStyle name="Input 2 4 2 10 6 3" xfId="10015" xr:uid="{997431FF-1CA8-4AE7-8A6A-7D093C0B3586}"/>
    <cellStyle name="Input 2 4 2 10 7" xfId="10016" xr:uid="{CCC75C42-7677-4C32-AF18-D889F1284CD8}"/>
    <cellStyle name="Input 2 4 2 10 8" xfId="10017" xr:uid="{6D71F69B-7BAD-4390-ABD9-5FF2E15BF3EA}"/>
    <cellStyle name="Input 2 4 2 10 9" xfId="10018" xr:uid="{D7D4825C-9B79-427C-9832-F86A2591CCF4}"/>
    <cellStyle name="Input 2 4 2 11" xfId="10019" xr:uid="{044442AE-1914-45C5-BB50-D8522A7C29DA}"/>
    <cellStyle name="Input 2 4 2 11 2" xfId="10020" xr:uid="{0E339AEF-E4B1-4C42-9DBB-A32A988EE61E}"/>
    <cellStyle name="Input 2 4 2 11 2 2" xfId="10021" xr:uid="{55FFEB59-EC5D-4335-9C82-C9A6EAA0E9A9}"/>
    <cellStyle name="Input 2 4 2 11 2 3" xfId="10022" xr:uid="{AC0B0759-CE6A-4D58-AA28-ED76FFF8A545}"/>
    <cellStyle name="Input 2 4 2 11 3" xfId="10023" xr:uid="{07160018-2EA9-4CB6-999D-38B66BF24963}"/>
    <cellStyle name="Input 2 4 2 11 3 2" xfId="10024" xr:uid="{00F4A0A0-9C5C-4EBE-A53D-FA52F3A3DCF7}"/>
    <cellStyle name="Input 2 4 2 11 3 3" xfId="10025" xr:uid="{AB63964D-9158-40FE-A427-BB50A3A36381}"/>
    <cellStyle name="Input 2 4 2 11 4" xfId="10026" xr:uid="{95859659-D099-4B8C-AC54-466F30D43E64}"/>
    <cellStyle name="Input 2 4 2 11 4 2" xfId="10027" xr:uid="{91EBB25D-FD71-4335-AC79-E707B71CA52A}"/>
    <cellStyle name="Input 2 4 2 11 4 3" xfId="10028" xr:uid="{F9306AF1-FA63-49BD-B2B1-F8913348F523}"/>
    <cellStyle name="Input 2 4 2 11 5" xfId="10029" xr:uid="{69B998B7-7714-47D3-8D3F-07982A5CCA61}"/>
    <cellStyle name="Input 2 4 2 11 5 2" xfId="10030" xr:uid="{2E06020F-4270-4200-9BE0-BD26196A9EDA}"/>
    <cellStyle name="Input 2 4 2 11 5 3" xfId="10031" xr:uid="{6715FE53-97C4-4A69-A90E-94C2C0310152}"/>
    <cellStyle name="Input 2 4 2 11 6" xfId="10032" xr:uid="{93CF5317-2FFF-45DF-9718-3F60880A5069}"/>
    <cellStyle name="Input 2 4 2 11 6 2" xfId="10033" xr:uid="{61D1600D-E9C7-4932-8916-3864CED7B7A9}"/>
    <cellStyle name="Input 2 4 2 11 6 3" xfId="10034" xr:uid="{73BF8B1E-DC70-4583-BB79-133DCD8CD5BB}"/>
    <cellStyle name="Input 2 4 2 11 7" xfId="10035" xr:uid="{C6B2A4BF-F05E-43DD-8961-D8DE8648CB82}"/>
    <cellStyle name="Input 2 4 2 11 8" xfId="10036" xr:uid="{72743C1E-2C2D-4C7E-A659-19AB1EEA7102}"/>
    <cellStyle name="Input 2 4 2 11 9" xfId="10037" xr:uid="{E04D570A-028F-45D5-AE79-5114E9DFF62D}"/>
    <cellStyle name="Input 2 4 2 12" xfId="10038" xr:uid="{203A95E5-6A40-48BD-8B7F-3FE55F695408}"/>
    <cellStyle name="Input 2 4 2 12 2" xfId="10039" xr:uid="{FF1BBAC3-7E65-4175-8868-141AE7CC4FBC}"/>
    <cellStyle name="Input 2 4 2 12 2 2" xfId="10040" xr:uid="{7A541F59-6D4E-435B-B2DF-7967040F7BF7}"/>
    <cellStyle name="Input 2 4 2 12 2 3" xfId="10041" xr:uid="{7C0DEB97-5E09-4B72-B351-B46D81608E3E}"/>
    <cellStyle name="Input 2 4 2 12 3" xfId="10042" xr:uid="{D855BA73-84DC-4C00-B5DF-9882B048956E}"/>
    <cellStyle name="Input 2 4 2 12 3 2" xfId="10043" xr:uid="{87F37949-3570-4C28-A63A-9849F34CD38F}"/>
    <cellStyle name="Input 2 4 2 12 3 3" xfId="10044" xr:uid="{51551069-C3F5-4AE6-8FA1-4E1386F0066F}"/>
    <cellStyle name="Input 2 4 2 12 4" xfId="10045" xr:uid="{71D1E621-5581-42C7-9CA9-A54FFBC0E118}"/>
    <cellStyle name="Input 2 4 2 12 4 2" xfId="10046" xr:uid="{862B1D5D-5E9E-4B60-A4FA-55375DA3C5C8}"/>
    <cellStyle name="Input 2 4 2 12 4 3" xfId="10047" xr:uid="{6C115109-6AA2-4626-8D56-A249B5391B78}"/>
    <cellStyle name="Input 2 4 2 12 5" xfId="10048" xr:uid="{D7AB90D8-7067-46B4-9F9D-21C09BB578D5}"/>
    <cellStyle name="Input 2 4 2 12 5 2" xfId="10049" xr:uid="{4C831A15-E9D3-4EC8-8BF7-5C8F7F2E2DC1}"/>
    <cellStyle name="Input 2 4 2 12 5 3" xfId="10050" xr:uid="{559C32FB-DE43-486D-8851-4374C51C7FB3}"/>
    <cellStyle name="Input 2 4 2 12 6" xfId="10051" xr:uid="{015A2DD0-A420-4DA6-B3E0-A23E070A94A1}"/>
    <cellStyle name="Input 2 4 2 12 6 2" xfId="10052" xr:uid="{DB82887C-5A50-4FA7-8504-C49D8A32DABA}"/>
    <cellStyle name="Input 2 4 2 12 6 3" xfId="10053" xr:uid="{187DA8E4-93AE-4763-B325-AF543A811CCD}"/>
    <cellStyle name="Input 2 4 2 12 7" xfId="10054" xr:uid="{06BE490F-CF60-4A36-9FE3-726D296D8949}"/>
    <cellStyle name="Input 2 4 2 12 8" xfId="10055" xr:uid="{0342CAFA-2BB6-45A6-AEF2-8E28116B7E7D}"/>
    <cellStyle name="Input 2 4 2 12 9" xfId="10056" xr:uid="{0C98A8AD-E46B-4F18-B01F-B96665974435}"/>
    <cellStyle name="Input 2 4 2 13" xfId="10057" xr:uid="{50A3CB95-4143-4924-8136-A19526BBEDFA}"/>
    <cellStyle name="Input 2 4 2 13 2" xfId="10058" xr:uid="{3EC0D0D4-8B71-40F7-B84B-C9C2F08D3851}"/>
    <cellStyle name="Input 2 4 2 13 2 2" xfId="10059" xr:uid="{E0649EC5-309C-40FD-AF9C-A36401B2CDEC}"/>
    <cellStyle name="Input 2 4 2 13 2 3" xfId="10060" xr:uid="{E35DE829-4B79-4382-ABAC-B751CE56F5DB}"/>
    <cellStyle name="Input 2 4 2 13 3" xfId="10061" xr:uid="{A428064A-5BAB-41B0-BB4F-9677A727515E}"/>
    <cellStyle name="Input 2 4 2 13 3 2" xfId="10062" xr:uid="{C1C19087-5912-4542-9285-5E0780925D17}"/>
    <cellStyle name="Input 2 4 2 13 3 3" xfId="10063" xr:uid="{E2689198-D6C7-46C8-BB22-34C1983D395F}"/>
    <cellStyle name="Input 2 4 2 13 4" xfId="10064" xr:uid="{2AC35F2E-E9C3-4307-8EDE-81D163DD7EF5}"/>
    <cellStyle name="Input 2 4 2 13 4 2" xfId="10065" xr:uid="{87364C53-E351-4606-90C8-2ABF86154894}"/>
    <cellStyle name="Input 2 4 2 13 4 3" xfId="10066" xr:uid="{274B6BA9-A55D-4B09-ABA5-F629516B6A74}"/>
    <cellStyle name="Input 2 4 2 13 5" xfId="10067" xr:uid="{7A651ACE-BAC7-468D-9F26-5F0849778DDF}"/>
    <cellStyle name="Input 2 4 2 13 5 2" xfId="10068" xr:uid="{1625FFB8-8C83-4662-80D5-9F0C082AFF28}"/>
    <cellStyle name="Input 2 4 2 13 5 3" xfId="10069" xr:uid="{A631361A-B936-4286-A602-ACFCDA9F7432}"/>
    <cellStyle name="Input 2 4 2 13 6" xfId="10070" xr:uid="{1605CCBD-BA08-4790-AF10-40A48B2D2990}"/>
    <cellStyle name="Input 2 4 2 13 6 2" xfId="10071" xr:uid="{4077B0CE-8B85-4A90-A028-7E057471078A}"/>
    <cellStyle name="Input 2 4 2 13 6 3" xfId="10072" xr:uid="{EDF3C0AA-649A-4A63-A11B-3D55BBAF0914}"/>
    <cellStyle name="Input 2 4 2 13 7" xfId="10073" xr:uid="{E55F3DBF-66D8-44C5-88AB-7F654989CC76}"/>
    <cellStyle name="Input 2 4 2 13 8" xfId="10074" xr:uid="{F9822AE5-D6B4-49A3-8B3D-A3E95CF509AC}"/>
    <cellStyle name="Input 2 4 2 13 9" xfId="10075" xr:uid="{4038BF0F-4A0B-4A00-B411-AEA349B921C5}"/>
    <cellStyle name="Input 2 4 2 14" xfId="10076" xr:uid="{744D87D8-2C51-4794-98AD-B69D3C49B0CA}"/>
    <cellStyle name="Input 2 4 2 15" xfId="10077" xr:uid="{975D3454-57C2-4320-A629-6A850E9E42A6}"/>
    <cellStyle name="Input 2 4 2 16" xfId="10078" xr:uid="{6B1F4FC7-8FE8-43B3-B7ED-39EB6C4B6747}"/>
    <cellStyle name="Input 2 4 2 17" xfId="10079" xr:uid="{4AC0ACA3-9FF9-4F91-BDAB-23F54841B2BB}"/>
    <cellStyle name="Input 2 4 2 18" xfId="10080" xr:uid="{32AE63F0-6AB5-40C9-BD74-68CA15A21E75}"/>
    <cellStyle name="Input 2 4 2 19" xfId="10081" xr:uid="{02213AA1-717F-41C5-ADEE-CC25FE7A30A6}"/>
    <cellStyle name="Input 2 4 2 2" xfId="10082" xr:uid="{CEA97BE1-E360-457E-884E-713EF0962D2F}"/>
    <cellStyle name="Input 2 4 2 2 10" xfId="10083" xr:uid="{3EC5ADC4-8AF5-45E1-8A0C-F3CC6C68D48B}"/>
    <cellStyle name="Input 2 4 2 2 10 2" xfId="10084" xr:uid="{F8D2E488-BCEE-4867-BCD5-19BC8CC20443}"/>
    <cellStyle name="Input 2 4 2 2 10 2 2" xfId="10085" xr:uid="{001F755D-7ECA-40D0-B622-BD6159ECF781}"/>
    <cellStyle name="Input 2 4 2 2 10 2 3" xfId="10086" xr:uid="{F81A671A-95E0-47EE-8C0F-61EA97FFD815}"/>
    <cellStyle name="Input 2 4 2 2 10 3" xfId="10087" xr:uid="{3529B6E7-B535-4857-AC35-E40A64B33569}"/>
    <cellStyle name="Input 2 4 2 2 10 3 2" xfId="10088" xr:uid="{B34D4544-B7DC-4D49-8FB2-6C0B521769B5}"/>
    <cellStyle name="Input 2 4 2 2 10 3 3" xfId="10089" xr:uid="{A1292970-DEAD-4768-B734-C989150503BC}"/>
    <cellStyle name="Input 2 4 2 2 10 4" xfId="10090" xr:uid="{CA8BF104-E980-4C92-9216-1B22CE30A45F}"/>
    <cellStyle name="Input 2 4 2 2 10 4 2" xfId="10091" xr:uid="{6BBBCE72-D482-4FDA-A998-CB6321CFC169}"/>
    <cellStyle name="Input 2 4 2 2 10 4 3" xfId="10092" xr:uid="{57268DFD-4EFF-4BBA-9C8D-A436DCEC9310}"/>
    <cellStyle name="Input 2 4 2 2 10 5" xfId="10093" xr:uid="{DD203F05-BD36-4842-A2E1-157A27E3F453}"/>
    <cellStyle name="Input 2 4 2 2 10 5 2" xfId="10094" xr:uid="{47AF5446-C088-40EB-9439-443BEE94F9C9}"/>
    <cellStyle name="Input 2 4 2 2 10 5 3" xfId="10095" xr:uid="{6E3879ED-19D7-4E72-82A3-1865A64C9636}"/>
    <cellStyle name="Input 2 4 2 2 10 6" xfId="10096" xr:uid="{64E9B16B-B260-4E26-ABF4-D86EC7877BF9}"/>
    <cellStyle name="Input 2 4 2 2 10 6 2" xfId="10097" xr:uid="{86452B03-2A6B-44CF-B3CF-197F7A5DF290}"/>
    <cellStyle name="Input 2 4 2 2 10 6 3" xfId="10098" xr:uid="{51935CAD-A306-45E9-A6D1-DA67067C4AEA}"/>
    <cellStyle name="Input 2 4 2 2 10 7" xfId="10099" xr:uid="{78E9E1CC-3CE5-4558-AE43-45BD5DC3F7CA}"/>
    <cellStyle name="Input 2 4 2 2 10 8" xfId="10100" xr:uid="{36A55A45-BCF1-4951-A2FE-EB53B0D6F747}"/>
    <cellStyle name="Input 2 4 2 2 11" xfId="10101" xr:uid="{DDFBC9D7-3D48-4964-89F3-CE3DCE1E6649}"/>
    <cellStyle name="Input 2 4 2 2 11 2" xfId="10102" xr:uid="{90A89E5F-7EF2-429E-A77A-6953ECA40972}"/>
    <cellStyle name="Input 2 4 2 2 11 2 2" xfId="10103" xr:uid="{BC6F0F7C-DA60-48C6-AEB3-8D74511FCDE1}"/>
    <cellStyle name="Input 2 4 2 2 11 2 3" xfId="10104" xr:uid="{09314188-862E-4C2D-B3CC-7ECEF195B62F}"/>
    <cellStyle name="Input 2 4 2 2 11 3" xfId="10105" xr:uid="{8B73AA85-9EE9-4188-9398-DBA813BC9492}"/>
    <cellStyle name="Input 2 4 2 2 11 3 2" xfId="10106" xr:uid="{288800C9-BDB7-47C5-B581-810414E6463A}"/>
    <cellStyle name="Input 2 4 2 2 11 3 3" xfId="10107" xr:uid="{BF424187-B4D6-46AE-856E-68238DDE0500}"/>
    <cellStyle name="Input 2 4 2 2 11 4" xfId="10108" xr:uid="{69FC7A08-4C9B-4B50-A277-67A94F72D52B}"/>
    <cellStyle name="Input 2 4 2 2 11 4 2" xfId="10109" xr:uid="{50115E7A-DBBC-4B41-8D0D-3E8F5DA87916}"/>
    <cellStyle name="Input 2 4 2 2 11 4 3" xfId="10110" xr:uid="{6E9C1FB8-B9BB-44AF-83A2-AC1C1E135083}"/>
    <cellStyle name="Input 2 4 2 2 11 5" xfId="10111" xr:uid="{2178737A-F8B6-4191-842F-0FCC3223EAE9}"/>
    <cellStyle name="Input 2 4 2 2 11 5 2" xfId="10112" xr:uid="{8FACDEF0-BB67-4C97-A350-EFB2FAF813B5}"/>
    <cellStyle name="Input 2 4 2 2 11 5 3" xfId="10113" xr:uid="{769C0E96-4ED8-421C-9DAF-083C1C99D1F8}"/>
    <cellStyle name="Input 2 4 2 2 11 6" xfId="10114" xr:uid="{7256E900-FB91-413C-BC2C-4E361B677732}"/>
    <cellStyle name="Input 2 4 2 2 11 6 2" xfId="10115" xr:uid="{47EBF4DD-A6FD-4E6B-B288-76ED23F257A9}"/>
    <cellStyle name="Input 2 4 2 2 11 6 3" xfId="10116" xr:uid="{74D19ADE-CCE3-4EF6-8C6E-0097DD73A367}"/>
    <cellStyle name="Input 2 4 2 2 11 7" xfId="10117" xr:uid="{F6B0A4E1-C5E2-4663-8728-1D732F9AE11E}"/>
    <cellStyle name="Input 2 4 2 2 11 8" xfId="10118" xr:uid="{08961F01-57CC-4734-9875-59CDEB1F54D5}"/>
    <cellStyle name="Input 2 4 2 2 12" xfId="10119" xr:uid="{89100BD8-4C41-4D9C-9E4B-0E36618B74FE}"/>
    <cellStyle name="Input 2 4 2 2 12 2" xfId="10120" xr:uid="{94F8827F-8D55-44A6-83ED-6DC9B50EE65C}"/>
    <cellStyle name="Input 2 4 2 2 12 2 2" xfId="10121" xr:uid="{FB58874C-380F-4416-B891-D4335C05F9AF}"/>
    <cellStyle name="Input 2 4 2 2 12 2 3" xfId="10122" xr:uid="{97D57FDC-8E7C-4D92-9245-F99ED6AB3923}"/>
    <cellStyle name="Input 2 4 2 2 12 3" xfId="10123" xr:uid="{12F7173B-5FD2-42BC-BA41-D9B5FBE652C6}"/>
    <cellStyle name="Input 2 4 2 2 12 3 2" xfId="10124" xr:uid="{041CA3D7-558E-4A84-9044-962B8500F92F}"/>
    <cellStyle name="Input 2 4 2 2 12 3 3" xfId="10125" xr:uid="{FA7DB173-4E0A-4F30-B28D-56E7969B1E30}"/>
    <cellStyle name="Input 2 4 2 2 12 4" xfId="10126" xr:uid="{22AD4357-2EE2-4F83-9F0B-8DFFB74EDE68}"/>
    <cellStyle name="Input 2 4 2 2 12 4 2" xfId="10127" xr:uid="{19FC5361-672D-44F9-99D6-8E4999A549A2}"/>
    <cellStyle name="Input 2 4 2 2 12 4 3" xfId="10128" xr:uid="{671B3779-E3FB-43D2-9862-9EF2A5022A31}"/>
    <cellStyle name="Input 2 4 2 2 12 5" xfId="10129" xr:uid="{2A44423A-52EC-494C-946A-A44244E575BF}"/>
    <cellStyle name="Input 2 4 2 2 12 5 2" xfId="10130" xr:uid="{6DD58767-66FB-4831-B7F7-2074B50B3E91}"/>
    <cellStyle name="Input 2 4 2 2 12 5 3" xfId="10131" xr:uid="{FFE4B516-734B-41EB-937B-B8FF5036BA28}"/>
    <cellStyle name="Input 2 4 2 2 12 6" xfId="10132" xr:uid="{D621F6C0-276D-4690-8401-A93EF655B1F2}"/>
    <cellStyle name="Input 2 4 2 2 12 6 2" xfId="10133" xr:uid="{A3F15916-C6C0-4506-9F31-93100BE8D25D}"/>
    <cellStyle name="Input 2 4 2 2 12 6 3" xfId="10134" xr:uid="{9CB3B594-5DEC-40B7-89AD-57A37AB7C151}"/>
    <cellStyle name="Input 2 4 2 2 12 7" xfId="10135" xr:uid="{B2AE1376-96A5-4D55-AAE3-3149C651C33B}"/>
    <cellStyle name="Input 2 4 2 2 12 8" xfId="10136" xr:uid="{C05AB42B-988D-4734-A826-C6488AC5554E}"/>
    <cellStyle name="Input 2 4 2 2 13" xfId="10137" xr:uid="{8581A700-2BA3-4704-97C8-57619874DFCF}"/>
    <cellStyle name="Input 2 4 2 2 13 2" xfId="10138" xr:uid="{BE910064-C232-4EA6-B6D9-4558C9593403}"/>
    <cellStyle name="Input 2 4 2 2 13 2 2" xfId="10139" xr:uid="{991079B4-3E5B-4721-B49A-F936A317BEDB}"/>
    <cellStyle name="Input 2 4 2 2 13 2 3" xfId="10140" xr:uid="{2936746D-DA37-480B-9BD1-603B6D53DF4B}"/>
    <cellStyle name="Input 2 4 2 2 13 3" xfId="10141" xr:uid="{28F11009-775F-4AD5-8697-A4CAC01AFA91}"/>
    <cellStyle name="Input 2 4 2 2 13 3 2" xfId="10142" xr:uid="{C07DA5BA-DE21-4571-938B-662018317F14}"/>
    <cellStyle name="Input 2 4 2 2 13 3 3" xfId="10143" xr:uid="{4DFFA6F7-28FB-49DC-B012-3895FE186890}"/>
    <cellStyle name="Input 2 4 2 2 13 4" xfId="10144" xr:uid="{3857861C-A175-4277-BFA0-217888EF5170}"/>
    <cellStyle name="Input 2 4 2 2 13 4 2" xfId="10145" xr:uid="{BA2752CB-33E6-4A49-8B9F-F369270CEDA4}"/>
    <cellStyle name="Input 2 4 2 2 13 4 3" xfId="10146" xr:uid="{2A2ABA1A-3C1C-432F-9009-B78BB728EDEA}"/>
    <cellStyle name="Input 2 4 2 2 13 5" xfId="10147" xr:uid="{97C9904F-C137-4308-B31C-C721087C831D}"/>
    <cellStyle name="Input 2 4 2 2 13 5 2" xfId="10148" xr:uid="{E32FFA86-BCE1-4D89-8AE0-6C1D600021CC}"/>
    <cellStyle name="Input 2 4 2 2 13 5 3" xfId="10149" xr:uid="{A804B1E1-445F-4554-A55C-27FD01F9273D}"/>
    <cellStyle name="Input 2 4 2 2 13 6" xfId="10150" xr:uid="{9AF90F6B-B91B-495A-AE05-9E63456EA9C7}"/>
    <cellStyle name="Input 2 4 2 2 13 6 2" xfId="10151" xr:uid="{0B61E50C-824B-475D-AC9F-3CF1511D6B62}"/>
    <cellStyle name="Input 2 4 2 2 13 6 3" xfId="10152" xr:uid="{1F032CA9-B10E-4B22-8ADE-ED88B476A96E}"/>
    <cellStyle name="Input 2 4 2 2 13 7" xfId="10153" xr:uid="{98DF91F5-B92A-40E7-B9D7-BBA6E3DD7CFE}"/>
    <cellStyle name="Input 2 4 2 2 13 8" xfId="10154" xr:uid="{40B76ACD-6A44-483F-BE14-15792B66F8DB}"/>
    <cellStyle name="Input 2 4 2 2 14" xfId="10155" xr:uid="{C7DF9E79-81D1-4D56-A1C1-2A202B6365F0}"/>
    <cellStyle name="Input 2 4 2 2 14 2" xfId="10156" xr:uid="{6A8BB29F-3048-4D03-9DB9-CFB1D26E0645}"/>
    <cellStyle name="Input 2 4 2 2 14 2 2" xfId="10157" xr:uid="{DE7993D5-74A8-45B8-A8B5-1521BCB1EB8B}"/>
    <cellStyle name="Input 2 4 2 2 14 2 3" xfId="10158" xr:uid="{107FBBE5-50BA-4290-BECF-FEF608CFCF7B}"/>
    <cellStyle name="Input 2 4 2 2 14 3" xfId="10159" xr:uid="{C711D654-956C-4D19-9888-29271EB8F9ED}"/>
    <cellStyle name="Input 2 4 2 2 14 3 2" xfId="10160" xr:uid="{DF23A4CB-D433-48F5-83AE-488035778BA3}"/>
    <cellStyle name="Input 2 4 2 2 14 3 3" xfId="10161" xr:uid="{D963F9AD-6C4B-4933-9667-FB4316D06DB9}"/>
    <cellStyle name="Input 2 4 2 2 14 4" xfId="10162" xr:uid="{952A0B29-6F82-408E-9109-D3D1F366C50F}"/>
    <cellStyle name="Input 2 4 2 2 14 4 2" xfId="10163" xr:uid="{13DD1B53-BE66-46A3-A7B1-80A962EE0364}"/>
    <cellStyle name="Input 2 4 2 2 14 4 3" xfId="10164" xr:uid="{B25A3092-36B4-4AB2-BD52-31BE99E50848}"/>
    <cellStyle name="Input 2 4 2 2 14 5" xfId="10165" xr:uid="{703C2F16-A8C5-4B14-B405-15380F027A3F}"/>
    <cellStyle name="Input 2 4 2 2 14 5 2" xfId="10166" xr:uid="{B401F89E-F3F7-43AD-8E89-79C9489E45D9}"/>
    <cellStyle name="Input 2 4 2 2 14 5 3" xfId="10167" xr:uid="{B6665F66-8197-4C08-8365-CD930D966F81}"/>
    <cellStyle name="Input 2 4 2 2 14 6" xfId="10168" xr:uid="{999AB5FF-3DA6-435D-B276-6B573E037653}"/>
    <cellStyle name="Input 2 4 2 2 14 6 2" xfId="10169" xr:uid="{5CCF48A3-9E97-47C8-974C-96FF5ADE5B1F}"/>
    <cellStyle name="Input 2 4 2 2 14 6 3" xfId="10170" xr:uid="{C1837F7E-CDD0-4A71-AB18-04084BFA623F}"/>
    <cellStyle name="Input 2 4 2 2 14 7" xfId="10171" xr:uid="{F2C851FB-AC55-4C7E-BC97-D49523715842}"/>
    <cellStyle name="Input 2 4 2 2 14 8" xfId="10172" xr:uid="{C90A33B3-3A9D-4A5E-8A86-753B9C212B5A}"/>
    <cellStyle name="Input 2 4 2 2 15" xfId="10173" xr:uid="{733FFFEA-8AE2-4732-B43B-EE6134CEDB9D}"/>
    <cellStyle name="Input 2 4 2 2 15 2" xfId="10174" xr:uid="{DE340209-3BE7-438C-839D-ED1E1404D26A}"/>
    <cellStyle name="Input 2 4 2 2 15 3" xfId="10175" xr:uid="{621EEDCC-18BD-4E96-8736-C3CEB41F9839}"/>
    <cellStyle name="Input 2 4 2 2 16" xfId="10176" xr:uid="{1B1915EF-6CB8-41E5-B137-295F12218F3C}"/>
    <cellStyle name="Input 2 4 2 2 2" xfId="10177" xr:uid="{59B4CAB2-7907-4637-A350-3FC50F21F251}"/>
    <cellStyle name="Input 2 4 2 2 2 2" xfId="10178" xr:uid="{C3FB9BA9-CF5A-435A-8967-4358F7044940}"/>
    <cellStyle name="Input 2 4 2 2 2 2 2" xfId="10179" xr:uid="{12E92878-9921-4465-9FEE-B76B1D866D3C}"/>
    <cellStyle name="Input 2 4 2 2 2 2 3" xfId="10180" xr:uid="{B1BAB2FE-3804-45D0-AE1B-D3E1EB547A6A}"/>
    <cellStyle name="Input 2 4 2 2 2 3" xfId="10181" xr:uid="{62C87178-A7AE-4C2C-B7CD-EE1C9AD427DA}"/>
    <cellStyle name="Input 2 4 2 2 2 3 2" xfId="10182" xr:uid="{A92F06CB-4802-4A6E-93D3-01FD8DDA5E52}"/>
    <cellStyle name="Input 2 4 2 2 2 3 3" xfId="10183" xr:uid="{8E4999AA-0526-4860-8943-9E2A2CBFC4EA}"/>
    <cellStyle name="Input 2 4 2 2 2 4" xfId="10184" xr:uid="{FE3E4ABD-E610-45A6-B125-6648C3F8B055}"/>
    <cellStyle name="Input 2 4 2 2 2 4 2" xfId="10185" xr:uid="{6BBD648C-3549-4EF0-93AC-5B808C7A2B45}"/>
    <cellStyle name="Input 2 4 2 2 2 4 3" xfId="10186" xr:uid="{4D7B3AA1-3E00-4A34-B0F4-BE16071FC286}"/>
    <cellStyle name="Input 2 4 2 2 2 5" xfId="10187" xr:uid="{EB5B1024-0FC0-4086-BCAC-F6B869A8C493}"/>
    <cellStyle name="Input 2 4 2 2 2 5 2" xfId="10188" xr:uid="{71E3D221-DA1D-4352-984D-56CCD3636A26}"/>
    <cellStyle name="Input 2 4 2 2 2 5 3" xfId="10189" xr:uid="{A8313470-0CD6-4ACB-B54E-88E545981D03}"/>
    <cellStyle name="Input 2 4 2 2 2 6" xfId="10190" xr:uid="{3A6F9054-37BF-4E7D-AFEE-2F384A85FE96}"/>
    <cellStyle name="Input 2 4 2 2 2 6 2" xfId="10191" xr:uid="{ED563840-D566-403B-8D77-19C30B08DFE5}"/>
    <cellStyle name="Input 2 4 2 2 2 6 3" xfId="10192" xr:uid="{C132BE0A-3A08-4CE5-B4D2-AFCE8512D2B4}"/>
    <cellStyle name="Input 2 4 2 2 2 7" xfId="10193" xr:uid="{92AA4D6F-735B-4B3D-AB9A-15BA57F176C7}"/>
    <cellStyle name="Input 2 4 2 2 2 8" xfId="10194" xr:uid="{1A8CDDC7-37D3-4E84-BFD1-14B841589748}"/>
    <cellStyle name="Input 2 4 2 2 2 9" xfId="10195" xr:uid="{B13E5810-7822-48BF-B460-A70210528931}"/>
    <cellStyle name="Input 2 4 2 2 3" xfId="10196" xr:uid="{6F8B9EBF-1090-41FB-A7AC-29BE05CBA24D}"/>
    <cellStyle name="Input 2 4 2 2 3 2" xfId="10197" xr:uid="{E221452F-4660-4AAB-BF84-18F2B8490DE2}"/>
    <cellStyle name="Input 2 4 2 2 3 2 2" xfId="10198" xr:uid="{99AE2129-3D03-4F9A-B0D0-9DF1EB5D6E15}"/>
    <cellStyle name="Input 2 4 2 2 3 2 3" xfId="10199" xr:uid="{3CDFC115-EBFC-4E31-8419-EF53BCF4FDE7}"/>
    <cellStyle name="Input 2 4 2 2 3 3" xfId="10200" xr:uid="{2921F32E-6C1F-43E5-99B0-88D3AA5D214E}"/>
    <cellStyle name="Input 2 4 2 2 3 3 2" xfId="10201" xr:uid="{D897BB58-8DDA-442F-95E1-878CFDF540C4}"/>
    <cellStyle name="Input 2 4 2 2 3 3 3" xfId="10202" xr:uid="{2A63543B-B18C-44E4-800F-D0AEC3347C04}"/>
    <cellStyle name="Input 2 4 2 2 3 4" xfId="10203" xr:uid="{A77066DA-BD90-4A6E-A568-7A218076F48D}"/>
    <cellStyle name="Input 2 4 2 2 3 4 2" xfId="10204" xr:uid="{A62DBCF0-8C04-4EEE-BA65-D66B26D9B1A8}"/>
    <cellStyle name="Input 2 4 2 2 3 4 3" xfId="10205" xr:uid="{6D8AA337-DD71-4F81-B107-D8582A9F5A76}"/>
    <cellStyle name="Input 2 4 2 2 3 5" xfId="10206" xr:uid="{B31767B1-2B03-4139-A081-4FFBFBF6A75A}"/>
    <cellStyle name="Input 2 4 2 2 3 5 2" xfId="10207" xr:uid="{443A8339-2187-47C3-832C-4ADD456A095B}"/>
    <cellStyle name="Input 2 4 2 2 3 5 3" xfId="10208" xr:uid="{643D35C6-38D5-4077-99BD-A0D3E3E75072}"/>
    <cellStyle name="Input 2 4 2 2 3 6" xfId="10209" xr:uid="{B3CF6F22-7441-43CB-8554-CBAB8B684B15}"/>
    <cellStyle name="Input 2 4 2 2 3 6 2" xfId="10210" xr:uid="{57892E31-136B-403D-83E9-2803D74B6960}"/>
    <cellStyle name="Input 2 4 2 2 3 6 3" xfId="10211" xr:uid="{F6DB021E-B40F-4444-9BD2-006C4431C105}"/>
    <cellStyle name="Input 2 4 2 2 3 7" xfId="10212" xr:uid="{D09CC2A2-88B0-4858-A3DD-86FA07A6BAF9}"/>
    <cellStyle name="Input 2 4 2 2 3 8" xfId="10213" xr:uid="{E96517A0-E238-475D-A4CC-E65190DF2C7A}"/>
    <cellStyle name="Input 2 4 2 2 3 9" xfId="10214" xr:uid="{B8FD63CE-E1FE-403C-838A-8B3F65D380B0}"/>
    <cellStyle name="Input 2 4 2 2 4" xfId="10215" xr:uid="{B7BA82AA-75CB-4214-96B5-E128A5345A39}"/>
    <cellStyle name="Input 2 4 2 2 4 2" xfId="10216" xr:uid="{723EE560-F374-4FDB-BB5F-D2B69E3ADA6D}"/>
    <cellStyle name="Input 2 4 2 2 4 2 2" xfId="10217" xr:uid="{DA801643-9491-4B0A-A825-547F2F619EFE}"/>
    <cellStyle name="Input 2 4 2 2 4 2 3" xfId="10218" xr:uid="{37455CF3-C0E9-4877-AAEB-AA9D685F9945}"/>
    <cellStyle name="Input 2 4 2 2 4 3" xfId="10219" xr:uid="{CDE22CC9-B262-41BB-AE34-ADE2EAFE5B72}"/>
    <cellStyle name="Input 2 4 2 2 4 3 2" xfId="10220" xr:uid="{907DC2EE-AEC2-479C-BA07-8657D627EE00}"/>
    <cellStyle name="Input 2 4 2 2 4 3 3" xfId="10221" xr:uid="{05A0A4F3-88BA-4435-89B2-11657C234AF4}"/>
    <cellStyle name="Input 2 4 2 2 4 4" xfId="10222" xr:uid="{035DBF9F-2161-4495-BE0B-F17041F23296}"/>
    <cellStyle name="Input 2 4 2 2 4 4 2" xfId="10223" xr:uid="{D239BC0E-C9D1-4BBB-95BD-4F8BB781194C}"/>
    <cellStyle name="Input 2 4 2 2 4 4 3" xfId="10224" xr:uid="{AE36C342-6D96-4953-8A1D-4DB8D6D4CDFD}"/>
    <cellStyle name="Input 2 4 2 2 4 5" xfId="10225" xr:uid="{E4029D8E-9104-4879-8DF5-A3DED085A619}"/>
    <cellStyle name="Input 2 4 2 2 4 5 2" xfId="10226" xr:uid="{CA850604-2DFA-4709-B604-794868478958}"/>
    <cellStyle name="Input 2 4 2 2 4 5 3" xfId="10227" xr:uid="{C5C8FD4B-F048-4C7D-ADE1-3D2FB6D958F2}"/>
    <cellStyle name="Input 2 4 2 2 4 6" xfId="10228" xr:uid="{B9C4C7C6-0AEE-49EA-8CF8-B49F67DB04A9}"/>
    <cellStyle name="Input 2 4 2 2 4 6 2" xfId="10229" xr:uid="{6E5E80AD-2D34-4EA3-AD12-608FCFE568E1}"/>
    <cellStyle name="Input 2 4 2 2 4 6 3" xfId="10230" xr:uid="{49D28EDA-D80A-4FEC-B067-8AB9C96DFCC8}"/>
    <cellStyle name="Input 2 4 2 2 4 7" xfId="10231" xr:uid="{BC2F549C-C5CE-4912-96CF-4F9CE22CC36E}"/>
    <cellStyle name="Input 2 4 2 2 4 8" xfId="10232" xr:uid="{127963F4-1096-4789-BFCA-2C9288637F48}"/>
    <cellStyle name="Input 2 4 2 2 4 9" xfId="10233" xr:uid="{630293CF-05FE-4147-8E6A-19B48510784D}"/>
    <cellStyle name="Input 2 4 2 2 5" xfId="10234" xr:uid="{5D88D3B5-9819-45FA-9C7E-5DF6DD7AE642}"/>
    <cellStyle name="Input 2 4 2 2 5 2" xfId="10235" xr:uid="{6D15016A-D0E2-4209-BFEC-46920D4A10B0}"/>
    <cellStyle name="Input 2 4 2 2 5 2 2" xfId="10236" xr:uid="{A198D39C-9D20-4085-97C5-D64DDA4BAD63}"/>
    <cellStyle name="Input 2 4 2 2 5 2 3" xfId="10237" xr:uid="{7506682E-3580-48D7-B7A6-C42EB2C9AEF4}"/>
    <cellStyle name="Input 2 4 2 2 5 3" xfId="10238" xr:uid="{FF5AB674-40B5-48B7-BC56-DD5DB1E66E25}"/>
    <cellStyle name="Input 2 4 2 2 5 3 2" xfId="10239" xr:uid="{3F8D42F2-BBE4-4E8C-98E0-37E6216A8FDE}"/>
    <cellStyle name="Input 2 4 2 2 5 3 3" xfId="10240" xr:uid="{8F059038-ACE3-4255-A1A4-F4E0543A88A7}"/>
    <cellStyle name="Input 2 4 2 2 5 4" xfId="10241" xr:uid="{3413D1FD-71C9-44EC-A4B6-879A54CD1466}"/>
    <cellStyle name="Input 2 4 2 2 5 4 2" xfId="10242" xr:uid="{368C54CB-9737-4CF2-B843-101C5193338D}"/>
    <cellStyle name="Input 2 4 2 2 5 4 3" xfId="10243" xr:uid="{C4AEA157-C036-4CE9-8FD1-38D760DF1FCF}"/>
    <cellStyle name="Input 2 4 2 2 5 5" xfId="10244" xr:uid="{4F518377-0CAB-47F6-A4B8-F9FC58505BC3}"/>
    <cellStyle name="Input 2 4 2 2 5 5 2" xfId="10245" xr:uid="{1A5632D6-EC9B-4D11-9F4E-88BAB68A0C7B}"/>
    <cellStyle name="Input 2 4 2 2 5 5 3" xfId="10246" xr:uid="{B41B89B2-C7A2-4165-B0EA-6BD44935B38D}"/>
    <cellStyle name="Input 2 4 2 2 5 6" xfId="10247" xr:uid="{09CCCEA4-87E6-4E30-9055-9AF3CFD4F30D}"/>
    <cellStyle name="Input 2 4 2 2 5 6 2" xfId="10248" xr:uid="{394B27B2-EAE5-4638-A3D5-A46B8A2EE4D2}"/>
    <cellStyle name="Input 2 4 2 2 5 6 3" xfId="10249" xr:uid="{C130A33C-C282-4C1D-A7FE-9C176981A387}"/>
    <cellStyle name="Input 2 4 2 2 5 7" xfId="10250" xr:uid="{6BBD6DD9-2AB8-43B9-BF34-F3EC951788E5}"/>
    <cellStyle name="Input 2 4 2 2 5 8" xfId="10251" xr:uid="{407B8DD7-A120-4249-A88E-C59468B03D48}"/>
    <cellStyle name="Input 2 4 2 2 5 9" xfId="10252" xr:uid="{DF92916F-EFE8-4EC8-9AA7-25C3F8E4CE4E}"/>
    <cellStyle name="Input 2 4 2 2 6" xfId="10253" xr:uid="{08DD4B37-D5E0-4D5F-8170-EB7A5C4E59F2}"/>
    <cellStyle name="Input 2 4 2 2 6 2" xfId="10254" xr:uid="{535FFCDE-3CC7-4644-9F62-11271534B0CC}"/>
    <cellStyle name="Input 2 4 2 2 6 2 2" xfId="10255" xr:uid="{9D7183F2-7142-4AE1-B6C3-25A40F48292B}"/>
    <cellStyle name="Input 2 4 2 2 6 2 3" xfId="10256" xr:uid="{C2758B2D-297D-4125-8FC6-64B9E1E2234E}"/>
    <cellStyle name="Input 2 4 2 2 6 3" xfId="10257" xr:uid="{8E61DC97-BD2D-4722-8793-9F70914FBE01}"/>
    <cellStyle name="Input 2 4 2 2 6 3 2" xfId="10258" xr:uid="{57EA2190-4FE5-45B6-B239-F6B5E792190B}"/>
    <cellStyle name="Input 2 4 2 2 6 3 3" xfId="10259" xr:uid="{014C7CAD-C560-4546-8F1A-5A011CBD7FFA}"/>
    <cellStyle name="Input 2 4 2 2 6 4" xfId="10260" xr:uid="{CD436892-A777-4EBB-929A-075390BBF8C1}"/>
    <cellStyle name="Input 2 4 2 2 6 4 2" xfId="10261" xr:uid="{A4ABD769-B9F9-43A0-872B-C3FBA279B44E}"/>
    <cellStyle name="Input 2 4 2 2 6 4 3" xfId="10262" xr:uid="{3F305976-5224-4276-BF92-9E945EFE133B}"/>
    <cellStyle name="Input 2 4 2 2 6 5" xfId="10263" xr:uid="{2CA949CA-577B-4865-8BDB-7AF04DDB8124}"/>
    <cellStyle name="Input 2 4 2 2 6 5 2" xfId="10264" xr:uid="{125876D4-B895-4295-8DF6-EBBB60A2BC2C}"/>
    <cellStyle name="Input 2 4 2 2 6 5 3" xfId="10265" xr:uid="{D5DE99ED-AB5C-4B70-8A9E-A6DCB1A55306}"/>
    <cellStyle name="Input 2 4 2 2 6 6" xfId="10266" xr:uid="{EE3AE825-91D7-4506-AA6D-B030B5F7ADF4}"/>
    <cellStyle name="Input 2 4 2 2 6 6 2" xfId="10267" xr:uid="{F77254C6-8FC2-473E-89C1-8F9D269A0A34}"/>
    <cellStyle name="Input 2 4 2 2 6 6 3" xfId="10268" xr:uid="{B5F1D707-1B1F-4ADA-A77F-922054B8A622}"/>
    <cellStyle name="Input 2 4 2 2 6 7" xfId="10269" xr:uid="{88463B30-3AD8-40F0-8F92-4901E8E962F2}"/>
    <cellStyle name="Input 2 4 2 2 6 8" xfId="10270" xr:uid="{63F627F7-A087-4AAA-8565-32ECD700E0B2}"/>
    <cellStyle name="Input 2 4 2 2 6 9" xfId="10271" xr:uid="{9B771073-E6A8-4A3D-8510-26728E53CC10}"/>
    <cellStyle name="Input 2 4 2 2 7" xfId="10272" xr:uid="{82D3BB82-A083-4C65-9339-84EC6BF8346C}"/>
    <cellStyle name="Input 2 4 2 2 7 2" xfId="10273" xr:uid="{7C186D14-9E29-4872-8001-3211C571E786}"/>
    <cellStyle name="Input 2 4 2 2 7 2 2" xfId="10274" xr:uid="{2EB35D04-82BA-4026-BB30-03EBE02A83D3}"/>
    <cellStyle name="Input 2 4 2 2 7 2 3" xfId="10275" xr:uid="{66A2DDAF-728E-41A0-A20E-9D12CABD8661}"/>
    <cellStyle name="Input 2 4 2 2 7 3" xfId="10276" xr:uid="{A4452735-4556-41A1-83CA-1C7FDBDCBD4C}"/>
    <cellStyle name="Input 2 4 2 2 7 3 2" xfId="10277" xr:uid="{E388B1FA-A855-40D9-831D-2FCEB21B64F1}"/>
    <cellStyle name="Input 2 4 2 2 7 3 3" xfId="10278" xr:uid="{1988A1E1-85DC-4933-B913-63149716DE70}"/>
    <cellStyle name="Input 2 4 2 2 7 4" xfId="10279" xr:uid="{D10DFD68-7377-41B5-B7D4-D98E6DA2F433}"/>
    <cellStyle name="Input 2 4 2 2 7 4 2" xfId="10280" xr:uid="{F8C12BD8-B138-4727-8841-246829FBD378}"/>
    <cellStyle name="Input 2 4 2 2 7 4 3" xfId="10281" xr:uid="{0CFDA7D5-0A42-4977-9024-C303115AF906}"/>
    <cellStyle name="Input 2 4 2 2 7 5" xfId="10282" xr:uid="{A1CF4012-3590-43DB-839F-602467445210}"/>
    <cellStyle name="Input 2 4 2 2 7 5 2" xfId="10283" xr:uid="{417C0709-FD1D-4F3D-8521-8EE7BAEA51EB}"/>
    <cellStyle name="Input 2 4 2 2 7 5 3" xfId="10284" xr:uid="{F834366A-9B90-4B17-BB6D-654C0CB1D2E6}"/>
    <cellStyle name="Input 2 4 2 2 7 6" xfId="10285" xr:uid="{94EE265B-3CD8-4AC2-8D62-B0E92CE39F66}"/>
    <cellStyle name="Input 2 4 2 2 7 6 2" xfId="10286" xr:uid="{9109B6BB-864B-457D-A47A-67AEDA84816F}"/>
    <cellStyle name="Input 2 4 2 2 7 6 3" xfId="10287" xr:uid="{DF328548-EF03-402E-933F-89510A308EBA}"/>
    <cellStyle name="Input 2 4 2 2 7 7" xfId="10288" xr:uid="{12B142C2-1F5D-4AA5-8DCF-EF7E83F53C3A}"/>
    <cellStyle name="Input 2 4 2 2 7 8" xfId="10289" xr:uid="{56EB24BD-AE3C-4D14-8B4F-9C2F8ECBBDAB}"/>
    <cellStyle name="Input 2 4 2 2 7 9" xfId="10290" xr:uid="{0D3E93A9-D389-4AA0-9BDB-9F79CB7EE88A}"/>
    <cellStyle name="Input 2 4 2 2 8" xfId="10291" xr:uid="{1E8B390F-1B8F-44D2-8C99-36F8AF9F0CF8}"/>
    <cellStyle name="Input 2 4 2 2 8 2" xfId="10292" xr:uid="{DA052583-928F-429C-B072-ACC500BB419D}"/>
    <cellStyle name="Input 2 4 2 2 8 2 2" xfId="10293" xr:uid="{1CA4815B-787B-4F9D-9F05-A16BB034A09F}"/>
    <cellStyle name="Input 2 4 2 2 8 2 3" xfId="10294" xr:uid="{983EF177-4B0C-4570-88EF-5A12325D329F}"/>
    <cellStyle name="Input 2 4 2 2 8 3" xfId="10295" xr:uid="{3C8349AD-CBDB-43E2-BD49-D421FEDE9388}"/>
    <cellStyle name="Input 2 4 2 2 8 3 2" xfId="10296" xr:uid="{2E3D8E56-4FC3-4C58-92AA-CAF5FC0B588B}"/>
    <cellStyle name="Input 2 4 2 2 8 3 3" xfId="10297" xr:uid="{2B4CAB8E-918B-422B-BACB-965B3AD0A8DE}"/>
    <cellStyle name="Input 2 4 2 2 8 4" xfId="10298" xr:uid="{C97911E5-8212-4A0E-BDF3-BD2B9549CDA6}"/>
    <cellStyle name="Input 2 4 2 2 8 4 2" xfId="10299" xr:uid="{1B2CB44F-2F69-4E5B-9F03-7F30628A6FD7}"/>
    <cellStyle name="Input 2 4 2 2 8 4 3" xfId="10300" xr:uid="{D06BC729-107D-4097-B655-183ACAA70EC1}"/>
    <cellStyle name="Input 2 4 2 2 8 5" xfId="10301" xr:uid="{8DAEDF0E-73AE-4B29-973C-DF322C19F012}"/>
    <cellStyle name="Input 2 4 2 2 8 5 2" xfId="10302" xr:uid="{B3CBE2BF-B7A7-452E-874E-F1700D73B7FB}"/>
    <cellStyle name="Input 2 4 2 2 8 5 3" xfId="10303" xr:uid="{FA830C41-F644-4E89-8595-517EB31EB699}"/>
    <cellStyle name="Input 2 4 2 2 8 6" xfId="10304" xr:uid="{7894B23F-4851-4796-9DB2-89241CF345C3}"/>
    <cellStyle name="Input 2 4 2 2 8 6 2" xfId="10305" xr:uid="{97E25A54-1FDB-486E-834E-24AEF68B4689}"/>
    <cellStyle name="Input 2 4 2 2 8 6 3" xfId="10306" xr:uid="{C8E7EABC-4122-4AE3-9855-611E6AAC3D4A}"/>
    <cellStyle name="Input 2 4 2 2 8 7" xfId="10307" xr:uid="{8CB351B7-9C74-4B4E-84AB-6E96998E4299}"/>
    <cellStyle name="Input 2 4 2 2 8 8" xfId="10308" xr:uid="{4318F8CF-54B8-49E8-9473-C87ABEF13036}"/>
    <cellStyle name="Input 2 4 2 2 8 9" xfId="10309" xr:uid="{28EE557B-E04F-42A6-A8FC-73E0630E3226}"/>
    <cellStyle name="Input 2 4 2 2 9" xfId="10310" xr:uid="{BF56E243-2951-4E5F-B5E6-3044F65AB9E6}"/>
    <cellStyle name="Input 2 4 2 2 9 2" xfId="10311" xr:uid="{2BB47DF8-F185-4351-8C13-3A250D09B00F}"/>
    <cellStyle name="Input 2 4 2 2 9 2 2" xfId="10312" xr:uid="{59ADDB1E-A1E9-4E38-AF02-E09F6BAB4872}"/>
    <cellStyle name="Input 2 4 2 2 9 2 3" xfId="10313" xr:uid="{C540200A-C748-45DE-AB80-A4D7FE38F8F5}"/>
    <cellStyle name="Input 2 4 2 2 9 3" xfId="10314" xr:uid="{F157AD2A-3AAB-4CBD-AC5B-96DABD29AD8F}"/>
    <cellStyle name="Input 2 4 2 2 9 3 2" xfId="10315" xr:uid="{96C73999-8CC4-4753-B13F-0824F8F4759D}"/>
    <cellStyle name="Input 2 4 2 2 9 3 3" xfId="10316" xr:uid="{0020D122-C978-4995-B2EE-BCFEBB26368B}"/>
    <cellStyle name="Input 2 4 2 2 9 4" xfId="10317" xr:uid="{18E019AD-E8F2-4407-B470-60EEAD3D7B0D}"/>
    <cellStyle name="Input 2 4 2 2 9 4 2" xfId="10318" xr:uid="{5AAE88A9-1848-4E55-9473-7F419AC48722}"/>
    <cellStyle name="Input 2 4 2 2 9 4 3" xfId="10319" xr:uid="{0949AA25-89C4-44D4-904C-169B48D40700}"/>
    <cellStyle name="Input 2 4 2 2 9 5" xfId="10320" xr:uid="{DA21C889-E2D5-4186-A1DF-91B66CA00026}"/>
    <cellStyle name="Input 2 4 2 2 9 5 2" xfId="10321" xr:uid="{ABCF6433-2D6F-4961-AA9B-26B91DC6A165}"/>
    <cellStyle name="Input 2 4 2 2 9 5 3" xfId="10322" xr:uid="{86B467B0-3CEE-4A3E-AC1A-75E9E6EDC4E3}"/>
    <cellStyle name="Input 2 4 2 2 9 6" xfId="10323" xr:uid="{C89F6238-B5BB-4AA5-9757-8322DC0DB140}"/>
    <cellStyle name="Input 2 4 2 2 9 6 2" xfId="10324" xr:uid="{DF7A9FE3-DE3F-4950-B797-7D5CEC340F3E}"/>
    <cellStyle name="Input 2 4 2 2 9 6 3" xfId="10325" xr:uid="{905CEF37-7556-4C25-B176-12042EEC420A}"/>
    <cellStyle name="Input 2 4 2 2 9 7" xfId="10326" xr:uid="{4A3AADBE-485C-442C-8B5D-F3785D7FA0EA}"/>
    <cellStyle name="Input 2 4 2 2 9 8" xfId="10327" xr:uid="{C941AA26-0FE2-40F2-A62B-F7C53F659F7A}"/>
    <cellStyle name="Input 2 4 2 3" xfId="10328" xr:uid="{E3398764-81CE-4778-BCC9-E1F53F2CC442}"/>
    <cellStyle name="Input 2 4 2 3 10" xfId="10329" xr:uid="{5B0B3413-59D2-4446-AF67-E60090203224}"/>
    <cellStyle name="Input 2 4 2 3 11" xfId="10330" xr:uid="{C11287ED-D9B9-41CB-8AC9-34E4482AE0EE}"/>
    <cellStyle name="Input 2 4 2 3 2" xfId="10331" xr:uid="{6F873414-0878-49B7-8BBA-DF4488CFF710}"/>
    <cellStyle name="Input 2 4 2 3 2 2" xfId="10332" xr:uid="{E1F18D80-053F-4354-A61F-37E9AF3DA6FB}"/>
    <cellStyle name="Input 2 4 2 3 2 3" xfId="10333" xr:uid="{2E6E34C3-B9B9-4238-A763-75A6B0CF144A}"/>
    <cellStyle name="Input 2 4 2 3 2 4" xfId="10334" xr:uid="{F8B570F0-CF61-4E71-A649-7D49ADA7B9A6}"/>
    <cellStyle name="Input 2 4 2 3 3" xfId="10335" xr:uid="{3238AD6D-5ABE-4350-A80C-A61E396FEEDB}"/>
    <cellStyle name="Input 2 4 2 3 3 2" xfId="10336" xr:uid="{2F28D177-ABCE-4DC2-B4D0-E6E4F0F8A4AB}"/>
    <cellStyle name="Input 2 4 2 3 3 3" xfId="10337" xr:uid="{0EA1DFC4-1D38-4AB9-8C1B-E031CFFDA40D}"/>
    <cellStyle name="Input 2 4 2 3 3 4" xfId="10338" xr:uid="{6AF08BCA-5CBA-417D-AC0F-0177408AA684}"/>
    <cellStyle name="Input 2 4 2 3 4" xfId="10339" xr:uid="{E9F8797F-F385-40D4-830B-C6139DB56DDC}"/>
    <cellStyle name="Input 2 4 2 3 4 2" xfId="10340" xr:uid="{B943E1EA-2CAA-4281-A9A1-6CC12DF2EFDD}"/>
    <cellStyle name="Input 2 4 2 3 4 3" xfId="10341" xr:uid="{301303E6-9998-460C-A22F-4B1520D45B4D}"/>
    <cellStyle name="Input 2 4 2 3 4 4" xfId="10342" xr:uid="{977DF5BB-154E-4F85-8C62-8D5D85AC04D9}"/>
    <cellStyle name="Input 2 4 2 3 5" xfId="10343" xr:uid="{67098499-2E27-4F83-B3F5-6CEA9F084D5E}"/>
    <cellStyle name="Input 2 4 2 3 5 2" xfId="10344" xr:uid="{1088888A-0FF5-4E9A-853B-82F752F483A6}"/>
    <cellStyle name="Input 2 4 2 3 5 3" xfId="10345" xr:uid="{B8CD5086-821C-4050-A843-6825350F26DB}"/>
    <cellStyle name="Input 2 4 2 3 5 4" xfId="10346" xr:uid="{0FAA7109-F64A-41D0-8382-BE869CB71981}"/>
    <cellStyle name="Input 2 4 2 3 6" xfId="10347" xr:uid="{6E7961DD-4DF1-4BB0-A1F0-04F7B38FDEB6}"/>
    <cellStyle name="Input 2 4 2 3 6 2" xfId="10348" xr:uid="{CECB97EE-9D65-44D1-A0F5-1F6FBC3D462B}"/>
    <cellStyle name="Input 2 4 2 3 6 3" xfId="10349" xr:uid="{04410CB7-C2DA-4278-B07A-142BE0559210}"/>
    <cellStyle name="Input 2 4 2 3 6 4" xfId="10350" xr:uid="{706E1664-F2F0-4DA6-A9E8-A1D8980BCF54}"/>
    <cellStyle name="Input 2 4 2 3 7" xfId="10351" xr:uid="{10213405-D7EF-44CA-9936-D7B241E1F212}"/>
    <cellStyle name="Input 2 4 2 3 8" xfId="10352" xr:uid="{0735C4F4-BC93-4155-BACC-02615C443ECF}"/>
    <cellStyle name="Input 2 4 2 3 9" xfId="10353" xr:uid="{FB851BA9-8C19-46E6-93E1-A150D15F2E70}"/>
    <cellStyle name="Input 2 4 2 4" xfId="10354" xr:uid="{922D550C-27CA-4939-956F-562F5812F5A8}"/>
    <cellStyle name="Input 2 4 2 4 10" xfId="10355" xr:uid="{FFE74142-CD33-4A35-9116-2677196B5AFD}"/>
    <cellStyle name="Input 2 4 2 4 2" xfId="10356" xr:uid="{0484208F-1290-4B49-B74A-A5FB31BC4BDB}"/>
    <cellStyle name="Input 2 4 2 4 2 2" xfId="10357" xr:uid="{9B72810C-032F-41FB-9A7A-71D8EC4C4697}"/>
    <cellStyle name="Input 2 4 2 4 2 3" xfId="10358" xr:uid="{074C2917-F95D-4A94-B095-8EB0F83C5850}"/>
    <cellStyle name="Input 2 4 2 4 2 4" xfId="10359" xr:uid="{2B648C5E-5E0F-457A-8888-D0C36BE35FC8}"/>
    <cellStyle name="Input 2 4 2 4 3" xfId="10360" xr:uid="{F089E07B-A3A5-4F76-8C0B-532C2B716DF6}"/>
    <cellStyle name="Input 2 4 2 4 3 2" xfId="10361" xr:uid="{A86B854E-E395-476A-BF28-E8C7FD443418}"/>
    <cellStyle name="Input 2 4 2 4 3 3" xfId="10362" xr:uid="{52AF77F9-A356-48F6-A520-D19E7BA2DE13}"/>
    <cellStyle name="Input 2 4 2 4 3 4" xfId="10363" xr:uid="{DEF44941-A3FB-4567-898E-B79E081C9964}"/>
    <cellStyle name="Input 2 4 2 4 4" xfId="10364" xr:uid="{AB7BD3E4-B5AA-4322-8B17-B95F57895D8B}"/>
    <cellStyle name="Input 2 4 2 4 4 2" xfId="10365" xr:uid="{1A3A5CCD-4220-461E-9A25-65C9B6218745}"/>
    <cellStyle name="Input 2 4 2 4 4 3" xfId="10366" xr:uid="{251E5D91-5E5A-4EDE-A0E0-CB3247044C43}"/>
    <cellStyle name="Input 2 4 2 4 4 4" xfId="10367" xr:uid="{1BF0FB42-9C93-4CD2-9C11-73591C691DAD}"/>
    <cellStyle name="Input 2 4 2 4 5" xfId="10368" xr:uid="{7ECCE877-BA1F-4809-B789-486B4A17BD43}"/>
    <cellStyle name="Input 2 4 2 4 5 2" xfId="10369" xr:uid="{76BB645F-0A96-49C7-B5BA-CEE6C65567A6}"/>
    <cellStyle name="Input 2 4 2 4 5 3" xfId="10370" xr:uid="{15F25E05-CC96-49A2-8DC7-5E4B683EDC63}"/>
    <cellStyle name="Input 2 4 2 4 5 4" xfId="10371" xr:uid="{4D765EEA-D85B-46C9-922C-48E7B5C8AFFE}"/>
    <cellStyle name="Input 2 4 2 4 6" xfId="10372" xr:uid="{1A6E8292-E33D-4467-83AD-9899A2E8C07E}"/>
    <cellStyle name="Input 2 4 2 4 6 2" xfId="10373" xr:uid="{9B7A6618-D640-4A73-B19F-F88E653B5229}"/>
    <cellStyle name="Input 2 4 2 4 6 3" xfId="10374" xr:uid="{D2F3C21D-63AF-4293-9AA1-CFB06AB86419}"/>
    <cellStyle name="Input 2 4 2 4 6 4" xfId="10375" xr:uid="{A8B3E46E-8CC6-4A26-9B6F-14FA00EE4481}"/>
    <cellStyle name="Input 2 4 2 4 7" xfId="10376" xr:uid="{3305CCF4-648D-43A3-A137-E8328160CAC9}"/>
    <cellStyle name="Input 2 4 2 4 8" xfId="10377" xr:uid="{BBEB34C6-6DE9-4C1E-8D45-5D26B9A41180}"/>
    <cellStyle name="Input 2 4 2 4 9" xfId="10378" xr:uid="{75341D75-8565-43F3-8096-80EBF8B89E26}"/>
    <cellStyle name="Input 2 4 2 5" xfId="10379" xr:uid="{4FE8EF68-C018-449E-85B8-DA245B0ACE9D}"/>
    <cellStyle name="Input 2 4 2 5 2" xfId="10380" xr:uid="{B551856D-B4E5-4886-B06E-7FB1BA8638EA}"/>
    <cellStyle name="Input 2 4 2 5 2 2" xfId="10381" xr:uid="{ADA3E9F6-471E-48E3-A5E7-4507C0750BD0}"/>
    <cellStyle name="Input 2 4 2 5 2 3" xfId="10382" xr:uid="{8C090DAF-1EC1-4EA2-AC67-CA133B638E1C}"/>
    <cellStyle name="Input 2 4 2 5 3" xfId="10383" xr:uid="{BF79D6E5-A66B-4619-9D3D-CACBB24080E6}"/>
    <cellStyle name="Input 2 4 2 5 3 2" xfId="10384" xr:uid="{6B06F841-13D9-4BC5-B116-74B3D87F6C78}"/>
    <cellStyle name="Input 2 4 2 5 3 3" xfId="10385" xr:uid="{4DE3FB65-8AD1-4D69-A3C3-539B4345BD78}"/>
    <cellStyle name="Input 2 4 2 5 4" xfId="10386" xr:uid="{AA22F7DA-CCBB-4B8E-A91B-5FF617C3DF58}"/>
    <cellStyle name="Input 2 4 2 5 4 2" xfId="10387" xr:uid="{4A877ECF-F8BF-47DF-A633-32E3DEAE2C31}"/>
    <cellStyle name="Input 2 4 2 5 4 3" xfId="10388" xr:uid="{230D841D-D35D-4620-8618-5457B036B8F5}"/>
    <cellStyle name="Input 2 4 2 5 5" xfId="10389" xr:uid="{F64791C9-9E4C-4DD0-AF9E-55C1C23CF747}"/>
    <cellStyle name="Input 2 4 2 5 5 2" xfId="10390" xr:uid="{8E0B8EC4-A9C1-4BDF-A0A7-8FB52647C0D6}"/>
    <cellStyle name="Input 2 4 2 5 5 3" xfId="10391" xr:uid="{705B4786-0889-400C-B523-156804888369}"/>
    <cellStyle name="Input 2 4 2 5 6" xfId="10392" xr:uid="{48F286F9-1D31-4A3B-A50F-607A05C86E66}"/>
    <cellStyle name="Input 2 4 2 5 6 2" xfId="10393" xr:uid="{931A2066-F5FE-4C59-ABFB-88081CA04938}"/>
    <cellStyle name="Input 2 4 2 5 6 3" xfId="10394" xr:uid="{CE287E26-D9FC-4806-8CC7-459ACC946CD0}"/>
    <cellStyle name="Input 2 4 2 5 7" xfId="10395" xr:uid="{5AAE0AF3-C84A-4BC7-946F-019CE953246A}"/>
    <cellStyle name="Input 2 4 2 5 8" xfId="10396" xr:uid="{7E4F7A4B-A25F-4564-9354-9D2F2182EC84}"/>
    <cellStyle name="Input 2 4 2 5 9" xfId="10397" xr:uid="{F98AEB67-7F3B-4547-9C07-3FAC7AC4815F}"/>
    <cellStyle name="Input 2 4 2 6" xfId="10398" xr:uid="{9A250EC3-F3BA-489D-88A1-C8FD9CBEC50E}"/>
    <cellStyle name="Input 2 4 2 6 2" xfId="10399" xr:uid="{61160A3F-2D7D-4094-9BDC-56BC7EFD2215}"/>
    <cellStyle name="Input 2 4 2 6 2 2" xfId="10400" xr:uid="{5D2C52D4-9258-4426-8BC4-4E2FABADC5AF}"/>
    <cellStyle name="Input 2 4 2 6 2 3" xfId="10401" xr:uid="{9CE17A2A-4EA5-472B-80D8-C5F24ED84CEF}"/>
    <cellStyle name="Input 2 4 2 6 3" xfId="10402" xr:uid="{1794076F-4FA8-4AC1-B591-66BD8AC32F21}"/>
    <cellStyle name="Input 2 4 2 6 3 2" xfId="10403" xr:uid="{54CFBDA4-0FE6-46CE-9D8A-3D7B46377A90}"/>
    <cellStyle name="Input 2 4 2 6 3 3" xfId="10404" xr:uid="{DB241FF5-C89A-4298-A6FC-7BABE6A5EDBE}"/>
    <cellStyle name="Input 2 4 2 6 4" xfId="10405" xr:uid="{1B160E92-9756-42C1-942D-4618193C39A3}"/>
    <cellStyle name="Input 2 4 2 6 4 2" xfId="10406" xr:uid="{D4E77705-7203-4FAD-90E7-E74DE2CADC9F}"/>
    <cellStyle name="Input 2 4 2 6 4 3" xfId="10407" xr:uid="{F6A0ADCD-2610-4B9B-9406-F0DE916386B9}"/>
    <cellStyle name="Input 2 4 2 6 5" xfId="10408" xr:uid="{55018264-4AA9-417E-8264-211384AA1A3D}"/>
    <cellStyle name="Input 2 4 2 6 5 2" xfId="10409" xr:uid="{0E98DD9A-F147-4CA3-BFC1-53790C15B9A6}"/>
    <cellStyle name="Input 2 4 2 6 5 3" xfId="10410" xr:uid="{90F7971C-ADCC-4501-806E-661B92EE3B9B}"/>
    <cellStyle name="Input 2 4 2 6 6" xfId="10411" xr:uid="{D28A61A3-F8A3-44C6-AFE5-394045B23154}"/>
    <cellStyle name="Input 2 4 2 6 6 2" xfId="10412" xr:uid="{1BAB75FC-C89A-48FF-B527-683D65C3A7AC}"/>
    <cellStyle name="Input 2 4 2 6 6 3" xfId="10413" xr:uid="{B59BEB95-0DB9-45A9-89B9-5FAAF94D96F6}"/>
    <cellStyle name="Input 2 4 2 6 7" xfId="10414" xr:uid="{9D0C26B6-E706-4BFA-BE88-7BD5BA38891A}"/>
    <cellStyle name="Input 2 4 2 6 8" xfId="10415" xr:uid="{BFA4ADAB-BEFD-40F8-B7C7-114D69D484EE}"/>
    <cellStyle name="Input 2 4 2 6 9" xfId="10416" xr:uid="{BFE0549B-1A84-466B-8BBC-1CD7A4DB15AB}"/>
    <cellStyle name="Input 2 4 2 7" xfId="10417" xr:uid="{1F667C7D-A624-40D1-8A7F-0FDDA551643E}"/>
    <cellStyle name="Input 2 4 2 7 2" xfId="10418" xr:uid="{27022CE8-2CF7-44E1-8364-F21CC9B24AF6}"/>
    <cellStyle name="Input 2 4 2 7 2 2" xfId="10419" xr:uid="{E7943A79-8590-470E-8F3E-359125BB6F12}"/>
    <cellStyle name="Input 2 4 2 7 2 3" xfId="10420" xr:uid="{394C361A-C730-439B-8AB7-6173029F2B64}"/>
    <cellStyle name="Input 2 4 2 7 3" xfId="10421" xr:uid="{65BF98B0-4087-4DF8-A5A4-17C38217E37E}"/>
    <cellStyle name="Input 2 4 2 7 3 2" xfId="10422" xr:uid="{E2368865-54BD-4221-88CC-74BE2E6F1104}"/>
    <cellStyle name="Input 2 4 2 7 3 3" xfId="10423" xr:uid="{BC14545A-F942-4918-AC14-D4D1AC530598}"/>
    <cellStyle name="Input 2 4 2 7 4" xfId="10424" xr:uid="{C18A681E-F62F-444E-905F-E03BED038F2D}"/>
    <cellStyle name="Input 2 4 2 7 4 2" xfId="10425" xr:uid="{978CECBE-3468-4652-8FB4-EA03295F1829}"/>
    <cellStyle name="Input 2 4 2 7 4 3" xfId="10426" xr:uid="{E832EDBB-84C2-4A5B-8E05-D7F2FA8271C4}"/>
    <cellStyle name="Input 2 4 2 7 5" xfId="10427" xr:uid="{41E4674D-1A59-43BA-808E-8B073DB5B039}"/>
    <cellStyle name="Input 2 4 2 7 5 2" xfId="10428" xr:uid="{1F718021-50B4-434D-88CD-8C27B884EF10}"/>
    <cellStyle name="Input 2 4 2 7 5 3" xfId="10429" xr:uid="{2464BCA3-1536-4677-9635-F6AD60DC30BE}"/>
    <cellStyle name="Input 2 4 2 7 6" xfId="10430" xr:uid="{06E6DC5B-7862-4D9E-B84E-CC302A39A8E9}"/>
    <cellStyle name="Input 2 4 2 7 6 2" xfId="10431" xr:uid="{12A1FC34-ABEF-4115-9061-65F913E058A4}"/>
    <cellStyle name="Input 2 4 2 7 6 3" xfId="10432" xr:uid="{31F71E47-7BBF-4BA0-A9CE-254D0B1B635D}"/>
    <cellStyle name="Input 2 4 2 7 7" xfId="10433" xr:uid="{1177B892-113B-47B5-BE07-3C04D3B5D1B3}"/>
    <cellStyle name="Input 2 4 2 7 8" xfId="10434" xr:uid="{977F1F18-4811-4AC2-864F-BA9E3874493D}"/>
    <cellStyle name="Input 2 4 2 7 9" xfId="10435" xr:uid="{17D428E7-3268-4976-BA18-7C0B6501E75C}"/>
    <cellStyle name="Input 2 4 2 8" xfId="10436" xr:uid="{D213E869-A6AB-425C-8D89-01177A31276E}"/>
    <cellStyle name="Input 2 4 2 8 2" xfId="10437" xr:uid="{ACCB500A-9442-45C8-8FBA-9F5D69E06524}"/>
    <cellStyle name="Input 2 4 2 8 2 2" xfId="10438" xr:uid="{93641EEC-E346-442D-93A0-2F15EF4F3AF0}"/>
    <cellStyle name="Input 2 4 2 8 2 3" xfId="10439" xr:uid="{A2376108-5419-49E6-AF79-E50B49A3C833}"/>
    <cellStyle name="Input 2 4 2 8 3" xfId="10440" xr:uid="{1D0B5403-87A6-47CA-B21A-0C657EBB8D72}"/>
    <cellStyle name="Input 2 4 2 8 3 2" xfId="10441" xr:uid="{4020BC7B-6A33-4280-8587-FAB5CFF7485D}"/>
    <cellStyle name="Input 2 4 2 8 3 3" xfId="10442" xr:uid="{0AD4499E-8D92-4E49-9499-73ADDDAE2952}"/>
    <cellStyle name="Input 2 4 2 8 4" xfId="10443" xr:uid="{8FE178BF-C42D-4DF7-A322-95665A21304B}"/>
    <cellStyle name="Input 2 4 2 8 4 2" xfId="10444" xr:uid="{AAE1F603-E7F7-4A5F-9171-A83EE45C7DD5}"/>
    <cellStyle name="Input 2 4 2 8 4 3" xfId="10445" xr:uid="{690FC120-56E3-451C-A78F-777ACE2838D4}"/>
    <cellStyle name="Input 2 4 2 8 5" xfId="10446" xr:uid="{243CFE2D-7C9D-4333-AB09-3BA6FC7F8AE9}"/>
    <cellStyle name="Input 2 4 2 8 5 2" xfId="10447" xr:uid="{12468765-1190-4B50-920C-584AD23DB086}"/>
    <cellStyle name="Input 2 4 2 8 5 3" xfId="10448" xr:uid="{C0594904-1895-473B-B549-FC4A87D998CE}"/>
    <cellStyle name="Input 2 4 2 8 6" xfId="10449" xr:uid="{23F643AF-2B45-42DC-A3B1-F8F192DCED52}"/>
    <cellStyle name="Input 2 4 2 8 6 2" xfId="10450" xr:uid="{D0F627B3-50BA-44B3-98B6-36A23B0E838E}"/>
    <cellStyle name="Input 2 4 2 8 6 3" xfId="10451" xr:uid="{90A67F59-4858-4DD3-8F07-2F3213B7EDCE}"/>
    <cellStyle name="Input 2 4 2 8 7" xfId="10452" xr:uid="{33C15C0B-58FD-411A-ABAA-CD8519D8694B}"/>
    <cellStyle name="Input 2 4 2 8 8" xfId="10453" xr:uid="{7842B9DA-7C8C-4183-836B-9C7FFF0495B9}"/>
    <cellStyle name="Input 2 4 2 8 9" xfId="10454" xr:uid="{1B30EDCF-EA52-4C40-8C46-8A2046EDFBAD}"/>
    <cellStyle name="Input 2 4 2 9" xfId="10455" xr:uid="{06318BF9-7CBB-44A2-BA08-CC1402DF7E46}"/>
    <cellStyle name="Input 2 4 2 9 2" xfId="10456" xr:uid="{E562AB57-1E4A-423E-BD1D-0EFA3631E6C0}"/>
    <cellStyle name="Input 2 4 2 9 2 2" xfId="10457" xr:uid="{FA69040B-A0F1-4EA7-9396-F5193A685F1E}"/>
    <cellStyle name="Input 2 4 2 9 2 3" xfId="10458" xr:uid="{F2BD5C8B-662B-496C-8184-A6C0B8A07B12}"/>
    <cellStyle name="Input 2 4 2 9 3" xfId="10459" xr:uid="{145F79FD-3FF7-4BBD-AF43-F0B8986EAD80}"/>
    <cellStyle name="Input 2 4 2 9 3 2" xfId="10460" xr:uid="{9028AF46-80E1-4DFA-9E69-7A254D0D01B3}"/>
    <cellStyle name="Input 2 4 2 9 3 3" xfId="10461" xr:uid="{4CC46BE5-DF18-462C-B755-1BDABDC03757}"/>
    <cellStyle name="Input 2 4 2 9 4" xfId="10462" xr:uid="{7018328D-6F8B-4695-A1F7-7EF8A89B9459}"/>
    <cellStyle name="Input 2 4 2 9 4 2" xfId="10463" xr:uid="{399BADF1-B7A3-46D2-8152-B24739E7BE63}"/>
    <cellStyle name="Input 2 4 2 9 4 3" xfId="10464" xr:uid="{2C8EAAD1-CCC4-4EB9-95C5-163735D13459}"/>
    <cellStyle name="Input 2 4 2 9 5" xfId="10465" xr:uid="{BFC71822-7E08-46B4-A105-509877816A81}"/>
    <cellStyle name="Input 2 4 2 9 5 2" xfId="10466" xr:uid="{66E0C824-1B9B-4094-8379-BA8F4F846A5C}"/>
    <cellStyle name="Input 2 4 2 9 5 3" xfId="10467" xr:uid="{2A66633C-DEE5-4F4C-B764-74337DCC2837}"/>
    <cellStyle name="Input 2 4 2 9 6" xfId="10468" xr:uid="{E7B394A8-8D5C-4218-8E5E-4DC68D4CA675}"/>
    <cellStyle name="Input 2 4 2 9 6 2" xfId="10469" xr:uid="{C8852CA6-1BD7-46DF-8A00-402AC8251C2A}"/>
    <cellStyle name="Input 2 4 2 9 6 3" xfId="10470" xr:uid="{48861661-4DA9-4975-AEFC-24C40ECBC45E}"/>
    <cellStyle name="Input 2 4 2 9 7" xfId="10471" xr:uid="{0A1BD41C-7C35-4499-BECB-8D9876A64AAC}"/>
    <cellStyle name="Input 2 4 2 9 8" xfId="10472" xr:uid="{D3002EDA-FF65-42DA-933B-71C0B69459C2}"/>
    <cellStyle name="Input 2 4 2 9 9" xfId="10473" xr:uid="{D98DEA12-06DB-4EB7-8541-2B0863050BD0}"/>
    <cellStyle name="Input 2 4 20" xfId="10474" xr:uid="{B6AEBAE7-7796-4461-A0F9-11BA748A2D93}"/>
    <cellStyle name="Input 2 4 21" xfId="10475" xr:uid="{5509B4FB-5B38-4E7E-B0B6-11EA60B93114}"/>
    <cellStyle name="Input 2 4 3" xfId="10476" xr:uid="{1AB165B6-FBE3-4636-A854-68CCE9A03A96}"/>
    <cellStyle name="Input 2 4 3 10" xfId="10477" xr:uid="{67CE196E-FDDD-4F8E-9F0E-DA5A12AB2319}"/>
    <cellStyle name="Input 2 4 3 10 2" xfId="10478" xr:uid="{AAE14B1F-AE2D-4FA3-8E29-CF04888D7666}"/>
    <cellStyle name="Input 2 4 3 10 2 2" xfId="10479" xr:uid="{9D14E5A9-DD34-40E2-A0BC-A3118DB4AB19}"/>
    <cellStyle name="Input 2 4 3 10 2 3" xfId="10480" xr:uid="{FC5177CC-54F1-4033-B801-E28444B392EF}"/>
    <cellStyle name="Input 2 4 3 10 3" xfId="10481" xr:uid="{6C60CADD-18DC-43D7-A80C-F77968F89714}"/>
    <cellStyle name="Input 2 4 3 10 3 2" xfId="10482" xr:uid="{AD0910C8-A25C-4DB1-BA67-046CC090705B}"/>
    <cellStyle name="Input 2 4 3 10 3 3" xfId="10483" xr:uid="{CA1F9386-4E00-4B79-B07F-AE105DBF515E}"/>
    <cellStyle name="Input 2 4 3 10 4" xfId="10484" xr:uid="{E0E1665D-C6B6-41AE-86C0-BDDE52C72BBF}"/>
    <cellStyle name="Input 2 4 3 10 4 2" xfId="10485" xr:uid="{15E593BF-D89C-4965-8F6F-AE9CCCA37E28}"/>
    <cellStyle name="Input 2 4 3 10 4 3" xfId="10486" xr:uid="{545AB740-D297-4B2D-8D71-5F47B4711004}"/>
    <cellStyle name="Input 2 4 3 10 5" xfId="10487" xr:uid="{1AC692C3-DA0F-46AE-B82B-810F8A003749}"/>
    <cellStyle name="Input 2 4 3 10 5 2" xfId="10488" xr:uid="{6D4BC527-3322-4825-A0C1-83179958A20C}"/>
    <cellStyle name="Input 2 4 3 10 5 3" xfId="10489" xr:uid="{23D69289-4929-43D2-A7E3-5BA2311E33D8}"/>
    <cellStyle name="Input 2 4 3 10 6" xfId="10490" xr:uid="{9215A0E0-4160-458E-8158-56D58DE3B3E7}"/>
    <cellStyle name="Input 2 4 3 10 6 2" xfId="10491" xr:uid="{2FBD34D3-B818-4049-B017-0695A15C9BAA}"/>
    <cellStyle name="Input 2 4 3 10 6 3" xfId="10492" xr:uid="{4556FD97-2B1D-4A04-9FD2-164919ABE150}"/>
    <cellStyle name="Input 2 4 3 10 7" xfId="10493" xr:uid="{EBD0329C-4940-4052-98EC-6CEABC7D89CC}"/>
    <cellStyle name="Input 2 4 3 10 8" xfId="10494" xr:uid="{440707EB-5D51-4C15-914A-2ED544B14FE0}"/>
    <cellStyle name="Input 2 4 3 10 9" xfId="10495" xr:uid="{5F6AB3C5-5E72-43DF-B5D2-C87E094D2D0A}"/>
    <cellStyle name="Input 2 4 3 11" xfId="10496" xr:uid="{32937BA4-1E98-4716-8958-592660DFA42D}"/>
    <cellStyle name="Input 2 4 3 11 2" xfId="10497" xr:uid="{50906D4F-8960-44A3-8CC0-C18EE19D01F9}"/>
    <cellStyle name="Input 2 4 3 11 2 2" xfId="10498" xr:uid="{94DD6FA3-9B86-4EAB-9B60-5D40109EDDC0}"/>
    <cellStyle name="Input 2 4 3 11 2 3" xfId="10499" xr:uid="{7E7589E2-7C7C-470E-9DA6-D6FB1F15DD7B}"/>
    <cellStyle name="Input 2 4 3 11 3" xfId="10500" xr:uid="{7BD65D6C-53EF-425C-9E3D-D93D440C049C}"/>
    <cellStyle name="Input 2 4 3 11 3 2" xfId="10501" xr:uid="{E4912C78-C391-4CE4-8729-1C21D4612A12}"/>
    <cellStyle name="Input 2 4 3 11 3 3" xfId="10502" xr:uid="{5FBA0A7D-D951-4322-8C06-0EC34E262D19}"/>
    <cellStyle name="Input 2 4 3 11 4" xfId="10503" xr:uid="{3149B1B7-257C-4264-A88F-B305C6768760}"/>
    <cellStyle name="Input 2 4 3 11 4 2" xfId="10504" xr:uid="{F982BF3F-CA0F-4A65-86B5-4763270BD4F1}"/>
    <cellStyle name="Input 2 4 3 11 4 3" xfId="10505" xr:uid="{D9B62F0F-612F-4677-A0E0-48BD54061EC2}"/>
    <cellStyle name="Input 2 4 3 11 5" xfId="10506" xr:uid="{577081D6-362F-4697-8551-CFE92832265A}"/>
    <cellStyle name="Input 2 4 3 11 5 2" xfId="10507" xr:uid="{09A19107-9554-4EF3-940D-3622FD0DC36D}"/>
    <cellStyle name="Input 2 4 3 11 5 3" xfId="10508" xr:uid="{52FAAB33-8C8F-47A4-A96D-140388FDD3EC}"/>
    <cellStyle name="Input 2 4 3 11 6" xfId="10509" xr:uid="{62DF8DC6-5169-4F32-801C-6ACBF1736713}"/>
    <cellStyle name="Input 2 4 3 11 6 2" xfId="10510" xr:uid="{5435703A-7FDF-4272-BEF7-7A65B0D2D07B}"/>
    <cellStyle name="Input 2 4 3 11 6 3" xfId="10511" xr:uid="{57934B26-AC69-41A5-A44F-DFED0CAC2DE7}"/>
    <cellStyle name="Input 2 4 3 11 7" xfId="10512" xr:uid="{F6A59975-7CEA-45B7-ABE2-A8B1AA1FFCE7}"/>
    <cellStyle name="Input 2 4 3 11 8" xfId="10513" xr:uid="{198E2B39-F01F-41DA-9A32-CECB696A1B5A}"/>
    <cellStyle name="Input 2 4 3 11 9" xfId="10514" xr:uid="{1461066B-AB91-4DD7-A270-2F053B290F48}"/>
    <cellStyle name="Input 2 4 3 12" xfId="10515" xr:uid="{A146D409-83D1-45F7-83D6-2C26F128C07F}"/>
    <cellStyle name="Input 2 4 3 12 2" xfId="10516" xr:uid="{B0EFD55C-4715-4B4A-B96E-6AB88E69212B}"/>
    <cellStyle name="Input 2 4 3 12 2 2" xfId="10517" xr:uid="{0D766D18-EB6C-4839-B94D-F3E8ACAFBDB5}"/>
    <cellStyle name="Input 2 4 3 12 2 3" xfId="10518" xr:uid="{DEF0258C-23DE-48C9-8A58-CFFE94FDD9F4}"/>
    <cellStyle name="Input 2 4 3 12 3" xfId="10519" xr:uid="{981F93CA-573A-49A3-9C80-C4CE634A04C0}"/>
    <cellStyle name="Input 2 4 3 12 3 2" xfId="10520" xr:uid="{D877800F-3D27-4A85-8F0F-F6FBB08FE126}"/>
    <cellStyle name="Input 2 4 3 12 3 3" xfId="10521" xr:uid="{88917DF9-A289-4D73-8FF2-D7B4E2FA3FE5}"/>
    <cellStyle name="Input 2 4 3 12 4" xfId="10522" xr:uid="{A67E3C1E-C89A-4D88-A6C7-2EE435F36275}"/>
    <cellStyle name="Input 2 4 3 12 4 2" xfId="10523" xr:uid="{4164B24E-ED67-43FE-8B87-528010E38B42}"/>
    <cellStyle name="Input 2 4 3 12 4 3" xfId="10524" xr:uid="{E18CA56B-0E92-41D7-A040-EC4937986FB7}"/>
    <cellStyle name="Input 2 4 3 12 5" xfId="10525" xr:uid="{A9039E8C-5E3F-4084-8035-C5B524549FB9}"/>
    <cellStyle name="Input 2 4 3 12 5 2" xfId="10526" xr:uid="{D2B0BB0F-B582-475A-96DD-8F049B27E0A4}"/>
    <cellStyle name="Input 2 4 3 12 5 3" xfId="10527" xr:uid="{EF548646-1906-45FD-8120-F5A89D395CA3}"/>
    <cellStyle name="Input 2 4 3 12 6" xfId="10528" xr:uid="{389062EC-F76C-4900-BFAD-08C8C81E8840}"/>
    <cellStyle name="Input 2 4 3 12 6 2" xfId="10529" xr:uid="{C875BE80-4706-417D-ACBB-7382B63903F1}"/>
    <cellStyle name="Input 2 4 3 12 6 3" xfId="10530" xr:uid="{BA3C7221-6DD3-4C3D-817A-817EF23A8AFE}"/>
    <cellStyle name="Input 2 4 3 12 7" xfId="10531" xr:uid="{2129F8E4-5137-4509-8151-0AA3AFA09E16}"/>
    <cellStyle name="Input 2 4 3 12 8" xfId="10532" xr:uid="{23115ABB-75BA-426B-91E3-4F275D1F9E10}"/>
    <cellStyle name="Input 2 4 3 12 9" xfId="10533" xr:uid="{95B7EE60-94E7-45F4-9B3D-9E7B4703447D}"/>
    <cellStyle name="Input 2 4 3 13" xfId="10534" xr:uid="{3142D845-B32A-4BA4-87AA-F3FA542E61E9}"/>
    <cellStyle name="Input 2 4 3 13 2" xfId="10535" xr:uid="{F11DD7A1-7A72-4902-8DDB-05DE8A160D99}"/>
    <cellStyle name="Input 2 4 3 13 2 2" xfId="10536" xr:uid="{3502D8D2-7E5E-4E12-867E-1A6FAE30AE66}"/>
    <cellStyle name="Input 2 4 3 13 2 3" xfId="10537" xr:uid="{C0DD824E-73A5-4CBB-B9D3-619483DA174C}"/>
    <cellStyle name="Input 2 4 3 13 3" xfId="10538" xr:uid="{02AB5BD5-43EE-4AF4-A10D-0662995F114E}"/>
    <cellStyle name="Input 2 4 3 13 3 2" xfId="10539" xr:uid="{AA0E3A41-D1AB-421D-9AAD-C2D0AEDB3617}"/>
    <cellStyle name="Input 2 4 3 13 3 3" xfId="10540" xr:uid="{1DAC495B-F52B-4A10-AEB5-EA671A4C120D}"/>
    <cellStyle name="Input 2 4 3 13 4" xfId="10541" xr:uid="{E5BD7F44-B76B-4B76-B742-E0009EB97C2C}"/>
    <cellStyle name="Input 2 4 3 13 4 2" xfId="10542" xr:uid="{B502E1A3-19A1-4CF4-A526-CEF05C95F8C6}"/>
    <cellStyle name="Input 2 4 3 13 4 3" xfId="10543" xr:uid="{4BE13F2B-0003-4F99-A98B-D44C93B608B8}"/>
    <cellStyle name="Input 2 4 3 13 5" xfId="10544" xr:uid="{40A485B9-2BF0-45BB-9C65-19ED2CCE59B3}"/>
    <cellStyle name="Input 2 4 3 13 5 2" xfId="10545" xr:uid="{CE55458B-7639-4893-895B-1C9ECB30546E}"/>
    <cellStyle name="Input 2 4 3 13 5 3" xfId="10546" xr:uid="{3FBABB8A-DA3B-4675-A87A-A6C04C63B52A}"/>
    <cellStyle name="Input 2 4 3 13 6" xfId="10547" xr:uid="{52BB6031-6342-49F8-A048-F74E5B6CD0D1}"/>
    <cellStyle name="Input 2 4 3 13 6 2" xfId="10548" xr:uid="{A3260B12-3E49-4BAA-B574-874CF193F2ED}"/>
    <cellStyle name="Input 2 4 3 13 6 3" xfId="10549" xr:uid="{C4781A19-0A68-454B-B21D-43F803ECC232}"/>
    <cellStyle name="Input 2 4 3 13 7" xfId="10550" xr:uid="{673EE6BB-1D62-4E45-BA1B-D45BC98290E8}"/>
    <cellStyle name="Input 2 4 3 13 8" xfId="10551" xr:uid="{C362CDFE-A3A1-4D7D-AE15-3ABD33563133}"/>
    <cellStyle name="Input 2 4 3 13 9" xfId="10552" xr:uid="{C57590FB-96E0-4321-980F-8CD52C54062B}"/>
    <cellStyle name="Input 2 4 3 14" xfId="10553" xr:uid="{E087312F-9B7B-4E6A-91D9-21C47297E629}"/>
    <cellStyle name="Input 2 4 3 15" xfId="10554" xr:uid="{B2D74BB3-C543-4296-BDB9-8243FC4CC4F9}"/>
    <cellStyle name="Input 2 4 3 16" xfId="10555" xr:uid="{A852DA3C-26AF-4AEA-9268-BB5199A56637}"/>
    <cellStyle name="Input 2 4 3 17" xfId="10556" xr:uid="{35ED1F44-D2A3-4A50-A430-E302E318884C}"/>
    <cellStyle name="Input 2 4 3 18" xfId="10557" xr:uid="{A613DE05-CFC5-46BA-AA73-E189BD78C0EB}"/>
    <cellStyle name="Input 2 4 3 19" xfId="10558" xr:uid="{456F5110-D91D-49ED-ADAC-D1C40E66937A}"/>
    <cellStyle name="Input 2 4 3 2" xfId="10559" xr:uid="{ECDE6B6C-0BEC-4BE6-AA3A-544A8F4DEAA2}"/>
    <cellStyle name="Input 2 4 3 2 10" xfId="10560" xr:uid="{CBE64965-07BC-42B2-B832-6AE6A24242EB}"/>
    <cellStyle name="Input 2 4 3 2 10 2" xfId="10561" xr:uid="{6559A369-4577-46AF-A261-F23ADD53A2ED}"/>
    <cellStyle name="Input 2 4 3 2 10 2 2" xfId="10562" xr:uid="{4344279B-88FD-4BC9-A9F0-60CF36750CBA}"/>
    <cellStyle name="Input 2 4 3 2 10 2 3" xfId="10563" xr:uid="{22B85A0C-BF24-4379-ACF2-3A3615FE48B9}"/>
    <cellStyle name="Input 2 4 3 2 10 3" xfId="10564" xr:uid="{4FFB9AEA-CADB-48AD-B0D5-689FE0FF406E}"/>
    <cellStyle name="Input 2 4 3 2 10 3 2" xfId="10565" xr:uid="{48D7CAD9-1A61-4EA1-ADD4-5110448CC42A}"/>
    <cellStyle name="Input 2 4 3 2 10 3 3" xfId="10566" xr:uid="{AF884DCF-2408-4A5E-844F-63DDEC83C3A9}"/>
    <cellStyle name="Input 2 4 3 2 10 4" xfId="10567" xr:uid="{123FF18E-CB5A-482F-A9D8-BA7BA140A7C5}"/>
    <cellStyle name="Input 2 4 3 2 10 4 2" xfId="10568" xr:uid="{D177011D-FDAF-4920-BCA4-5D73518CDDCD}"/>
    <cellStyle name="Input 2 4 3 2 10 4 3" xfId="10569" xr:uid="{FD315391-22D8-45AE-B73B-204264C6A923}"/>
    <cellStyle name="Input 2 4 3 2 10 5" xfId="10570" xr:uid="{C2261A6B-8D1B-47BA-B0E4-E45D018FA0EB}"/>
    <cellStyle name="Input 2 4 3 2 10 5 2" xfId="10571" xr:uid="{235B590D-A9A8-4CB9-AB6F-3A2B23B12D6A}"/>
    <cellStyle name="Input 2 4 3 2 10 5 3" xfId="10572" xr:uid="{A321104F-4422-42C6-9659-1B0127C61EAC}"/>
    <cellStyle name="Input 2 4 3 2 10 6" xfId="10573" xr:uid="{83D2199A-A8D8-452B-9B8F-50445742174A}"/>
    <cellStyle name="Input 2 4 3 2 10 6 2" xfId="10574" xr:uid="{BBE57E3F-268F-418B-8732-E537946724D2}"/>
    <cellStyle name="Input 2 4 3 2 10 6 3" xfId="10575" xr:uid="{983CD9BE-7C48-469F-9C0D-66AD6FAD7075}"/>
    <cellStyle name="Input 2 4 3 2 10 7" xfId="10576" xr:uid="{B7B9415F-83B6-43E5-82A1-DDEA9A91D5E3}"/>
    <cellStyle name="Input 2 4 3 2 10 8" xfId="10577" xr:uid="{1AADA94C-B3B6-45BF-B661-B1ECBAF2F500}"/>
    <cellStyle name="Input 2 4 3 2 11" xfId="10578" xr:uid="{D6E6B2D3-6585-45AD-ACEC-51B4D8BBB300}"/>
    <cellStyle name="Input 2 4 3 2 11 2" xfId="10579" xr:uid="{67CB17AC-E672-4314-A933-775CC5936779}"/>
    <cellStyle name="Input 2 4 3 2 11 2 2" xfId="10580" xr:uid="{DDD6E78A-2E17-42D3-B32F-7D9CD72F017C}"/>
    <cellStyle name="Input 2 4 3 2 11 2 3" xfId="10581" xr:uid="{35C2B8B4-BDC6-4F89-AA41-6666D05548E3}"/>
    <cellStyle name="Input 2 4 3 2 11 3" xfId="10582" xr:uid="{9CB38B08-69E1-474E-A440-D8611FC495F7}"/>
    <cellStyle name="Input 2 4 3 2 11 3 2" xfId="10583" xr:uid="{EF04CE24-944E-4062-81D8-204648B3CA8E}"/>
    <cellStyle name="Input 2 4 3 2 11 3 3" xfId="10584" xr:uid="{86057204-4FFE-4744-99DA-CD083555A633}"/>
    <cellStyle name="Input 2 4 3 2 11 4" xfId="10585" xr:uid="{84850784-240D-480B-A8FF-045402407C43}"/>
    <cellStyle name="Input 2 4 3 2 11 4 2" xfId="10586" xr:uid="{C883B522-50A1-4C3B-8399-2EFB0004DB51}"/>
    <cellStyle name="Input 2 4 3 2 11 4 3" xfId="10587" xr:uid="{26B3E5EB-D7DD-44DD-AD51-21D742069F99}"/>
    <cellStyle name="Input 2 4 3 2 11 5" xfId="10588" xr:uid="{C19A37F6-0350-49E0-AE5C-3DAFB2BA21AA}"/>
    <cellStyle name="Input 2 4 3 2 11 5 2" xfId="10589" xr:uid="{3D0C32F5-3A3C-4317-8A2D-3A319C138845}"/>
    <cellStyle name="Input 2 4 3 2 11 5 3" xfId="10590" xr:uid="{67F65F00-DCAD-49D3-87FC-087EBFEDD0E0}"/>
    <cellStyle name="Input 2 4 3 2 11 6" xfId="10591" xr:uid="{FB740E67-59FB-4D68-9021-1FF17FE60395}"/>
    <cellStyle name="Input 2 4 3 2 11 6 2" xfId="10592" xr:uid="{31DE9900-F2F9-404C-B191-3DB09F1E8F26}"/>
    <cellStyle name="Input 2 4 3 2 11 6 3" xfId="10593" xr:uid="{4EB579FC-1D48-44A6-9C68-65DDFE15B61A}"/>
    <cellStyle name="Input 2 4 3 2 11 7" xfId="10594" xr:uid="{E2205DD8-119F-4F03-BE0B-8428A4C10864}"/>
    <cellStyle name="Input 2 4 3 2 11 8" xfId="10595" xr:uid="{327EB117-3779-4303-A28B-886B8A85043D}"/>
    <cellStyle name="Input 2 4 3 2 12" xfId="10596" xr:uid="{02744FCC-E17B-4D15-A926-78C664A99354}"/>
    <cellStyle name="Input 2 4 3 2 12 2" xfId="10597" xr:uid="{545E285B-6E13-4FA6-BFC6-36F465B4DCBB}"/>
    <cellStyle name="Input 2 4 3 2 12 2 2" xfId="10598" xr:uid="{2776FF1A-C1FD-4939-99FF-BEDD89AC95DA}"/>
    <cellStyle name="Input 2 4 3 2 12 2 3" xfId="10599" xr:uid="{C24BFEF2-A912-4C06-800C-600D1880B059}"/>
    <cellStyle name="Input 2 4 3 2 12 3" xfId="10600" xr:uid="{24833212-EFD5-4FBF-91BE-B08B5F627B44}"/>
    <cellStyle name="Input 2 4 3 2 12 3 2" xfId="10601" xr:uid="{9BEA18DB-7D5E-41C6-B420-BF3AAD99F7EF}"/>
    <cellStyle name="Input 2 4 3 2 12 3 3" xfId="10602" xr:uid="{EE779246-7B57-447B-8187-F0895D9E2594}"/>
    <cellStyle name="Input 2 4 3 2 12 4" xfId="10603" xr:uid="{8478E4B0-367E-49CE-A863-1067087E0BCB}"/>
    <cellStyle name="Input 2 4 3 2 12 4 2" xfId="10604" xr:uid="{AE24F190-0742-46E3-A8B4-2AAE95189EF8}"/>
    <cellStyle name="Input 2 4 3 2 12 4 3" xfId="10605" xr:uid="{717C5329-7580-417F-B570-C56633F18BD3}"/>
    <cellStyle name="Input 2 4 3 2 12 5" xfId="10606" xr:uid="{180A3035-D60C-48D8-B0D2-423A84FB61B4}"/>
    <cellStyle name="Input 2 4 3 2 12 5 2" xfId="10607" xr:uid="{6D548756-26C5-4032-927C-DE8998165358}"/>
    <cellStyle name="Input 2 4 3 2 12 5 3" xfId="10608" xr:uid="{B3D99969-6FD6-4A42-8AEC-30C553091AE4}"/>
    <cellStyle name="Input 2 4 3 2 12 6" xfId="10609" xr:uid="{1144556D-7D43-4859-A65D-4C47FA186041}"/>
    <cellStyle name="Input 2 4 3 2 12 6 2" xfId="10610" xr:uid="{96A0AD14-D195-4DE4-8163-DE30928985D4}"/>
    <cellStyle name="Input 2 4 3 2 12 6 3" xfId="10611" xr:uid="{FE295A75-4469-421D-A99C-D27791EB59A3}"/>
    <cellStyle name="Input 2 4 3 2 12 7" xfId="10612" xr:uid="{B634B8D4-46AE-465F-B9D7-D6584627BAF4}"/>
    <cellStyle name="Input 2 4 3 2 12 8" xfId="10613" xr:uid="{5FBAD785-04EA-4DB2-A9AD-339257305BF8}"/>
    <cellStyle name="Input 2 4 3 2 13" xfId="10614" xr:uid="{24B0D693-1934-4621-B36D-76AA46A8C71D}"/>
    <cellStyle name="Input 2 4 3 2 13 2" xfId="10615" xr:uid="{0464198E-8415-4455-9B32-FE15360B4CCD}"/>
    <cellStyle name="Input 2 4 3 2 13 2 2" xfId="10616" xr:uid="{84E8864F-B56B-4465-9887-F15F8E5A9A75}"/>
    <cellStyle name="Input 2 4 3 2 13 2 3" xfId="10617" xr:uid="{7D1684C8-9823-4971-A0A1-EC40256ADCE6}"/>
    <cellStyle name="Input 2 4 3 2 13 3" xfId="10618" xr:uid="{30F6A12A-8375-440D-9A96-FAE421DE2F3E}"/>
    <cellStyle name="Input 2 4 3 2 13 3 2" xfId="10619" xr:uid="{762F6526-112C-4A96-AF6B-445F1BFC5976}"/>
    <cellStyle name="Input 2 4 3 2 13 3 3" xfId="10620" xr:uid="{9EB522D1-DD40-4B4D-A549-7116D324CB30}"/>
    <cellStyle name="Input 2 4 3 2 13 4" xfId="10621" xr:uid="{EB5929B5-A13E-42C9-9C26-AEB8D0444F1D}"/>
    <cellStyle name="Input 2 4 3 2 13 4 2" xfId="10622" xr:uid="{57360360-141F-4C1C-B917-65075792D793}"/>
    <cellStyle name="Input 2 4 3 2 13 4 3" xfId="10623" xr:uid="{B86EEE93-A236-4231-9219-1F0BF483E494}"/>
    <cellStyle name="Input 2 4 3 2 13 5" xfId="10624" xr:uid="{01257194-FE47-44BE-A751-205F9A6DA308}"/>
    <cellStyle name="Input 2 4 3 2 13 5 2" xfId="10625" xr:uid="{C3DA5B1B-99FA-4FF2-848C-C30916244388}"/>
    <cellStyle name="Input 2 4 3 2 13 5 3" xfId="10626" xr:uid="{9AD6F561-BA36-4CEB-9E90-9C5F5144B3D3}"/>
    <cellStyle name="Input 2 4 3 2 13 6" xfId="10627" xr:uid="{B27D64FA-E200-4B11-8676-A9C05020861F}"/>
    <cellStyle name="Input 2 4 3 2 13 6 2" xfId="10628" xr:uid="{A7B919AC-D837-47DD-8B1C-791DC4D73AC9}"/>
    <cellStyle name="Input 2 4 3 2 13 6 3" xfId="10629" xr:uid="{3239BEE3-C4CF-406A-9711-B365F25C3F6D}"/>
    <cellStyle name="Input 2 4 3 2 13 7" xfId="10630" xr:uid="{16F13216-1475-4F39-BBF2-7C4618E9E22A}"/>
    <cellStyle name="Input 2 4 3 2 13 8" xfId="10631" xr:uid="{5707471B-08B6-4B0C-8CB0-EEBC3AA18CF5}"/>
    <cellStyle name="Input 2 4 3 2 14" xfId="10632" xr:uid="{7897F983-64E8-488B-8339-407A21A44AE8}"/>
    <cellStyle name="Input 2 4 3 2 14 2" xfId="10633" xr:uid="{AA08AE48-295F-4C6F-897D-48E8C2DA2E2A}"/>
    <cellStyle name="Input 2 4 3 2 14 2 2" xfId="10634" xr:uid="{71E058A8-E994-48C3-82BD-69E15A4F1685}"/>
    <cellStyle name="Input 2 4 3 2 14 2 3" xfId="10635" xr:uid="{384734B8-073A-4012-9A3A-2B921FAFB64A}"/>
    <cellStyle name="Input 2 4 3 2 14 3" xfId="10636" xr:uid="{656A4756-B9BA-42A8-9ABE-B44289166BED}"/>
    <cellStyle name="Input 2 4 3 2 14 3 2" xfId="10637" xr:uid="{8E4FD3FE-9F35-4BEE-8FD0-4D260D02B107}"/>
    <cellStyle name="Input 2 4 3 2 14 3 3" xfId="10638" xr:uid="{0758B97F-1ED5-4A03-B8BE-A4472CA4357B}"/>
    <cellStyle name="Input 2 4 3 2 14 4" xfId="10639" xr:uid="{D806A9BE-076A-49AA-ADF5-2189B8D6A99B}"/>
    <cellStyle name="Input 2 4 3 2 14 4 2" xfId="10640" xr:uid="{980340AB-553B-43F8-891B-2ECDD7D5A437}"/>
    <cellStyle name="Input 2 4 3 2 14 4 3" xfId="10641" xr:uid="{3096D7A9-CD46-4C1D-BD17-7517DBD39953}"/>
    <cellStyle name="Input 2 4 3 2 14 5" xfId="10642" xr:uid="{D2F31EF7-CBEC-4D8A-8B2B-FE262D94D6F1}"/>
    <cellStyle name="Input 2 4 3 2 14 5 2" xfId="10643" xr:uid="{1AEEF1FF-1327-49EA-85C7-722F7634090C}"/>
    <cellStyle name="Input 2 4 3 2 14 5 3" xfId="10644" xr:uid="{306E5D26-BB3F-4124-A291-B588F09F2E8B}"/>
    <cellStyle name="Input 2 4 3 2 14 6" xfId="10645" xr:uid="{41173978-D086-4AE9-B560-CEEF14449847}"/>
    <cellStyle name="Input 2 4 3 2 14 6 2" xfId="10646" xr:uid="{123CC460-A522-457F-8E85-EEDC34A15F04}"/>
    <cellStyle name="Input 2 4 3 2 14 6 3" xfId="10647" xr:uid="{D19E60AF-74B6-4E3A-A59C-66B6275094C7}"/>
    <cellStyle name="Input 2 4 3 2 14 7" xfId="10648" xr:uid="{91583C1F-825F-459F-AC36-F43AAA541D5A}"/>
    <cellStyle name="Input 2 4 3 2 14 8" xfId="10649" xr:uid="{B5F847D8-688C-4F54-9612-A2010619545B}"/>
    <cellStyle name="Input 2 4 3 2 15" xfId="10650" xr:uid="{C5DC2C91-8A35-4EB2-A735-23852A7234CD}"/>
    <cellStyle name="Input 2 4 3 2 15 2" xfId="10651" xr:uid="{245578B2-9E9E-4B4B-8471-A4D86B3A00A4}"/>
    <cellStyle name="Input 2 4 3 2 15 3" xfId="10652" xr:uid="{C539B640-0E8F-4B5D-8E15-FD601A36C7FF}"/>
    <cellStyle name="Input 2 4 3 2 16" xfId="10653" xr:uid="{BAB4D8CD-F023-4C37-A9FA-3DD5E1090768}"/>
    <cellStyle name="Input 2 4 3 2 2" xfId="10654" xr:uid="{9BC4332D-64FF-47FE-87A3-F9C89E37F24F}"/>
    <cellStyle name="Input 2 4 3 2 2 2" xfId="10655" xr:uid="{2B17FBDA-5065-4671-A518-4C8F1DA4A14B}"/>
    <cellStyle name="Input 2 4 3 2 2 2 2" xfId="10656" xr:uid="{BA5C8C04-F082-4B7D-8696-2FEB531657BB}"/>
    <cellStyle name="Input 2 4 3 2 2 2 3" xfId="10657" xr:uid="{7DFB8463-11E8-4C94-AC0A-E5E63A24C610}"/>
    <cellStyle name="Input 2 4 3 2 2 3" xfId="10658" xr:uid="{F2CFE99B-C0BB-4F70-8917-BB2722584333}"/>
    <cellStyle name="Input 2 4 3 2 2 3 2" xfId="10659" xr:uid="{DF79474F-42F6-4786-82D0-B51571D3F5D4}"/>
    <cellStyle name="Input 2 4 3 2 2 3 3" xfId="10660" xr:uid="{CC101CF7-D9AF-4390-B257-9A46CD3A9E07}"/>
    <cellStyle name="Input 2 4 3 2 2 4" xfId="10661" xr:uid="{27E517A0-65EF-42F6-B97F-4BA23A83A67E}"/>
    <cellStyle name="Input 2 4 3 2 2 4 2" xfId="10662" xr:uid="{8C8B71EA-AB21-4268-BED3-945F875EEAE2}"/>
    <cellStyle name="Input 2 4 3 2 2 4 3" xfId="10663" xr:uid="{4AB40FBF-BA07-4DBA-8C4F-73D6EB909E28}"/>
    <cellStyle name="Input 2 4 3 2 2 5" xfId="10664" xr:uid="{4B4027A5-D73C-421A-B27A-1E30ADA076B1}"/>
    <cellStyle name="Input 2 4 3 2 2 5 2" xfId="10665" xr:uid="{CD50B3D9-3658-487B-9848-AA184EFE1754}"/>
    <cellStyle name="Input 2 4 3 2 2 5 3" xfId="10666" xr:uid="{790860E0-4C8E-43BC-B4F2-922D6C317F55}"/>
    <cellStyle name="Input 2 4 3 2 2 6" xfId="10667" xr:uid="{163F2290-BD27-4FA2-BDC5-86C6F7DEC0D5}"/>
    <cellStyle name="Input 2 4 3 2 2 6 2" xfId="10668" xr:uid="{18D20EA3-5692-4659-AA95-DDA501243987}"/>
    <cellStyle name="Input 2 4 3 2 2 6 3" xfId="10669" xr:uid="{1B29090A-4E59-48B9-8526-41EA3B643BF6}"/>
    <cellStyle name="Input 2 4 3 2 2 7" xfId="10670" xr:uid="{2E5142F2-5AF8-4E07-AE25-75CF758CB82E}"/>
    <cellStyle name="Input 2 4 3 2 2 8" xfId="10671" xr:uid="{911FEE13-6ACB-4E42-A93C-188112D67F88}"/>
    <cellStyle name="Input 2 4 3 2 2 9" xfId="10672" xr:uid="{38302F17-839A-428C-9E6F-E3EDF2A3983A}"/>
    <cellStyle name="Input 2 4 3 2 3" xfId="10673" xr:uid="{7756819F-63A9-486C-886E-D55D42397962}"/>
    <cellStyle name="Input 2 4 3 2 3 2" xfId="10674" xr:uid="{2CCD0F0B-66A2-43CA-9FC0-DC2075B523F0}"/>
    <cellStyle name="Input 2 4 3 2 3 2 2" xfId="10675" xr:uid="{357AAAF6-0FD2-4230-9158-A22A55AA2EB5}"/>
    <cellStyle name="Input 2 4 3 2 3 2 3" xfId="10676" xr:uid="{959A04D6-A52C-4A15-B73A-CE85046EFCCD}"/>
    <cellStyle name="Input 2 4 3 2 3 3" xfId="10677" xr:uid="{E694AEB7-5AA9-4295-A301-3F90D4AA33B4}"/>
    <cellStyle name="Input 2 4 3 2 3 3 2" xfId="10678" xr:uid="{992F9A11-C8A9-4A98-9C8A-66CA92CA9FA3}"/>
    <cellStyle name="Input 2 4 3 2 3 3 3" xfId="10679" xr:uid="{A99CCBB3-FE1C-483D-8689-74DD002B747F}"/>
    <cellStyle name="Input 2 4 3 2 3 4" xfId="10680" xr:uid="{98EEAF8C-5956-4F16-B98B-F99B7B714ED0}"/>
    <cellStyle name="Input 2 4 3 2 3 4 2" xfId="10681" xr:uid="{20536AC9-7D24-48F9-94C1-6E8BB503B3A0}"/>
    <cellStyle name="Input 2 4 3 2 3 4 3" xfId="10682" xr:uid="{056874AF-7009-47C9-AF4B-CA2A0127F702}"/>
    <cellStyle name="Input 2 4 3 2 3 5" xfId="10683" xr:uid="{6436EAA0-FBC1-4BC6-B538-60ED456BFBCB}"/>
    <cellStyle name="Input 2 4 3 2 3 5 2" xfId="10684" xr:uid="{5D86D948-171C-4B92-933F-3519570B6DF0}"/>
    <cellStyle name="Input 2 4 3 2 3 5 3" xfId="10685" xr:uid="{B25C7BE8-7EAB-4B41-AE89-39CEB9B60200}"/>
    <cellStyle name="Input 2 4 3 2 3 6" xfId="10686" xr:uid="{5E251D4E-9810-4522-BADA-97543C986AF7}"/>
    <cellStyle name="Input 2 4 3 2 3 6 2" xfId="10687" xr:uid="{CCE25E6D-809C-494E-92E8-A0CB3978BBE9}"/>
    <cellStyle name="Input 2 4 3 2 3 6 3" xfId="10688" xr:uid="{A91F5C3C-24D5-4A45-A7FB-06793E8BBEBD}"/>
    <cellStyle name="Input 2 4 3 2 3 7" xfId="10689" xr:uid="{47BF9F0F-91D9-4D20-9EBE-4D303FC14C84}"/>
    <cellStyle name="Input 2 4 3 2 3 8" xfId="10690" xr:uid="{3B2FA14E-0CE6-40DB-847C-CF9DA7F43B9E}"/>
    <cellStyle name="Input 2 4 3 2 3 9" xfId="10691" xr:uid="{2AB93777-0297-485A-A662-4D7E692CE7D8}"/>
    <cellStyle name="Input 2 4 3 2 4" xfId="10692" xr:uid="{2CE1954F-6F73-4F00-A990-36D98C34AAD8}"/>
    <cellStyle name="Input 2 4 3 2 4 2" xfId="10693" xr:uid="{B7C37890-2627-4157-A0A8-7A4CB0C9BD6C}"/>
    <cellStyle name="Input 2 4 3 2 4 2 2" xfId="10694" xr:uid="{51EB00ED-44A1-46B2-8629-5A00438FA76F}"/>
    <cellStyle name="Input 2 4 3 2 4 2 3" xfId="10695" xr:uid="{1626441A-07CD-45F1-842D-798F4147E37C}"/>
    <cellStyle name="Input 2 4 3 2 4 3" xfId="10696" xr:uid="{0DE5EB2E-FCB7-4DFF-9C9C-5473C020467E}"/>
    <cellStyle name="Input 2 4 3 2 4 3 2" xfId="10697" xr:uid="{4A39F627-EC63-4454-9854-D36BD2E3739F}"/>
    <cellStyle name="Input 2 4 3 2 4 3 3" xfId="10698" xr:uid="{C1EC6059-F968-4B75-8173-E870BFFEA1D3}"/>
    <cellStyle name="Input 2 4 3 2 4 4" xfId="10699" xr:uid="{C9508C19-3863-44D6-8511-78FFF4F68BEF}"/>
    <cellStyle name="Input 2 4 3 2 4 4 2" xfId="10700" xr:uid="{33A174D8-3C15-4841-A5DF-25FB99F9B5EA}"/>
    <cellStyle name="Input 2 4 3 2 4 4 3" xfId="10701" xr:uid="{5EEA1A50-A83A-4915-890E-5BEB1DF30949}"/>
    <cellStyle name="Input 2 4 3 2 4 5" xfId="10702" xr:uid="{5CE92B5F-FC1B-438D-A178-6949B5456DBE}"/>
    <cellStyle name="Input 2 4 3 2 4 5 2" xfId="10703" xr:uid="{06B5C7F2-9257-4925-99C6-5124E6EBFF30}"/>
    <cellStyle name="Input 2 4 3 2 4 5 3" xfId="10704" xr:uid="{6812CBF5-C9E9-48BA-922A-2654F3275C7E}"/>
    <cellStyle name="Input 2 4 3 2 4 6" xfId="10705" xr:uid="{4378AB94-E668-40DB-B062-C46EEFA90104}"/>
    <cellStyle name="Input 2 4 3 2 4 6 2" xfId="10706" xr:uid="{0C3BFDFD-AF36-48A7-942E-8E4138073A08}"/>
    <cellStyle name="Input 2 4 3 2 4 6 3" xfId="10707" xr:uid="{7BC897DA-59DA-4C1D-93DE-5DADBE032A47}"/>
    <cellStyle name="Input 2 4 3 2 4 7" xfId="10708" xr:uid="{0093D4EE-2619-4ED7-AFB5-3477ED025742}"/>
    <cellStyle name="Input 2 4 3 2 4 8" xfId="10709" xr:uid="{852DC2B1-EF90-4744-8C32-184ED245C345}"/>
    <cellStyle name="Input 2 4 3 2 4 9" xfId="10710" xr:uid="{7B766F83-2BDE-40EC-8DBB-DE5A72E83B68}"/>
    <cellStyle name="Input 2 4 3 2 5" xfId="10711" xr:uid="{4B9A0CD2-CD4C-4F6B-9F58-D3B53B5B7109}"/>
    <cellStyle name="Input 2 4 3 2 5 2" xfId="10712" xr:uid="{BCED18F4-4BD4-420A-9AE1-5F08FF2C9D60}"/>
    <cellStyle name="Input 2 4 3 2 5 2 2" xfId="10713" xr:uid="{E7FACDB3-333A-4AEF-B0DE-C87E1BDEECBD}"/>
    <cellStyle name="Input 2 4 3 2 5 2 3" xfId="10714" xr:uid="{849C45D3-2F07-4E31-AF4E-70BFA5E880B3}"/>
    <cellStyle name="Input 2 4 3 2 5 3" xfId="10715" xr:uid="{AACDD1E0-E6E1-422F-BBC3-FAE8047152FC}"/>
    <cellStyle name="Input 2 4 3 2 5 3 2" xfId="10716" xr:uid="{CA6A8DE9-E7C7-431A-A4B8-F4F7D14536D0}"/>
    <cellStyle name="Input 2 4 3 2 5 3 3" xfId="10717" xr:uid="{BA5855C0-7051-4243-ACC3-41CDCB1A6B4B}"/>
    <cellStyle name="Input 2 4 3 2 5 4" xfId="10718" xr:uid="{3719082B-8575-4460-AA08-B5DB0B90BFB9}"/>
    <cellStyle name="Input 2 4 3 2 5 4 2" xfId="10719" xr:uid="{4D475D13-DC7D-4DFF-8693-0CF96220BA1A}"/>
    <cellStyle name="Input 2 4 3 2 5 4 3" xfId="10720" xr:uid="{1B96FD22-AE4B-438D-ADC0-7085A219EBF1}"/>
    <cellStyle name="Input 2 4 3 2 5 5" xfId="10721" xr:uid="{356225D1-EA77-4E00-92BE-CAA993F74A88}"/>
    <cellStyle name="Input 2 4 3 2 5 5 2" xfId="10722" xr:uid="{F9C5FE97-C74E-4276-A644-01CA8A71966C}"/>
    <cellStyle name="Input 2 4 3 2 5 5 3" xfId="10723" xr:uid="{29C691B2-2767-46CC-96AB-5778B39D412D}"/>
    <cellStyle name="Input 2 4 3 2 5 6" xfId="10724" xr:uid="{FF27D504-EE48-4222-9752-024B35DCFEB1}"/>
    <cellStyle name="Input 2 4 3 2 5 6 2" xfId="10725" xr:uid="{7A79A35B-730E-469C-8EAB-974D45351529}"/>
    <cellStyle name="Input 2 4 3 2 5 6 3" xfId="10726" xr:uid="{26651ACC-FDA3-493F-B6F6-9D9A2F5D9DA7}"/>
    <cellStyle name="Input 2 4 3 2 5 7" xfId="10727" xr:uid="{5204DD2D-211F-473E-882A-1AEB251BAACB}"/>
    <cellStyle name="Input 2 4 3 2 5 8" xfId="10728" xr:uid="{1F79EE2E-012E-4442-BBA1-726ECF2B0F78}"/>
    <cellStyle name="Input 2 4 3 2 5 9" xfId="10729" xr:uid="{9F050659-AB41-4602-A5FF-6E37CDC5F73D}"/>
    <cellStyle name="Input 2 4 3 2 6" xfId="10730" xr:uid="{EA951DFE-8518-4EA1-B49B-BABA5FB87C9F}"/>
    <cellStyle name="Input 2 4 3 2 6 2" xfId="10731" xr:uid="{9B20D4CA-DB9E-4C52-81E6-180FCACD105C}"/>
    <cellStyle name="Input 2 4 3 2 6 2 2" xfId="10732" xr:uid="{0A2A28CA-19D1-40FC-A700-08F01B0BFC93}"/>
    <cellStyle name="Input 2 4 3 2 6 2 3" xfId="10733" xr:uid="{01A607A4-75D5-4D0B-A07C-46F3D0941284}"/>
    <cellStyle name="Input 2 4 3 2 6 3" xfId="10734" xr:uid="{A402F8CB-9E11-434F-80DB-292947D6C029}"/>
    <cellStyle name="Input 2 4 3 2 6 3 2" xfId="10735" xr:uid="{436F05EB-278E-4977-8EA2-65FEFA779AF3}"/>
    <cellStyle name="Input 2 4 3 2 6 3 3" xfId="10736" xr:uid="{8F87EAF4-6D22-4F84-8203-A1A6158EEBD7}"/>
    <cellStyle name="Input 2 4 3 2 6 4" xfId="10737" xr:uid="{B40FC6C7-D34B-4E9E-919E-7F8D87332909}"/>
    <cellStyle name="Input 2 4 3 2 6 4 2" xfId="10738" xr:uid="{188B95A8-4DB1-4C0A-A9CF-CD3DF3E1F01B}"/>
    <cellStyle name="Input 2 4 3 2 6 4 3" xfId="10739" xr:uid="{8FF76C9F-38C6-49E5-9102-6425FF0F3CA9}"/>
    <cellStyle name="Input 2 4 3 2 6 5" xfId="10740" xr:uid="{5CC8C0EA-2648-484F-ACF3-28B520F31C63}"/>
    <cellStyle name="Input 2 4 3 2 6 5 2" xfId="10741" xr:uid="{DC71BF45-554A-4987-8957-AB8622EEF6D7}"/>
    <cellStyle name="Input 2 4 3 2 6 5 3" xfId="10742" xr:uid="{D74487A4-C626-47FF-B9BF-84A6B70B724F}"/>
    <cellStyle name="Input 2 4 3 2 6 6" xfId="10743" xr:uid="{CC2E3A20-C3E3-4651-A703-AE441B281EFE}"/>
    <cellStyle name="Input 2 4 3 2 6 6 2" xfId="10744" xr:uid="{A2CAA664-80BB-4B4B-8823-89184283D11F}"/>
    <cellStyle name="Input 2 4 3 2 6 6 3" xfId="10745" xr:uid="{1A82D04A-8623-43AE-B16D-FD7A0AA6886A}"/>
    <cellStyle name="Input 2 4 3 2 6 7" xfId="10746" xr:uid="{F79D0D94-292E-4577-B32B-D5753CCF2DC3}"/>
    <cellStyle name="Input 2 4 3 2 6 8" xfId="10747" xr:uid="{63139D4B-11A4-4296-A4AC-8B896DE88F67}"/>
    <cellStyle name="Input 2 4 3 2 6 9" xfId="10748" xr:uid="{BAE2A678-4650-45E5-9F1D-A7B7D0F19B1B}"/>
    <cellStyle name="Input 2 4 3 2 7" xfId="10749" xr:uid="{605B8BF2-DE92-4D8B-8C5E-0FD609FA1C2F}"/>
    <cellStyle name="Input 2 4 3 2 7 2" xfId="10750" xr:uid="{AAA38EBA-7391-4709-A11F-1DA16B2CF622}"/>
    <cellStyle name="Input 2 4 3 2 7 2 2" xfId="10751" xr:uid="{03B47903-F69D-4855-9517-DA579DEF4D38}"/>
    <cellStyle name="Input 2 4 3 2 7 2 3" xfId="10752" xr:uid="{ED1F0B51-C9B3-4874-A7EB-35EE06A46643}"/>
    <cellStyle name="Input 2 4 3 2 7 3" xfId="10753" xr:uid="{809308DB-FA2F-4E18-889A-C82389CBF6E9}"/>
    <cellStyle name="Input 2 4 3 2 7 3 2" xfId="10754" xr:uid="{A4D83C6E-B3DF-4A79-8AFA-BE527CAE48E9}"/>
    <cellStyle name="Input 2 4 3 2 7 3 3" xfId="10755" xr:uid="{6ADBEA63-FB33-447A-94CC-46AAE3DC499C}"/>
    <cellStyle name="Input 2 4 3 2 7 4" xfId="10756" xr:uid="{1BBEFD46-0EF9-48E7-BB21-3F665218F4DE}"/>
    <cellStyle name="Input 2 4 3 2 7 4 2" xfId="10757" xr:uid="{26A580A5-C20A-4172-83C9-D7E857D5D477}"/>
    <cellStyle name="Input 2 4 3 2 7 4 3" xfId="10758" xr:uid="{B6F37A94-96FA-4273-B75E-853F5DE35B91}"/>
    <cellStyle name="Input 2 4 3 2 7 5" xfId="10759" xr:uid="{50249D74-0551-4FB1-A5AD-0017BCC9CC74}"/>
    <cellStyle name="Input 2 4 3 2 7 5 2" xfId="10760" xr:uid="{964BF16E-2F2A-4158-AC59-468665ED790D}"/>
    <cellStyle name="Input 2 4 3 2 7 5 3" xfId="10761" xr:uid="{0607FD58-37F3-4137-BDAD-ABB7D3F0FC89}"/>
    <cellStyle name="Input 2 4 3 2 7 6" xfId="10762" xr:uid="{B70ACC2A-A75F-4979-9214-067596B54905}"/>
    <cellStyle name="Input 2 4 3 2 7 6 2" xfId="10763" xr:uid="{8CEA1CF3-FF27-47CD-838C-1E48F1C71B02}"/>
    <cellStyle name="Input 2 4 3 2 7 6 3" xfId="10764" xr:uid="{15596FDE-3BB4-47CF-9526-FDC86336CAC7}"/>
    <cellStyle name="Input 2 4 3 2 7 7" xfId="10765" xr:uid="{107C0AE0-E5EA-4252-9F70-2F6E1B4676D2}"/>
    <cellStyle name="Input 2 4 3 2 7 8" xfId="10766" xr:uid="{B2A5EF87-9D7C-4904-B87B-DFE329DEF8E2}"/>
    <cellStyle name="Input 2 4 3 2 7 9" xfId="10767" xr:uid="{D4202C02-0A07-413C-85F7-4274929BBA09}"/>
    <cellStyle name="Input 2 4 3 2 8" xfId="10768" xr:uid="{D90489AF-4D4E-4063-AC97-16BC9F2B1666}"/>
    <cellStyle name="Input 2 4 3 2 8 2" xfId="10769" xr:uid="{5C51D069-FF6E-4E03-A1D3-7F3B842C5793}"/>
    <cellStyle name="Input 2 4 3 2 8 2 2" xfId="10770" xr:uid="{DA5B83C3-498A-4BE1-B6D3-93261A601847}"/>
    <cellStyle name="Input 2 4 3 2 8 2 3" xfId="10771" xr:uid="{F020939A-3A65-4C90-A521-5AD837BE6C13}"/>
    <cellStyle name="Input 2 4 3 2 8 3" xfId="10772" xr:uid="{33CCBDCB-7C8B-4B8B-82C4-488A4C31CEBC}"/>
    <cellStyle name="Input 2 4 3 2 8 3 2" xfId="10773" xr:uid="{ADE246E7-C9A0-4A8A-96ED-BBE08B43CEAC}"/>
    <cellStyle name="Input 2 4 3 2 8 3 3" xfId="10774" xr:uid="{8FFB1BA7-B735-4A4C-8A16-C242D91E0C8C}"/>
    <cellStyle name="Input 2 4 3 2 8 4" xfId="10775" xr:uid="{C1146130-A724-436A-A712-73E7D060C3CF}"/>
    <cellStyle name="Input 2 4 3 2 8 4 2" xfId="10776" xr:uid="{C708CFDD-1198-43EA-96BB-46AED530BB1B}"/>
    <cellStyle name="Input 2 4 3 2 8 4 3" xfId="10777" xr:uid="{7B4F60CB-8F11-429A-925D-0EB25159F4BF}"/>
    <cellStyle name="Input 2 4 3 2 8 5" xfId="10778" xr:uid="{73DE848F-8EAB-4F66-8483-9931EF6816AE}"/>
    <cellStyle name="Input 2 4 3 2 8 5 2" xfId="10779" xr:uid="{1B8CA337-6349-4DD3-A6E4-3BE2AB2CFBC3}"/>
    <cellStyle name="Input 2 4 3 2 8 5 3" xfId="10780" xr:uid="{2D4B0951-C3CD-404E-93B2-6BBF5BF3588F}"/>
    <cellStyle name="Input 2 4 3 2 8 6" xfId="10781" xr:uid="{943760EF-00D4-47A4-B825-8A21C34AB271}"/>
    <cellStyle name="Input 2 4 3 2 8 6 2" xfId="10782" xr:uid="{DAC55B27-15E6-4F94-99EB-5BA37AA2190F}"/>
    <cellStyle name="Input 2 4 3 2 8 6 3" xfId="10783" xr:uid="{043B3441-97BE-4A8C-BE66-EEF046D054B1}"/>
    <cellStyle name="Input 2 4 3 2 8 7" xfId="10784" xr:uid="{12736763-A686-41E2-9952-42990F38E5C2}"/>
    <cellStyle name="Input 2 4 3 2 8 8" xfId="10785" xr:uid="{562C636C-5245-487E-872E-D7638D5BD5E2}"/>
    <cellStyle name="Input 2 4 3 2 8 9" xfId="10786" xr:uid="{BBFA2AA6-61EB-4904-99B0-F2AB7ED410F1}"/>
    <cellStyle name="Input 2 4 3 2 9" xfId="10787" xr:uid="{A16BEC8E-4118-42E0-9A66-485C5754D439}"/>
    <cellStyle name="Input 2 4 3 2 9 2" xfId="10788" xr:uid="{7478AB64-2E64-4E13-B312-343608FEE0B8}"/>
    <cellStyle name="Input 2 4 3 2 9 2 2" xfId="10789" xr:uid="{DFBDA7B3-2B27-4B73-951D-E920E4D5AE62}"/>
    <cellStyle name="Input 2 4 3 2 9 2 3" xfId="10790" xr:uid="{52E9BB39-0FC6-4D82-811E-F983D93D2A5D}"/>
    <cellStyle name="Input 2 4 3 2 9 3" xfId="10791" xr:uid="{BC38905A-7DC9-45B6-9E3C-9E32029A1126}"/>
    <cellStyle name="Input 2 4 3 2 9 3 2" xfId="10792" xr:uid="{4356E6ED-FBF0-4E48-80B4-E09E2D35D225}"/>
    <cellStyle name="Input 2 4 3 2 9 3 3" xfId="10793" xr:uid="{41B8FAB7-D340-42CF-984C-574A3165F07F}"/>
    <cellStyle name="Input 2 4 3 2 9 4" xfId="10794" xr:uid="{BDF240B2-D390-4034-A9C0-BF44B0661102}"/>
    <cellStyle name="Input 2 4 3 2 9 4 2" xfId="10795" xr:uid="{99C0DEC5-9229-4763-A3F8-302610A2FFFC}"/>
    <cellStyle name="Input 2 4 3 2 9 4 3" xfId="10796" xr:uid="{233A9063-DFB6-4081-9F7F-65A930CDFA5A}"/>
    <cellStyle name="Input 2 4 3 2 9 5" xfId="10797" xr:uid="{96B88892-E676-4C97-9C17-2F1E6DF5013C}"/>
    <cellStyle name="Input 2 4 3 2 9 5 2" xfId="10798" xr:uid="{3FEF2405-34C8-49CC-B4BF-58F8A3C0C038}"/>
    <cellStyle name="Input 2 4 3 2 9 5 3" xfId="10799" xr:uid="{946DEF4D-E84B-434D-9F3D-5D17910A5BAD}"/>
    <cellStyle name="Input 2 4 3 2 9 6" xfId="10800" xr:uid="{C5F6FE41-AE36-45F7-AF9B-87A26E25319C}"/>
    <cellStyle name="Input 2 4 3 2 9 6 2" xfId="10801" xr:uid="{EB0027AF-3B50-4DB5-9F35-8FB4CF1651E8}"/>
    <cellStyle name="Input 2 4 3 2 9 6 3" xfId="10802" xr:uid="{F9C41EF0-7F57-4803-94AD-D7872C44D10A}"/>
    <cellStyle name="Input 2 4 3 2 9 7" xfId="10803" xr:uid="{35DEF41B-7704-41D5-A5AD-F33288DF3C46}"/>
    <cellStyle name="Input 2 4 3 2 9 8" xfId="10804" xr:uid="{38F44B28-4108-4BFD-AC15-9DBAFED8131A}"/>
    <cellStyle name="Input 2 4 3 3" xfId="10805" xr:uid="{1ADC532A-1D17-4982-8951-3CED6F20B175}"/>
    <cellStyle name="Input 2 4 3 3 10" xfId="10806" xr:uid="{A7E92AF9-3467-40EB-BF8A-768054B7B39C}"/>
    <cellStyle name="Input 2 4 3 3 11" xfId="10807" xr:uid="{A19BD078-1D7C-4341-A977-7AE71315135D}"/>
    <cellStyle name="Input 2 4 3 3 2" xfId="10808" xr:uid="{5D052CE3-30AB-4A0F-930F-675C504BCEDE}"/>
    <cellStyle name="Input 2 4 3 3 2 2" xfId="10809" xr:uid="{F0CDE144-5259-424F-892D-01261C055A9D}"/>
    <cellStyle name="Input 2 4 3 3 2 3" xfId="10810" xr:uid="{6C1545CA-8911-41F5-BD1E-6FD767904B71}"/>
    <cellStyle name="Input 2 4 3 3 2 4" xfId="10811" xr:uid="{9DECB9B3-B600-483F-95BA-740009DCC74C}"/>
    <cellStyle name="Input 2 4 3 3 3" xfId="10812" xr:uid="{066A001D-DEC4-4851-B32C-C35B0F7056BA}"/>
    <cellStyle name="Input 2 4 3 3 3 2" xfId="10813" xr:uid="{478AD318-C981-4C10-9956-FDC984C3B5EA}"/>
    <cellStyle name="Input 2 4 3 3 3 3" xfId="10814" xr:uid="{2773AB45-04DA-4969-8220-97D528FED416}"/>
    <cellStyle name="Input 2 4 3 3 3 4" xfId="10815" xr:uid="{CD6808A7-63E3-4E45-926E-38293A64AF27}"/>
    <cellStyle name="Input 2 4 3 3 4" xfId="10816" xr:uid="{475220FE-2CD0-4775-99E3-74DFA5F7237D}"/>
    <cellStyle name="Input 2 4 3 3 4 2" xfId="10817" xr:uid="{A7B2EF9B-D781-4F37-B3C0-842A9B3F3F5F}"/>
    <cellStyle name="Input 2 4 3 3 4 3" xfId="10818" xr:uid="{9C4B1474-AA7D-478C-A89D-5B2432023B81}"/>
    <cellStyle name="Input 2 4 3 3 4 4" xfId="10819" xr:uid="{437D5229-4A1B-4345-8AFA-F5B43ABA8AA3}"/>
    <cellStyle name="Input 2 4 3 3 5" xfId="10820" xr:uid="{C1FC3665-6EE4-47DB-8F08-44E095F94FF5}"/>
    <cellStyle name="Input 2 4 3 3 5 2" xfId="10821" xr:uid="{F8E79BBB-A055-4B19-8956-9E1F73F33CF1}"/>
    <cellStyle name="Input 2 4 3 3 5 3" xfId="10822" xr:uid="{D89F3FC5-2E95-43E0-AC0F-9987E23174D0}"/>
    <cellStyle name="Input 2 4 3 3 5 4" xfId="10823" xr:uid="{34CBB03B-37A9-4026-86E1-324EBD347E70}"/>
    <cellStyle name="Input 2 4 3 3 6" xfId="10824" xr:uid="{123ABEC3-5AD8-44A1-A0FD-8B0C6EAACA97}"/>
    <cellStyle name="Input 2 4 3 3 6 2" xfId="10825" xr:uid="{70D95C65-9A20-4B83-947C-2E822052DA76}"/>
    <cellStyle name="Input 2 4 3 3 6 3" xfId="10826" xr:uid="{F54C36E9-D4F9-4F48-A464-364D4C895718}"/>
    <cellStyle name="Input 2 4 3 3 6 4" xfId="10827" xr:uid="{6384265E-8D4B-45A1-AA50-0426C4838A34}"/>
    <cellStyle name="Input 2 4 3 3 7" xfId="10828" xr:uid="{BC11ABCC-F535-41DD-8831-F2D8C1CDD624}"/>
    <cellStyle name="Input 2 4 3 3 8" xfId="10829" xr:uid="{3CD8AEB7-DC81-48A1-8BA6-25B0ED374731}"/>
    <cellStyle name="Input 2 4 3 3 9" xfId="10830" xr:uid="{A2FDEBE4-94CF-4348-9D6C-4F462F293AAF}"/>
    <cellStyle name="Input 2 4 3 4" xfId="10831" xr:uid="{17809E2D-3CEA-4033-B1A5-8C42707B1F72}"/>
    <cellStyle name="Input 2 4 3 4 10" xfId="10832" xr:uid="{8399CA78-E5A8-4161-8786-BB59E533F434}"/>
    <cellStyle name="Input 2 4 3 4 2" xfId="10833" xr:uid="{80C5DDB0-4B43-4EDA-AEB6-AC2FC1946C6D}"/>
    <cellStyle name="Input 2 4 3 4 2 2" xfId="10834" xr:uid="{2B0097BC-6D0E-46F9-8FAE-35E00212E1CA}"/>
    <cellStyle name="Input 2 4 3 4 2 3" xfId="10835" xr:uid="{E93F73D9-D5F6-4429-96BE-9FAE0BB3BEFD}"/>
    <cellStyle name="Input 2 4 3 4 2 4" xfId="10836" xr:uid="{8CED9DFB-342B-4232-AC6C-0B1D4C0E8D13}"/>
    <cellStyle name="Input 2 4 3 4 3" xfId="10837" xr:uid="{11613AD5-484A-460A-BDBE-8AFAAC00E748}"/>
    <cellStyle name="Input 2 4 3 4 3 2" xfId="10838" xr:uid="{3DB38F67-BF6E-469E-A0EF-88B60F09C1DA}"/>
    <cellStyle name="Input 2 4 3 4 3 3" xfId="10839" xr:uid="{475BD755-89C7-401A-ACDC-3A11EF685145}"/>
    <cellStyle name="Input 2 4 3 4 3 4" xfId="10840" xr:uid="{441454A4-7842-4102-85AE-CF01C4487602}"/>
    <cellStyle name="Input 2 4 3 4 4" xfId="10841" xr:uid="{71D1E59D-9B4D-4FDC-96FF-320D4ED15B90}"/>
    <cellStyle name="Input 2 4 3 4 4 2" xfId="10842" xr:uid="{22FFB768-3B24-464D-B607-A543FED24173}"/>
    <cellStyle name="Input 2 4 3 4 4 3" xfId="10843" xr:uid="{9B8A3ED9-FC55-4A2A-A28C-C9A2DA473CA1}"/>
    <cellStyle name="Input 2 4 3 4 4 4" xfId="10844" xr:uid="{5F06A481-DA1D-40C9-B295-D389AEDD7B2D}"/>
    <cellStyle name="Input 2 4 3 4 5" xfId="10845" xr:uid="{201716CA-E6F7-44E5-B164-9F33825FBEE7}"/>
    <cellStyle name="Input 2 4 3 4 5 2" xfId="10846" xr:uid="{7E5D6799-7DA2-463C-B236-3EC1B93FD726}"/>
    <cellStyle name="Input 2 4 3 4 5 3" xfId="10847" xr:uid="{A5048B24-D89F-4335-8C99-81B561164E4F}"/>
    <cellStyle name="Input 2 4 3 4 5 4" xfId="10848" xr:uid="{018FFEED-12BD-4CBF-A4B2-1AFC3A1355FB}"/>
    <cellStyle name="Input 2 4 3 4 6" xfId="10849" xr:uid="{DC99DD08-6A7E-4A05-99BC-06F6B2535489}"/>
    <cellStyle name="Input 2 4 3 4 6 2" xfId="10850" xr:uid="{D6A4FFFC-AF97-4044-A8D4-4451F0F17A50}"/>
    <cellStyle name="Input 2 4 3 4 6 3" xfId="10851" xr:uid="{6F365A0F-9858-47C6-AAE2-911C3C8AEE04}"/>
    <cellStyle name="Input 2 4 3 4 6 4" xfId="10852" xr:uid="{390FA0E0-F7E7-43AF-BD69-0D6DD3B51B5B}"/>
    <cellStyle name="Input 2 4 3 4 7" xfId="10853" xr:uid="{490DF6AE-2C7B-45F0-B436-B43DB767A45F}"/>
    <cellStyle name="Input 2 4 3 4 8" xfId="10854" xr:uid="{B204CA69-8EDA-42F7-9B54-51363A345A86}"/>
    <cellStyle name="Input 2 4 3 4 9" xfId="10855" xr:uid="{3FBC0AFE-58AD-4A46-99B5-3CBCB5BB9B21}"/>
    <cellStyle name="Input 2 4 3 5" xfId="10856" xr:uid="{B8948C05-3816-40A9-9D2C-6CFDEE879F4C}"/>
    <cellStyle name="Input 2 4 3 5 2" xfId="10857" xr:uid="{47441881-6F26-45ED-9A55-3ED300B1D4CA}"/>
    <cellStyle name="Input 2 4 3 5 2 2" xfId="10858" xr:uid="{4E49AA0C-8716-47AD-8FE3-3FA38C2F898C}"/>
    <cellStyle name="Input 2 4 3 5 2 3" xfId="10859" xr:uid="{1A9CFD29-83B3-45C2-9C4D-C5132350D64A}"/>
    <cellStyle name="Input 2 4 3 5 3" xfId="10860" xr:uid="{DE51BBB7-B354-44DB-8D17-699A59A0BB6E}"/>
    <cellStyle name="Input 2 4 3 5 3 2" xfId="10861" xr:uid="{EBE5EF90-CBAB-4829-8A53-105CB1D544E4}"/>
    <cellStyle name="Input 2 4 3 5 3 3" xfId="10862" xr:uid="{921A4361-29E3-4C00-B391-0A9703745814}"/>
    <cellStyle name="Input 2 4 3 5 4" xfId="10863" xr:uid="{E14048FF-FFF6-4560-A336-628923344B88}"/>
    <cellStyle name="Input 2 4 3 5 4 2" xfId="10864" xr:uid="{9FD91F4E-D07A-4A38-961D-BDA747738016}"/>
    <cellStyle name="Input 2 4 3 5 4 3" xfId="10865" xr:uid="{8146F200-168A-4A6F-8844-9738897819B0}"/>
    <cellStyle name="Input 2 4 3 5 5" xfId="10866" xr:uid="{F25BF53C-BD70-4954-BFC3-33FBDB80D9B6}"/>
    <cellStyle name="Input 2 4 3 5 5 2" xfId="10867" xr:uid="{6F49B0C1-C613-4F15-9E5E-C2994F15CC22}"/>
    <cellStyle name="Input 2 4 3 5 5 3" xfId="10868" xr:uid="{01EA25D2-F2CB-44B5-8166-76044A7559E1}"/>
    <cellStyle name="Input 2 4 3 5 6" xfId="10869" xr:uid="{64CF97B1-C3DE-402E-8284-2E747C285B4A}"/>
    <cellStyle name="Input 2 4 3 5 6 2" xfId="10870" xr:uid="{9B443A8F-E645-4F7F-A5CE-92EE5EFB35EE}"/>
    <cellStyle name="Input 2 4 3 5 6 3" xfId="10871" xr:uid="{0DD93402-51A0-493F-9661-D264BF306D33}"/>
    <cellStyle name="Input 2 4 3 5 7" xfId="10872" xr:uid="{406DDEFC-6DF6-4519-91F5-AD82D5441C3C}"/>
    <cellStyle name="Input 2 4 3 5 8" xfId="10873" xr:uid="{FD049230-9C1E-4D97-B569-A317CBF2AF5D}"/>
    <cellStyle name="Input 2 4 3 5 9" xfId="10874" xr:uid="{E42A9347-D5DE-41D7-BE73-4C562F7C80E0}"/>
    <cellStyle name="Input 2 4 3 6" xfId="10875" xr:uid="{C164EC1A-38EB-4625-9C4F-DC12DCFC8ECD}"/>
    <cellStyle name="Input 2 4 3 6 2" xfId="10876" xr:uid="{DE6803A6-C078-4F61-86AA-D6452F8BD18D}"/>
    <cellStyle name="Input 2 4 3 6 2 2" xfId="10877" xr:uid="{DDD829F8-D183-4BD8-B446-5546BACFBCCE}"/>
    <cellStyle name="Input 2 4 3 6 2 3" xfId="10878" xr:uid="{5C11C5F3-A79D-4435-8929-2491BF6E6691}"/>
    <cellStyle name="Input 2 4 3 6 3" xfId="10879" xr:uid="{F3819D5B-2A5B-44D0-BA27-98027ABDD9BF}"/>
    <cellStyle name="Input 2 4 3 6 3 2" xfId="10880" xr:uid="{0CAF1442-BE59-417E-80FB-E486FF85C350}"/>
    <cellStyle name="Input 2 4 3 6 3 3" xfId="10881" xr:uid="{ABEB4942-C4DC-4107-983F-E6AFEC3F835B}"/>
    <cellStyle name="Input 2 4 3 6 4" xfId="10882" xr:uid="{94675046-426E-4862-B7BD-5C740517BDD2}"/>
    <cellStyle name="Input 2 4 3 6 4 2" xfId="10883" xr:uid="{60F9CBC8-6171-4DC3-B80E-5BE32BFC4A88}"/>
    <cellStyle name="Input 2 4 3 6 4 3" xfId="10884" xr:uid="{2CFF5ECA-0EBA-41CB-922F-A47DAF99633A}"/>
    <cellStyle name="Input 2 4 3 6 5" xfId="10885" xr:uid="{6948A52C-D135-4E26-87B9-1C983DA20115}"/>
    <cellStyle name="Input 2 4 3 6 5 2" xfId="10886" xr:uid="{9130925B-E165-4E35-A048-DFEB996959AA}"/>
    <cellStyle name="Input 2 4 3 6 5 3" xfId="10887" xr:uid="{25B5CFF6-2C1D-48D2-821D-E09C8E664E3B}"/>
    <cellStyle name="Input 2 4 3 6 6" xfId="10888" xr:uid="{72995FC4-2037-4DFB-8F49-DE0D4941DE3A}"/>
    <cellStyle name="Input 2 4 3 6 6 2" xfId="10889" xr:uid="{4A91918E-4EFE-42A9-B4CB-550E372E7716}"/>
    <cellStyle name="Input 2 4 3 6 6 3" xfId="10890" xr:uid="{0D420DA6-168B-43B6-B5AB-91BEA1B46E58}"/>
    <cellStyle name="Input 2 4 3 6 7" xfId="10891" xr:uid="{B34CF59D-5DCB-48D2-86A8-8FA8C0AB903E}"/>
    <cellStyle name="Input 2 4 3 6 8" xfId="10892" xr:uid="{DD40CD56-F323-4C2B-9E01-E317BA04DA7C}"/>
    <cellStyle name="Input 2 4 3 6 9" xfId="10893" xr:uid="{F1FB56E8-D2F7-4606-B700-C6CF3B48FCD3}"/>
    <cellStyle name="Input 2 4 3 7" xfId="10894" xr:uid="{F72D652B-986A-4D76-8322-A485451626B2}"/>
    <cellStyle name="Input 2 4 3 7 2" xfId="10895" xr:uid="{AE8595F8-0587-4137-B547-28ABEEAE9706}"/>
    <cellStyle name="Input 2 4 3 7 2 2" xfId="10896" xr:uid="{F90879C5-6A94-48D3-BED7-CFA3960FFC53}"/>
    <cellStyle name="Input 2 4 3 7 2 3" xfId="10897" xr:uid="{333BCAD6-937E-49C4-9290-A104EBE4C6F3}"/>
    <cellStyle name="Input 2 4 3 7 3" xfId="10898" xr:uid="{1E8B9C9D-E7D3-4421-A0DA-A1B386695F43}"/>
    <cellStyle name="Input 2 4 3 7 3 2" xfId="10899" xr:uid="{7C880D1D-D860-422C-A191-33EB88439038}"/>
    <cellStyle name="Input 2 4 3 7 3 3" xfId="10900" xr:uid="{1C48AC18-33FE-4153-9BFB-8F7A81C33811}"/>
    <cellStyle name="Input 2 4 3 7 4" xfId="10901" xr:uid="{316945EC-9BC9-43E2-90A0-C9DDA53B9DA9}"/>
    <cellStyle name="Input 2 4 3 7 4 2" xfId="10902" xr:uid="{0B8816C8-84D0-4808-88D2-66A0EBCD2F03}"/>
    <cellStyle name="Input 2 4 3 7 4 3" xfId="10903" xr:uid="{F91EF949-5586-4ADE-9879-8611B440819C}"/>
    <cellStyle name="Input 2 4 3 7 5" xfId="10904" xr:uid="{F5D95A9C-D13D-472C-A63C-F879DF511704}"/>
    <cellStyle name="Input 2 4 3 7 5 2" xfId="10905" xr:uid="{F737AE40-61F8-460E-AC71-F003CC414CE0}"/>
    <cellStyle name="Input 2 4 3 7 5 3" xfId="10906" xr:uid="{9DC3767B-773C-4E38-9F9E-6746D34BFC3B}"/>
    <cellStyle name="Input 2 4 3 7 6" xfId="10907" xr:uid="{F250BF34-7B77-466F-BCF0-3B2DB70A7A51}"/>
    <cellStyle name="Input 2 4 3 7 6 2" xfId="10908" xr:uid="{11D9072F-974F-4A73-B3E9-8B72AC8D08D0}"/>
    <cellStyle name="Input 2 4 3 7 6 3" xfId="10909" xr:uid="{526EEE17-4E4E-40A3-8DE0-744348EADFFB}"/>
    <cellStyle name="Input 2 4 3 7 7" xfId="10910" xr:uid="{5D527E2C-B39F-4031-96AA-023A31E81E0A}"/>
    <cellStyle name="Input 2 4 3 7 8" xfId="10911" xr:uid="{576CC7B8-35BD-4E8E-B561-F0EC4E29E145}"/>
    <cellStyle name="Input 2 4 3 7 9" xfId="10912" xr:uid="{1ABAE302-8338-483A-BEFE-D3C02E902B3E}"/>
    <cellStyle name="Input 2 4 3 8" xfId="10913" xr:uid="{F649C3A7-7B21-4513-AEF5-0A8116BAE438}"/>
    <cellStyle name="Input 2 4 3 8 2" xfId="10914" xr:uid="{86E6E811-D79B-4644-B476-9ACED9A98AAA}"/>
    <cellStyle name="Input 2 4 3 8 2 2" xfId="10915" xr:uid="{209B0FC0-6EF0-49D8-9773-475C7D52C60D}"/>
    <cellStyle name="Input 2 4 3 8 2 3" xfId="10916" xr:uid="{4A76D70F-B0D3-486C-83CA-E7CF6061240C}"/>
    <cellStyle name="Input 2 4 3 8 3" xfId="10917" xr:uid="{B8B4E400-1F14-4A12-BEC0-64E55C3D5EE8}"/>
    <cellStyle name="Input 2 4 3 8 3 2" xfId="10918" xr:uid="{5539D22E-6EF9-4EE0-8DE4-CC8BD7FE15FB}"/>
    <cellStyle name="Input 2 4 3 8 3 3" xfId="10919" xr:uid="{61DD94E2-074D-4B5A-B97B-83A53162113B}"/>
    <cellStyle name="Input 2 4 3 8 4" xfId="10920" xr:uid="{B16EFB21-F46B-4567-AAF2-0F5D63AC9098}"/>
    <cellStyle name="Input 2 4 3 8 4 2" xfId="10921" xr:uid="{1E8ABD9A-58BA-4D9E-B621-1649077C2B2B}"/>
    <cellStyle name="Input 2 4 3 8 4 3" xfId="10922" xr:uid="{8E008675-71B9-48B9-BB58-F27E5062AB03}"/>
    <cellStyle name="Input 2 4 3 8 5" xfId="10923" xr:uid="{64F4AEE5-B254-423F-979A-B28073E9EAF7}"/>
    <cellStyle name="Input 2 4 3 8 5 2" xfId="10924" xr:uid="{A1153C7D-09C3-4368-9B3D-130786313D60}"/>
    <cellStyle name="Input 2 4 3 8 5 3" xfId="10925" xr:uid="{9F1B04AE-FA96-4245-B926-9B581EA59686}"/>
    <cellStyle name="Input 2 4 3 8 6" xfId="10926" xr:uid="{CF647802-C42E-437A-B002-9DE8B3FFF9C2}"/>
    <cellStyle name="Input 2 4 3 8 6 2" xfId="10927" xr:uid="{0EC71853-95A2-472E-B071-DA5FC44F6F24}"/>
    <cellStyle name="Input 2 4 3 8 6 3" xfId="10928" xr:uid="{F300D524-5D7E-4720-99D5-D4ACA2EE65FD}"/>
    <cellStyle name="Input 2 4 3 8 7" xfId="10929" xr:uid="{AE65C3A6-08E7-4C17-B3E3-21F020A56D54}"/>
    <cellStyle name="Input 2 4 3 8 8" xfId="10930" xr:uid="{67372AC7-613C-4F6E-B708-07BA7450D690}"/>
    <cellStyle name="Input 2 4 3 8 9" xfId="10931" xr:uid="{F7DECD94-2850-4CF0-ABF8-EEE430ED67D3}"/>
    <cellStyle name="Input 2 4 3 9" xfId="10932" xr:uid="{D5B5DC89-356F-4BB5-9333-65BB5EE18749}"/>
    <cellStyle name="Input 2 4 3 9 2" xfId="10933" xr:uid="{CFF350E2-387A-40F0-9F98-EE9848AAAFD9}"/>
    <cellStyle name="Input 2 4 3 9 2 2" xfId="10934" xr:uid="{7EA90208-23F5-4A99-8522-6C9AC8AB182C}"/>
    <cellStyle name="Input 2 4 3 9 2 3" xfId="10935" xr:uid="{8A9BC166-AB0F-4DF0-97B6-A6BDC993E36E}"/>
    <cellStyle name="Input 2 4 3 9 3" xfId="10936" xr:uid="{00FB60A2-3FE0-4B14-ABF7-F6B5EFE184C0}"/>
    <cellStyle name="Input 2 4 3 9 3 2" xfId="10937" xr:uid="{4D46EB24-458F-4546-B3AE-E09BF0BF4511}"/>
    <cellStyle name="Input 2 4 3 9 3 3" xfId="10938" xr:uid="{119C6713-F018-4CF1-8646-20AAE4A9B1DC}"/>
    <cellStyle name="Input 2 4 3 9 4" xfId="10939" xr:uid="{BF26B23D-5E7B-4693-B1C1-8FBD76F4F13E}"/>
    <cellStyle name="Input 2 4 3 9 4 2" xfId="10940" xr:uid="{6EFB2CC7-8C33-4565-BD96-852A7ECABCB4}"/>
    <cellStyle name="Input 2 4 3 9 4 3" xfId="10941" xr:uid="{6FBE7672-83F6-4A9B-9FED-D0C85183585F}"/>
    <cellStyle name="Input 2 4 3 9 5" xfId="10942" xr:uid="{771FD69C-4C61-46F9-92D7-D5CFBE2FA6AE}"/>
    <cellStyle name="Input 2 4 3 9 5 2" xfId="10943" xr:uid="{BEB63CB4-26AD-4BF0-A398-F6D964B97D96}"/>
    <cellStyle name="Input 2 4 3 9 5 3" xfId="10944" xr:uid="{DB7B302F-56D4-43FB-9196-51ECEF101466}"/>
    <cellStyle name="Input 2 4 3 9 6" xfId="10945" xr:uid="{8FAB6A9C-31B9-4B78-8757-81221D3DC2AB}"/>
    <cellStyle name="Input 2 4 3 9 6 2" xfId="10946" xr:uid="{1B19A6C7-04D6-4B65-8C3F-49A5E164EEFC}"/>
    <cellStyle name="Input 2 4 3 9 6 3" xfId="10947" xr:uid="{CB22DB6D-F4A1-4883-B9AB-9E1F143DEE26}"/>
    <cellStyle name="Input 2 4 3 9 7" xfId="10948" xr:uid="{DD32C0BE-C52D-43F9-BC50-C8BE63257D47}"/>
    <cellStyle name="Input 2 4 3 9 8" xfId="10949" xr:uid="{A399CDA2-A1E0-4146-884D-824F4D37D103}"/>
    <cellStyle name="Input 2 4 3 9 9" xfId="10950" xr:uid="{AE86B1C4-1DC7-49A3-BCC4-7E618F039EF1}"/>
    <cellStyle name="Input 2 4 4" xfId="10951" xr:uid="{03D1BEAE-737C-4111-95B3-B9EAE23B3343}"/>
    <cellStyle name="Input 2 4 4 10" xfId="10952" xr:uid="{C3B2BBC7-F357-415A-8F6B-02230F2ABCDA}"/>
    <cellStyle name="Input 2 4 4 10 2" xfId="10953" xr:uid="{35B395AF-8B92-4A3B-B851-1600E852F05B}"/>
    <cellStyle name="Input 2 4 4 10 2 2" xfId="10954" xr:uid="{0C982159-F100-4B71-8299-38889CA7952D}"/>
    <cellStyle name="Input 2 4 4 10 2 3" xfId="10955" xr:uid="{31A53010-F5F8-4315-9967-50D0FF33C89A}"/>
    <cellStyle name="Input 2 4 4 10 3" xfId="10956" xr:uid="{0F02091D-FC8B-49F4-A447-637BEDE1CA2A}"/>
    <cellStyle name="Input 2 4 4 10 3 2" xfId="10957" xr:uid="{FD9A8836-5D16-4436-BB9D-70846EF70FF5}"/>
    <cellStyle name="Input 2 4 4 10 3 3" xfId="10958" xr:uid="{B2FA8118-088B-4CE5-8FC1-B2C1D6BAF838}"/>
    <cellStyle name="Input 2 4 4 10 4" xfId="10959" xr:uid="{8D16513E-8D6E-4869-BB1A-42C187CAD342}"/>
    <cellStyle name="Input 2 4 4 10 4 2" xfId="10960" xr:uid="{AB62A964-F311-4C43-A9D0-94E179257AA8}"/>
    <cellStyle name="Input 2 4 4 10 4 3" xfId="10961" xr:uid="{74E40B32-5B24-4CA6-9563-58F80B9F6B53}"/>
    <cellStyle name="Input 2 4 4 10 5" xfId="10962" xr:uid="{769799B2-3BB2-4704-A28F-955BB8FAE155}"/>
    <cellStyle name="Input 2 4 4 10 5 2" xfId="10963" xr:uid="{34B2F073-3604-404C-A973-83A67F1B2FB4}"/>
    <cellStyle name="Input 2 4 4 10 5 3" xfId="10964" xr:uid="{44655D2B-F6CD-4108-954A-E68A6E989A5D}"/>
    <cellStyle name="Input 2 4 4 10 6" xfId="10965" xr:uid="{671A0B01-DAD8-4D8B-B083-F9A310DBC706}"/>
    <cellStyle name="Input 2 4 4 10 6 2" xfId="10966" xr:uid="{E05000A1-D3D2-4061-8FC8-40105B40CDAE}"/>
    <cellStyle name="Input 2 4 4 10 6 3" xfId="10967" xr:uid="{3BF3C7FF-45AC-4D20-9307-6F82FD0EE1DF}"/>
    <cellStyle name="Input 2 4 4 10 7" xfId="10968" xr:uid="{221EAB1E-653D-4745-847D-8C8C12D5A0C1}"/>
    <cellStyle name="Input 2 4 4 10 8" xfId="10969" xr:uid="{2D1B720E-97E6-41BA-955F-66F20A72A114}"/>
    <cellStyle name="Input 2 4 4 11" xfId="10970" xr:uid="{94401AC8-06F4-429E-ADC1-76B23CEDA25C}"/>
    <cellStyle name="Input 2 4 4 11 2" xfId="10971" xr:uid="{36839FE7-406E-4130-AB0E-D59AF558AE1C}"/>
    <cellStyle name="Input 2 4 4 11 2 2" xfId="10972" xr:uid="{E7EB82D6-6DE7-46EF-ABAD-4DEE484D6E5A}"/>
    <cellStyle name="Input 2 4 4 11 2 3" xfId="10973" xr:uid="{C3D34B05-D343-45CE-90F2-B7B9F296A561}"/>
    <cellStyle name="Input 2 4 4 11 3" xfId="10974" xr:uid="{619D0F69-40A6-4BB8-B0DA-81781080BAF0}"/>
    <cellStyle name="Input 2 4 4 11 3 2" xfId="10975" xr:uid="{856316D2-787B-475A-990B-64ADA1F35EB1}"/>
    <cellStyle name="Input 2 4 4 11 3 3" xfId="10976" xr:uid="{F1018902-26CB-4F7C-BADA-07648C19A5B9}"/>
    <cellStyle name="Input 2 4 4 11 4" xfId="10977" xr:uid="{3EE3EF44-8F1A-421B-A7A4-85959A6F78AF}"/>
    <cellStyle name="Input 2 4 4 11 4 2" xfId="10978" xr:uid="{B5E6F34E-4672-4362-A0BC-6485243466C4}"/>
    <cellStyle name="Input 2 4 4 11 4 3" xfId="10979" xr:uid="{C4ED582C-8E83-410C-BDD6-B83EC74ABD0C}"/>
    <cellStyle name="Input 2 4 4 11 5" xfId="10980" xr:uid="{85B01CC8-D1A8-4B31-A35B-3A7FA875A4F6}"/>
    <cellStyle name="Input 2 4 4 11 5 2" xfId="10981" xr:uid="{28C6CE5B-7852-4E96-8957-FF03A8BEC893}"/>
    <cellStyle name="Input 2 4 4 11 5 3" xfId="10982" xr:uid="{E3BA1CCE-CD75-4007-B084-00D8124A9E98}"/>
    <cellStyle name="Input 2 4 4 11 6" xfId="10983" xr:uid="{80C806DF-C799-464A-97D3-95F5A0DFA503}"/>
    <cellStyle name="Input 2 4 4 11 6 2" xfId="10984" xr:uid="{A02806C9-9F26-4B0D-BA55-B78891558427}"/>
    <cellStyle name="Input 2 4 4 11 6 3" xfId="10985" xr:uid="{D47A68C4-B071-4E25-AC3D-33B9FC718BAD}"/>
    <cellStyle name="Input 2 4 4 11 7" xfId="10986" xr:uid="{3E23A57E-49FB-4DF9-94C1-66E14CD5C4AF}"/>
    <cellStyle name="Input 2 4 4 11 8" xfId="10987" xr:uid="{2C98DA67-B2A7-47CE-8C4A-59BC7A333D9F}"/>
    <cellStyle name="Input 2 4 4 12" xfId="10988" xr:uid="{B294C2F8-39F0-4FEB-AC42-E248C391742D}"/>
    <cellStyle name="Input 2 4 4 12 2" xfId="10989" xr:uid="{7A2904E7-A9CD-4A0C-8830-EE59F579A684}"/>
    <cellStyle name="Input 2 4 4 12 2 2" xfId="10990" xr:uid="{7EDE0D96-558E-4CED-8A87-047D1B0552C9}"/>
    <cellStyle name="Input 2 4 4 12 2 3" xfId="10991" xr:uid="{E530F12E-E983-4805-92C5-8C88ABADBC8D}"/>
    <cellStyle name="Input 2 4 4 12 3" xfId="10992" xr:uid="{A2CADE5D-04E8-4821-AA6C-1C83D5FAAB06}"/>
    <cellStyle name="Input 2 4 4 12 3 2" xfId="10993" xr:uid="{3400FE49-A282-4B6C-84ED-560C88DE8804}"/>
    <cellStyle name="Input 2 4 4 12 3 3" xfId="10994" xr:uid="{871CCF7D-21A2-4721-B962-D75622D97AFB}"/>
    <cellStyle name="Input 2 4 4 12 4" xfId="10995" xr:uid="{D75B9075-73DF-4F27-907A-5D24504574EA}"/>
    <cellStyle name="Input 2 4 4 12 4 2" xfId="10996" xr:uid="{8FA4F00A-CB61-4046-8C17-8DCBAA29F349}"/>
    <cellStyle name="Input 2 4 4 12 4 3" xfId="10997" xr:uid="{15F0D8E0-3DFE-42B7-B37E-EBDB3A2C6256}"/>
    <cellStyle name="Input 2 4 4 12 5" xfId="10998" xr:uid="{7743BE94-44CB-4B63-94B5-38E3C999573C}"/>
    <cellStyle name="Input 2 4 4 12 5 2" xfId="10999" xr:uid="{CF0F8D05-8C79-4581-BF87-C905CD989D56}"/>
    <cellStyle name="Input 2 4 4 12 5 3" xfId="11000" xr:uid="{BE8D7ADF-C7F6-4EB5-A066-F5EBA39DD6FC}"/>
    <cellStyle name="Input 2 4 4 12 6" xfId="11001" xr:uid="{A34D52C6-B8D1-469C-854C-0303C0B90DDA}"/>
    <cellStyle name="Input 2 4 4 12 6 2" xfId="11002" xr:uid="{0000E604-EE91-4BF5-A8A3-7AFE436E36AE}"/>
    <cellStyle name="Input 2 4 4 12 6 3" xfId="11003" xr:uid="{14C354A3-2F5F-4E0C-AD52-2CD89F5697C3}"/>
    <cellStyle name="Input 2 4 4 12 7" xfId="11004" xr:uid="{F9D4E46D-8B74-43C7-9236-E590483DF7CA}"/>
    <cellStyle name="Input 2 4 4 12 8" xfId="11005" xr:uid="{7CA6854A-AE28-46F6-B3F1-932CF957D918}"/>
    <cellStyle name="Input 2 4 4 13" xfId="11006" xr:uid="{1CBA6F1D-BC40-4C94-9399-770670B1F55B}"/>
    <cellStyle name="Input 2 4 4 13 2" xfId="11007" xr:uid="{F60962C1-0DC7-485E-849E-266F7193D2BA}"/>
    <cellStyle name="Input 2 4 4 13 2 2" xfId="11008" xr:uid="{8C330090-68B0-4722-97FE-6EB00AF486BE}"/>
    <cellStyle name="Input 2 4 4 13 2 3" xfId="11009" xr:uid="{AFFD8AC5-124E-41D4-9DE1-E22EBAC5C5AA}"/>
    <cellStyle name="Input 2 4 4 13 3" xfId="11010" xr:uid="{E6C7BA30-86F8-491E-9CAD-EF8281534B37}"/>
    <cellStyle name="Input 2 4 4 13 3 2" xfId="11011" xr:uid="{6BB4ED97-3E5F-4CED-8C9E-17465C3C53EC}"/>
    <cellStyle name="Input 2 4 4 13 3 3" xfId="11012" xr:uid="{C731F31B-1EF4-4825-855A-54C2C348342A}"/>
    <cellStyle name="Input 2 4 4 13 4" xfId="11013" xr:uid="{EDDEE899-B886-4FBD-8530-0E361F671EE8}"/>
    <cellStyle name="Input 2 4 4 13 4 2" xfId="11014" xr:uid="{9DC03F70-39AA-4134-84A0-13DB296CD614}"/>
    <cellStyle name="Input 2 4 4 13 4 3" xfId="11015" xr:uid="{B25751A4-47CB-461B-8A50-3C7772E19716}"/>
    <cellStyle name="Input 2 4 4 13 5" xfId="11016" xr:uid="{27743A64-A45C-4A4F-AADB-46F0217B1DF8}"/>
    <cellStyle name="Input 2 4 4 13 5 2" xfId="11017" xr:uid="{029F1899-817A-4475-96CA-D41084EDB71C}"/>
    <cellStyle name="Input 2 4 4 13 5 3" xfId="11018" xr:uid="{EACCC14C-CBC7-4CF4-8F6A-57698A800442}"/>
    <cellStyle name="Input 2 4 4 13 6" xfId="11019" xr:uid="{9796CA55-96EA-4B0B-A15D-CCF0551FDE5C}"/>
    <cellStyle name="Input 2 4 4 13 6 2" xfId="11020" xr:uid="{43E1EA51-5BB3-43D1-BAC8-554FF332B5AF}"/>
    <cellStyle name="Input 2 4 4 13 6 3" xfId="11021" xr:uid="{6EC5CD65-24E4-416C-8ACC-0B968CF59FFA}"/>
    <cellStyle name="Input 2 4 4 13 7" xfId="11022" xr:uid="{B015AAB7-2493-4716-B628-77BA0C5D3BF5}"/>
    <cellStyle name="Input 2 4 4 13 8" xfId="11023" xr:uid="{9D6E1188-6EF3-4C13-B695-8601D53AAA24}"/>
    <cellStyle name="Input 2 4 4 14" xfId="11024" xr:uid="{460B16E9-93DA-4A80-A99B-F8FEB1252199}"/>
    <cellStyle name="Input 2 4 4 14 2" xfId="11025" xr:uid="{59671C9B-1962-47D2-8E97-5E41777881D9}"/>
    <cellStyle name="Input 2 4 4 14 2 2" xfId="11026" xr:uid="{C41C1B19-E3F8-42A7-ACB9-F0A2F6073106}"/>
    <cellStyle name="Input 2 4 4 14 2 3" xfId="11027" xr:uid="{BDCBD1BA-284B-4D37-928A-620FB2BB4ACD}"/>
    <cellStyle name="Input 2 4 4 14 3" xfId="11028" xr:uid="{6690FDDA-297A-446F-B9E8-C664BCC13CBD}"/>
    <cellStyle name="Input 2 4 4 14 3 2" xfId="11029" xr:uid="{9496AF46-88E3-4DA4-9CE7-04064233F183}"/>
    <cellStyle name="Input 2 4 4 14 3 3" xfId="11030" xr:uid="{C498BF36-897F-4B37-AC96-C3A4CBF382AB}"/>
    <cellStyle name="Input 2 4 4 14 4" xfId="11031" xr:uid="{1B631860-476E-4482-B12B-8400AD500FEC}"/>
    <cellStyle name="Input 2 4 4 14 4 2" xfId="11032" xr:uid="{00A54A51-CFAA-45EB-90CC-044316D1110B}"/>
    <cellStyle name="Input 2 4 4 14 4 3" xfId="11033" xr:uid="{D143075A-94A1-4949-A1A3-BFEE58A93DA3}"/>
    <cellStyle name="Input 2 4 4 14 5" xfId="11034" xr:uid="{3DA2919C-23D1-43A3-87AA-7CE42697B36F}"/>
    <cellStyle name="Input 2 4 4 14 5 2" xfId="11035" xr:uid="{7C4880EF-CEDD-4371-A1C8-ADAA94C40272}"/>
    <cellStyle name="Input 2 4 4 14 5 3" xfId="11036" xr:uid="{9FF551E1-E705-46BE-8B08-F44367E6F421}"/>
    <cellStyle name="Input 2 4 4 14 6" xfId="11037" xr:uid="{5885634B-DD5A-4392-A568-1D765A5DA0A7}"/>
    <cellStyle name="Input 2 4 4 14 6 2" xfId="11038" xr:uid="{051F134D-4343-4780-A707-A8BFB4B0E07D}"/>
    <cellStyle name="Input 2 4 4 14 6 3" xfId="11039" xr:uid="{B4A05F0D-E892-474B-AC72-4F001EAE8B68}"/>
    <cellStyle name="Input 2 4 4 14 7" xfId="11040" xr:uid="{299A99C7-052D-4971-BA1D-5C675653DD43}"/>
    <cellStyle name="Input 2 4 4 14 8" xfId="11041" xr:uid="{FE090B68-3F7C-4ABB-A875-BEA37F132CFA}"/>
    <cellStyle name="Input 2 4 4 15" xfId="11042" xr:uid="{FB91FDD4-62A4-4E47-9C91-EB89118B69DA}"/>
    <cellStyle name="Input 2 4 4 15 2" xfId="11043" xr:uid="{ABD18742-13C9-4CFB-A1EF-D0650AE87A5D}"/>
    <cellStyle name="Input 2 4 4 15 3" xfId="11044" xr:uid="{55753C98-379D-47EB-871E-6CB58AC8DA2C}"/>
    <cellStyle name="Input 2 4 4 16" xfId="11045" xr:uid="{49EA8D65-EFAD-4147-83CE-0365507B9DBF}"/>
    <cellStyle name="Input 2 4 4 2" xfId="11046" xr:uid="{D9736B19-B10B-4ED9-82A4-38FCF568EF1F}"/>
    <cellStyle name="Input 2 4 4 2 2" xfId="11047" xr:uid="{BB08A22B-E228-4D7A-9296-B8598D01E376}"/>
    <cellStyle name="Input 2 4 4 2 2 2" xfId="11048" xr:uid="{040682A8-9116-47D1-AAA9-7F7C71A5144C}"/>
    <cellStyle name="Input 2 4 4 2 2 3" xfId="11049" xr:uid="{CE085933-8A1D-4FFB-9830-941F54313C41}"/>
    <cellStyle name="Input 2 4 4 2 3" xfId="11050" xr:uid="{CF3FB358-CD8C-488B-AEB0-02B263C3D70D}"/>
    <cellStyle name="Input 2 4 4 2 3 2" xfId="11051" xr:uid="{E5AA4EE4-C172-4E0F-AFCF-8F9FC30DFE5F}"/>
    <cellStyle name="Input 2 4 4 2 3 3" xfId="11052" xr:uid="{A6ECD26D-1003-4BE0-A70F-1C5A7F466B71}"/>
    <cellStyle name="Input 2 4 4 2 4" xfId="11053" xr:uid="{891A2FEC-CE0A-4819-B21F-F3F324EE3CA0}"/>
    <cellStyle name="Input 2 4 4 2 4 2" xfId="11054" xr:uid="{FF5CD6F9-0C99-43AE-8964-059F9F15A1FE}"/>
    <cellStyle name="Input 2 4 4 2 4 3" xfId="11055" xr:uid="{4E8AB82A-EC1F-43FD-95A5-A277B93377C2}"/>
    <cellStyle name="Input 2 4 4 2 5" xfId="11056" xr:uid="{60416498-0A51-4535-A86F-4751F5794CAF}"/>
    <cellStyle name="Input 2 4 4 2 5 2" xfId="11057" xr:uid="{C00CF7B3-DE32-4FD7-A241-64E8C0810C73}"/>
    <cellStyle name="Input 2 4 4 2 5 3" xfId="11058" xr:uid="{597AB8ED-96EC-4FAD-BC9A-4F3D4DB217CB}"/>
    <cellStyle name="Input 2 4 4 2 6" xfId="11059" xr:uid="{DE2FB96E-A5A9-449F-8B45-3AA12BADFD95}"/>
    <cellStyle name="Input 2 4 4 2 6 2" xfId="11060" xr:uid="{6254C15C-B026-4F83-BD2F-039AC0A41C8A}"/>
    <cellStyle name="Input 2 4 4 2 6 3" xfId="11061" xr:uid="{CA56418D-E8B7-4212-8329-B8B5302267B7}"/>
    <cellStyle name="Input 2 4 4 2 7" xfId="11062" xr:uid="{222F5A62-90AC-4969-8D10-B5B40ED9DD87}"/>
    <cellStyle name="Input 2 4 4 2 8" xfId="11063" xr:uid="{97A80D01-26B8-49DE-8B04-9A6F5ACB8DCE}"/>
    <cellStyle name="Input 2 4 4 2 9" xfId="11064" xr:uid="{F4DE8F71-47AC-4007-9BF5-DD59DF5EE974}"/>
    <cellStyle name="Input 2 4 4 3" xfId="11065" xr:uid="{6B49D15F-8C41-4496-8A09-5A33DA6B0383}"/>
    <cellStyle name="Input 2 4 4 3 2" xfId="11066" xr:uid="{F4757528-C7E4-4F6D-AAE4-2C64F853099E}"/>
    <cellStyle name="Input 2 4 4 3 2 2" xfId="11067" xr:uid="{D0A3796A-E819-4916-8735-82E7D22BE944}"/>
    <cellStyle name="Input 2 4 4 3 2 3" xfId="11068" xr:uid="{3389CBB6-070C-42BA-BC9C-FF8091F8E372}"/>
    <cellStyle name="Input 2 4 4 3 3" xfId="11069" xr:uid="{2D6A1594-5266-40B9-B969-DF4A8A2FEE98}"/>
    <cellStyle name="Input 2 4 4 3 3 2" xfId="11070" xr:uid="{95F870C2-5881-47E6-96DF-4C75B47E2A4F}"/>
    <cellStyle name="Input 2 4 4 3 3 3" xfId="11071" xr:uid="{10FBD7EC-420B-49DB-8853-FCD4EF646211}"/>
    <cellStyle name="Input 2 4 4 3 4" xfId="11072" xr:uid="{F93216E1-24E5-46BD-A6D1-5B1F975F5331}"/>
    <cellStyle name="Input 2 4 4 3 4 2" xfId="11073" xr:uid="{8AD1FCCC-FC60-44CE-A2B5-C456D7557EF5}"/>
    <cellStyle name="Input 2 4 4 3 4 3" xfId="11074" xr:uid="{F9EC6C33-EF77-4B9B-BF0A-4E8902BC52E3}"/>
    <cellStyle name="Input 2 4 4 3 5" xfId="11075" xr:uid="{31B6D3A8-6A9D-4A5A-BD1A-67B510151044}"/>
    <cellStyle name="Input 2 4 4 3 5 2" xfId="11076" xr:uid="{D3686739-045E-4A30-B04F-4156C1DA2432}"/>
    <cellStyle name="Input 2 4 4 3 5 3" xfId="11077" xr:uid="{B0D27E44-7E2E-491A-B96E-BE162C658088}"/>
    <cellStyle name="Input 2 4 4 3 6" xfId="11078" xr:uid="{7030F1FB-97CF-4D6C-BEF4-0B7B7FF098E7}"/>
    <cellStyle name="Input 2 4 4 3 6 2" xfId="11079" xr:uid="{369DB28A-56F2-4F91-BE93-16944DDBBC59}"/>
    <cellStyle name="Input 2 4 4 3 6 3" xfId="11080" xr:uid="{2B10593B-9525-4645-B723-BC2BC31CBF02}"/>
    <cellStyle name="Input 2 4 4 3 7" xfId="11081" xr:uid="{E5CB9AFB-6F6B-44DE-A7B2-7B6BF649A654}"/>
    <cellStyle name="Input 2 4 4 3 8" xfId="11082" xr:uid="{9E303EA4-4900-431B-AEB0-79E88148E2D0}"/>
    <cellStyle name="Input 2 4 4 3 9" xfId="11083" xr:uid="{CD6CB6F4-E9A8-4868-9442-7707786F7F4D}"/>
    <cellStyle name="Input 2 4 4 4" xfId="11084" xr:uid="{6EE195D3-3B60-4493-BB07-CDA80098B4A6}"/>
    <cellStyle name="Input 2 4 4 4 2" xfId="11085" xr:uid="{F456961F-DFA7-4F5B-9DD0-E21063F5ED40}"/>
    <cellStyle name="Input 2 4 4 4 2 2" xfId="11086" xr:uid="{C7E623DE-4311-4153-88A4-B4DA2B85399F}"/>
    <cellStyle name="Input 2 4 4 4 2 3" xfId="11087" xr:uid="{57B5630E-D7A4-4AAC-990C-AB40882D7E90}"/>
    <cellStyle name="Input 2 4 4 4 3" xfId="11088" xr:uid="{CEBB47F5-3440-4CBD-9AF8-9CB5A2B078D9}"/>
    <cellStyle name="Input 2 4 4 4 3 2" xfId="11089" xr:uid="{B002FE5E-1326-4853-92E6-F7284ADFD972}"/>
    <cellStyle name="Input 2 4 4 4 3 3" xfId="11090" xr:uid="{5CF68B01-363D-489D-8553-75EDAA2CF40D}"/>
    <cellStyle name="Input 2 4 4 4 4" xfId="11091" xr:uid="{D1DED02A-13B3-495F-B522-6C200031EDEF}"/>
    <cellStyle name="Input 2 4 4 4 4 2" xfId="11092" xr:uid="{FC85C858-5824-4200-9D58-89FDF08ACD51}"/>
    <cellStyle name="Input 2 4 4 4 4 3" xfId="11093" xr:uid="{3569F47C-4BAF-480C-9FEF-D888605435E8}"/>
    <cellStyle name="Input 2 4 4 4 5" xfId="11094" xr:uid="{C47B537C-0534-44F1-B6F9-E2B785EED9AF}"/>
    <cellStyle name="Input 2 4 4 4 5 2" xfId="11095" xr:uid="{86DE54E4-83F8-45FE-B6DC-A49933EE8A84}"/>
    <cellStyle name="Input 2 4 4 4 5 3" xfId="11096" xr:uid="{8ED1209F-76C4-4B80-8747-6557068B3E78}"/>
    <cellStyle name="Input 2 4 4 4 6" xfId="11097" xr:uid="{28806863-60E1-4E2E-961E-1E92D00DB057}"/>
    <cellStyle name="Input 2 4 4 4 6 2" xfId="11098" xr:uid="{5E667F81-760D-49C1-B2BC-4D8AEAAB751A}"/>
    <cellStyle name="Input 2 4 4 4 6 3" xfId="11099" xr:uid="{CE2711CB-918E-41FA-86E8-F2F10974978E}"/>
    <cellStyle name="Input 2 4 4 4 7" xfId="11100" xr:uid="{286C0117-EFA2-40F9-BDDB-E7075B797485}"/>
    <cellStyle name="Input 2 4 4 4 8" xfId="11101" xr:uid="{61459305-088F-4F75-AD29-205FDB7383D4}"/>
    <cellStyle name="Input 2 4 4 4 9" xfId="11102" xr:uid="{7B520958-2ED4-4512-B613-70A30335F17E}"/>
    <cellStyle name="Input 2 4 4 5" xfId="11103" xr:uid="{975EF484-7D1E-4760-97CF-CCE722377347}"/>
    <cellStyle name="Input 2 4 4 5 2" xfId="11104" xr:uid="{CD68AC23-6EAC-491A-87A6-8E5EDBBAFD6D}"/>
    <cellStyle name="Input 2 4 4 5 2 2" xfId="11105" xr:uid="{8DBFF243-30C5-4E4B-BBBC-B122F802EE71}"/>
    <cellStyle name="Input 2 4 4 5 2 3" xfId="11106" xr:uid="{531E4AC1-5FC0-4933-94DE-B4E37E45779E}"/>
    <cellStyle name="Input 2 4 4 5 3" xfId="11107" xr:uid="{23B6FE85-010F-47B7-BEC2-08976E185194}"/>
    <cellStyle name="Input 2 4 4 5 3 2" xfId="11108" xr:uid="{5314E3B4-A902-4FE1-8280-2F2CDFDED778}"/>
    <cellStyle name="Input 2 4 4 5 3 3" xfId="11109" xr:uid="{9727F887-7181-46AA-9B28-1792760C45FB}"/>
    <cellStyle name="Input 2 4 4 5 4" xfId="11110" xr:uid="{A6E88A05-256B-4E16-9517-C0263EE5C691}"/>
    <cellStyle name="Input 2 4 4 5 4 2" xfId="11111" xr:uid="{82082620-C794-446E-88C4-71EADEFC0B7D}"/>
    <cellStyle name="Input 2 4 4 5 4 3" xfId="11112" xr:uid="{3625F529-F96B-42D3-8079-3525F7403B69}"/>
    <cellStyle name="Input 2 4 4 5 5" xfId="11113" xr:uid="{3783801D-FA03-4021-A6E1-C69F4593631A}"/>
    <cellStyle name="Input 2 4 4 5 5 2" xfId="11114" xr:uid="{35CAC318-3A4B-4F72-8520-09F662225F75}"/>
    <cellStyle name="Input 2 4 4 5 5 3" xfId="11115" xr:uid="{A3BF24BD-90F9-421C-9124-514FB5C74223}"/>
    <cellStyle name="Input 2 4 4 5 6" xfId="11116" xr:uid="{BD8F70A4-2283-4D33-8BE9-D8DFC9236130}"/>
    <cellStyle name="Input 2 4 4 5 6 2" xfId="11117" xr:uid="{BA229A80-CE05-43F7-9FEF-66B4D3F3BEF7}"/>
    <cellStyle name="Input 2 4 4 5 6 3" xfId="11118" xr:uid="{7523C31C-54D3-43E2-8D26-F8204D7704FB}"/>
    <cellStyle name="Input 2 4 4 5 7" xfId="11119" xr:uid="{94557BDB-A442-4ED5-8870-B05C63BCFBA9}"/>
    <cellStyle name="Input 2 4 4 5 8" xfId="11120" xr:uid="{85B425EA-3FDE-43C6-AD59-DFBD94436C87}"/>
    <cellStyle name="Input 2 4 4 5 9" xfId="11121" xr:uid="{4832FF57-3944-4069-BCE1-040179BE4D40}"/>
    <cellStyle name="Input 2 4 4 6" xfId="11122" xr:uid="{CCEAA692-2856-4688-B33C-B9D79B0AD368}"/>
    <cellStyle name="Input 2 4 4 6 2" xfId="11123" xr:uid="{61553FDF-9A09-474D-813C-F28F859D0BB0}"/>
    <cellStyle name="Input 2 4 4 6 2 2" xfId="11124" xr:uid="{E83B2351-1038-4272-83EA-FD1AD7A4AC87}"/>
    <cellStyle name="Input 2 4 4 6 2 3" xfId="11125" xr:uid="{8A03988A-D592-4FC8-85F7-D9DC6FC5715C}"/>
    <cellStyle name="Input 2 4 4 6 3" xfId="11126" xr:uid="{E39281CD-3C39-4220-986C-401F5F389A1B}"/>
    <cellStyle name="Input 2 4 4 6 3 2" xfId="11127" xr:uid="{8FB1F0A1-D7C9-459D-A8B9-3D64D7251711}"/>
    <cellStyle name="Input 2 4 4 6 3 3" xfId="11128" xr:uid="{BEDAEAA5-2126-45F6-93DA-423B8833C25A}"/>
    <cellStyle name="Input 2 4 4 6 4" xfId="11129" xr:uid="{369CB47D-B7E4-42D2-9BB2-6232A6CF8755}"/>
    <cellStyle name="Input 2 4 4 6 4 2" xfId="11130" xr:uid="{41D4C657-3A63-4A63-9F22-813DB8D83146}"/>
    <cellStyle name="Input 2 4 4 6 4 3" xfId="11131" xr:uid="{06C9DA66-E310-44C4-A7EA-F733325F3064}"/>
    <cellStyle name="Input 2 4 4 6 5" xfId="11132" xr:uid="{DB566AC0-59DB-4297-8560-370F57D7481F}"/>
    <cellStyle name="Input 2 4 4 6 5 2" xfId="11133" xr:uid="{0063F09C-3BD5-4844-9FF4-E67483B40FC3}"/>
    <cellStyle name="Input 2 4 4 6 5 3" xfId="11134" xr:uid="{DDAE8D3A-2FB5-4B32-99A1-DF45BBE06CB4}"/>
    <cellStyle name="Input 2 4 4 6 6" xfId="11135" xr:uid="{33DFDE5B-29C4-49FB-BDC5-690FC1CE183C}"/>
    <cellStyle name="Input 2 4 4 6 6 2" xfId="11136" xr:uid="{CD0C5F31-5E48-46DD-8933-1E57EA17F087}"/>
    <cellStyle name="Input 2 4 4 6 6 3" xfId="11137" xr:uid="{BAFDD392-41AB-414F-8C8F-025C970B07E9}"/>
    <cellStyle name="Input 2 4 4 6 7" xfId="11138" xr:uid="{C7958138-2A38-469C-BFCC-89F4151D1061}"/>
    <cellStyle name="Input 2 4 4 6 8" xfId="11139" xr:uid="{4D0325DE-8371-4170-8D4E-09B9DFCD30D1}"/>
    <cellStyle name="Input 2 4 4 6 9" xfId="11140" xr:uid="{B0442168-9394-4AA1-8669-D58FDD1B1C10}"/>
    <cellStyle name="Input 2 4 4 7" xfId="11141" xr:uid="{423745C1-7330-4348-A83C-BA4D854A7F4F}"/>
    <cellStyle name="Input 2 4 4 7 2" xfId="11142" xr:uid="{65BEE237-CD29-42D6-BEF0-50F991642FE9}"/>
    <cellStyle name="Input 2 4 4 7 2 2" xfId="11143" xr:uid="{AE5C2653-598A-4CD4-B5A0-22C3CC4BB8EB}"/>
    <cellStyle name="Input 2 4 4 7 2 3" xfId="11144" xr:uid="{FD0E6682-5AA0-48E4-AF46-723CCE657F75}"/>
    <cellStyle name="Input 2 4 4 7 3" xfId="11145" xr:uid="{AE0A3416-9A26-4F8B-9FCE-CD8CBBFF7B72}"/>
    <cellStyle name="Input 2 4 4 7 3 2" xfId="11146" xr:uid="{DA98016B-EB4E-4F19-85A4-B49D0C3EB3D3}"/>
    <cellStyle name="Input 2 4 4 7 3 3" xfId="11147" xr:uid="{13063758-B47F-425A-824F-A4539B196AC7}"/>
    <cellStyle name="Input 2 4 4 7 4" xfId="11148" xr:uid="{B6619BBE-13B7-4A00-94B5-ABE8A095C6D6}"/>
    <cellStyle name="Input 2 4 4 7 4 2" xfId="11149" xr:uid="{4568CF43-1580-44A5-865A-C931B6B1C2AF}"/>
    <cellStyle name="Input 2 4 4 7 4 3" xfId="11150" xr:uid="{7F420875-6939-4E32-8E69-E53AE3889077}"/>
    <cellStyle name="Input 2 4 4 7 5" xfId="11151" xr:uid="{5833F162-1BB4-4933-8B13-AA0AC0605222}"/>
    <cellStyle name="Input 2 4 4 7 5 2" xfId="11152" xr:uid="{FFD4BBAE-E4AB-4F5B-8825-DFB1DAEE1B8B}"/>
    <cellStyle name="Input 2 4 4 7 5 3" xfId="11153" xr:uid="{73F48DF5-2858-40D7-B918-DD761D1BBE4A}"/>
    <cellStyle name="Input 2 4 4 7 6" xfId="11154" xr:uid="{A4C92632-5A5E-4F99-9B70-3EC6B7901A84}"/>
    <cellStyle name="Input 2 4 4 7 6 2" xfId="11155" xr:uid="{C86F733E-0620-4611-8548-D8FC22B60415}"/>
    <cellStyle name="Input 2 4 4 7 6 3" xfId="11156" xr:uid="{20701B4A-F144-45F1-8619-EACC456E5F34}"/>
    <cellStyle name="Input 2 4 4 7 7" xfId="11157" xr:uid="{5D1A9745-F701-409B-AB12-1109615CAAE7}"/>
    <cellStyle name="Input 2 4 4 7 8" xfId="11158" xr:uid="{D8587DD0-A41D-44D6-A2C5-511A4615BB98}"/>
    <cellStyle name="Input 2 4 4 7 9" xfId="11159" xr:uid="{C8784E20-1565-4EA9-878A-53C5ABDB8F6F}"/>
    <cellStyle name="Input 2 4 4 8" xfId="11160" xr:uid="{D773F23C-8EF9-41A3-9124-2107B861A374}"/>
    <cellStyle name="Input 2 4 4 8 2" xfId="11161" xr:uid="{A3A9CA82-79C8-472C-BB32-FDEBA84B2C9B}"/>
    <cellStyle name="Input 2 4 4 8 2 2" xfId="11162" xr:uid="{42D5A722-883C-4CCD-A4C4-BCCE8963A698}"/>
    <cellStyle name="Input 2 4 4 8 2 3" xfId="11163" xr:uid="{E0AA0F35-FB7F-405E-966F-26106B9536AC}"/>
    <cellStyle name="Input 2 4 4 8 3" xfId="11164" xr:uid="{CD96957F-9BAF-4E56-AB47-B332FCD9E2C2}"/>
    <cellStyle name="Input 2 4 4 8 3 2" xfId="11165" xr:uid="{DD5AF8F6-0119-4208-9E95-384A3C5493A3}"/>
    <cellStyle name="Input 2 4 4 8 3 3" xfId="11166" xr:uid="{E2EB1DC7-9840-48A7-9C82-5676B66ED659}"/>
    <cellStyle name="Input 2 4 4 8 4" xfId="11167" xr:uid="{DDE6C71F-2DC4-4BD7-8148-B24EA473EE50}"/>
    <cellStyle name="Input 2 4 4 8 4 2" xfId="11168" xr:uid="{EE5D8F37-E108-414F-A737-BF6926E215D2}"/>
    <cellStyle name="Input 2 4 4 8 4 3" xfId="11169" xr:uid="{EDA46F44-CE0A-4A92-A00D-8482E4D44F8E}"/>
    <cellStyle name="Input 2 4 4 8 5" xfId="11170" xr:uid="{8C952354-959A-4269-9B18-5896005622EC}"/>
    <cellStyle name="Input 2 4 4 8 5 2" xfId="11171" xr:uid="{44C67000-6377-4F89-90D5-BEC33B1E8FAD}"/>
    <cellStyle name="Input 2 4 4 8 5 3" xfId="11172" xr:uid="{A3FC0C6E-B8C8-47E9-BBC7-04E6FA63DDFF}"/>
    <cellStyle name="Input 2 4 4 8 6" xfId="11173" xr:uid="{C5772C47-02D8-41D0-B094-1ED0A2919E8D}"/>
    <cellStyle name="Input 2 4 4 8 6 2" xfId="11174" xr:uid="{99463D3E-CAA9-453A-A60B-F5C8DF9E697A}"/>
    <cellStyle name="Input 2 4 4 8 6 3" xfId="11175" xr:uid="{C2B42BAD-C99C-473C-BE00-763D356A56FC}"/>
    <cellStyle name="Input 2 4 4 8 7" xfId="11176" xr:uid="{F426B325-B04E-406F-BA3B-9AFBD07B305C}"/>
    <cellStyle name="Input 2 4 4 8 8" xfId="11177" xr:uid="{D9177C67-7AD7-4488-AA23-CD7A4D2F1BC0}"/>
    <cellStyle name="Input 2 4 4 8 9" xfId="11178" xr:uid="{6A57BD57-DCD8-4F76-BFDD-3A42FCB1661B}"/>
    <cellStyle name="Input 2 4 4 9" xfId="11179" xr:uid="{F74F1841-A829-42BD-865D-EAA3FF160189}"/>
    <cellStyle name="Input 2 4 4 9 2" xfId="11180" xr:uid="{E4DE9DC0-6116-41F2-BE80-8A3AF5E9B26E}"/>
    <cellStyle name="Input 2 4 4 9 2 2" xfId="11181" xr:uid="{D50EF1EC-7D36-4027-B083-FAC41E492490}"/>
    <cellStyle name="Input 2 4 4 9 2 3" xfId="11182" xr:uid="{8F852F20-EAFD-4E01-9864-F50ABF469462}"/>
    <cellStyle name="Input 2 4 4 9 3" xfId="11183" xr:uid="{B8640314-4FF5-4AE6-B4A0-2A326C21C70A}"/>
    <cellStyle name="Input 2 4 4 9 3 2" xfId="11184" xr:uid="{EBDEEFFF-C084-4FAF-BD61-BE2D5CCECC89}"/>
    <cellStyle name="Input 2 4 4 9 3 3" xfId="11185" xr:uid="{4F2B67C8-9C6E-4CB1-8F80-BEF4104F1A22}"/>
    <cellStyle name="Input 2 4 4 9 4" xfId="11186" xr:uid="{FF9E8252-E5C5-4D0F-8D82-A6A91524AE03}"/>
    <cellStyle name="Input 2 4 4 9 4 2" xfId="11187" xr:uid="{AA3B4609-F834-41DF-81CE-1A3BF73009E0}"/>
    <cellStyle name="Input 2 4 4 9 4 3" xfId="11188" xr:uid="{C48BA1AA-5272-4956-93AD-A0F4FDEEA8A8}"/>
    <cellStyle name="Input 2 4 4 9 5" xfId="11189" xr:uid="{00C796A3-0AAB-484B-8E65-3B834F02AA4D}"/>
    <cellStyle name="Input 2 4 4 9 5 2" xfId="11190" xr:uid="{635E1ECB-0BBC-4B03-AFB7-6EEE16CE40A4}"/>
    <cellStyle name="Input 2 4 4 9 5 3" xfId="11191" xr:uid="{70641AB9-3C80-4FFC-8F81-C5AFD1773F1D}"/>
    <cellStyle name="Input 2 4 4 9 6" xfId="11192" xr:uid="{9EB8766A-C717-449D-9D2A-F70A3AE0A40F}"/>
    <cellStyle name="Input 2 4 4 9 6 2" xfId="11193" xr:uid="{D354CA3F-5AC0-4303-ABE8-CDAFFBE53C77}"/>
    <cellStyle name="Input 2 4 4 9 6 3" xfId="11194" xr:uid="{5EF5C5D6-6CBE-4C9A-A6FF-2ACD99022BE1}"/>
    <cellStyle name="Input 2 4 4 9 7" xfId="11195" xr:uid="{B85664A9-A57E-4352-B665-BB79DC430811}"/>
    <cellStyle name="Input 2 4 4 9 8" xfId="11196" xr:uid="{47A980C1-84EE-4BCA-A648-7406A0C5C56E}"/>
    <cellStyle name="Input 2 4 5" xfId="11197" xr:uid="{41F1B09E-B93D-4C56-B388-071CCB922993}"/>
    <cellStyle name="Input 2 4 5 10" xfId="11198" xr:uid="{62E46729-2D04-4562-AF1A-5F2D447173EC}"/>
    <cellStyle name="Input 2 4 5 11" xfId="11199" xr:uid="{0C2E0F6F-6152-4C04-9058-2CF72531DCB1}"/>
    <cellStyle name="Input 2 4 5 2" xfId="11200" xr:uid="{4DDDA078-1AC5-4C41-81AA-A75EE76F9571}"/>
    <cellStyle name="Input 2 4 5 2 2" xfId="11201" xr:uid="{5A9F9A36-9EAD-4FEE-AD91-4212B1B4E110}"/>
    <cellStyle name="Input 2 4 5 2 3" xfId="11202" xr:uid="{20EE9BE8-7EAD-4BC1-BD3B-11665496305C}"/>
    <cellStyle name="Input 2 4 5 2 4" xfId="11203" xr:uid="{B5923E8D-E00C-4C82-8467-EBF267C5A6DF}"/>
    <cellStyle name="Input 2 4 5 3" xfId="11204" xr:uid="{8C025DC3-C3E1-4166-A8E1-C8B55690A684}"/>
    <cellStyle name="Input 2 4 5 3 2" xfId="11205" xr:uid="{3442098B-09BE-4132-86A1-55863B69B5F4}"/>
    <cellStyle name="Input 2 4 5 3 3" xfId="11206" xr:uid="{4B444BF9-0D48-421F-800E-BC959BEA3E76}"/>
    <cellStyle name="Input 2 4 5 3 4" xfId="11207" xr:uid="{2BD6519A-EB85-4D59-AEB8-901E0E05EC8E}"/>
    <cellStyle name="Input 2 4 5 4" xfId="11208" xr:uid="{7B529DD8-0D93-49EB-8E64-4D001578E26E}"/>
    <cellStyle name="Input 2 4 5 4 2" xfId="11209" xr:uid="{0219A3FD-F8BD-441D-98C4-4BA3B4D67C7E}"/>
    <cellStyle name="Input 2 4 5 4 3" xfId="11210" xr:uid="{4B8751DC-F734-4637-BB0A-F83DCF82BB95}"/>
    <cellStyle name="Input 2 4 5 4 4" xfId="11211" xr:uid="{82EBEA28-6AB7-4F6E-BE10-E7AEC6B1DF8F}"/>
    <cellStyle name="Input 2 4 5 5" xfId="11212" xr:uid="{E5D12C9B-9EC5-48E7-9E59-1198A125EF02}"/>
    <cellStyle name="Input 2 4 5 5 2" xfId="11213" xr:uid="{E77465C5-88A8-439D-BD4C-5DD233E84D5E}"/>
    <cellStyle name="Input 2 4 5 5 3" xfId="11214" xr:uid="{A50CFC45-D080-4C7A-BAF0-0463789A68FE}"/>
    <cellStyle name="Input 2 4 5 5 4" xfId="11215" xr:uid="{08E1C540-F3BC-4BFD-97AE-A9A12C7F3A76}"/>
    <cellStyle name="Input 2 4 5 6" xfId="11216" xr:uid="{C53444DD-7303-4632-85B6-F4B5EF510375}"/>
    <cellStyle name="Input 2 4 5 6 2" xfId="11217" xr:uid="{5D7AF905-6E34-4831-8099-5172CFC4DDC3}"/>
    <cellStyle name="Input 2 4 5 6 3" xfId="11218" xr:uid="{E1465F7C-225C-40EA-85EC-7564871D84D0}"/>
    <cellStyle name="Input 2 4 5 6 4" xfId="11219" xr:uid="{9B6F9F02-105A-47C5-AE3B-FC19F0329182}"/>
    <cellStyle name="Input 2 4 5 7" xfId="11220" xr:uid="{A287BA2C-E448-462E-BD80-66A662D7543B}"/>
    <cellStyle name="Input 2 4 5 8" xfId="11221" xr:uid="{7CDCF0DA-2CF5-4E2E-9DF2-A4A53132452D}"/>
    <cellStyle name="Input 2 4 5 9" xfId="11222" xr:uid="{FE95DB1A-2160-47EC-AAFF-8CE0407A19CB}"/>
    <cellStyle name="Input 2 4 6" xfId="11223" xr:uid="{79BBD3D3-D0E1-4D9C-AAFE-546A5AECE58C}"/>
    <cellStyle name="Input 2 4 6 10" xfId="11224" xr:uid="{0CD2698B-0739-4CF3-A0E7-90A29E58FD2A}"/>
    <cellStyle name="Input 2 4 6 2" xfId="11225" xr:uid="{60B5BAEE-9F3B-44F3-9437-38DBA39C5A5C}"/>
    <cellStyle name="Input 2 4 6 2 2" xfId="11226" xr:uid="{1D31B60B-DAC0-4A74-BF0A-6F00E37A3D0A}"/>
    <cellStyle name="Input 2 4 6 2 3" xfId="11227" xr:uid="{0C134BF9-BA20-48CE-A25F-9E8E40B76B30}"/>
    <cellStyle name="Input 2 4 6 2 4" xfId="11228" xr:uid="{12892CDC-07F6-4357-8E92-52F212517996}"/>
    <cellStyle name="Input 2 4 6 3" xfId="11229" xr:uid="{EC4BDEDD-9DFD-4F54-97E0-3EB8EC0A0C62}"/>
    <cellStyle name="Input 2 4 6 3 2" xfId="11230" xr:uid="{D188BFF0-959C-4809-9328-96C9B9DBCB19}"/>
    <cellStyle name="Input 2 4 6 3 3" xfId="11231" xr:uid="{20D70150-52CA-497C-A63C-7D7811E6956A}"/>
    <cellStyle name="Input 2 4 6 3 4" xfId="11232" xr:uid="{A449F1F7-4411-492A-9C6A-1C36E85E3E0D}"/>
    <cellStyle name="Input 2 4 6 4" xfId="11233" xr:uid="{0C4F2A56-AB67-40C5-8833-4505952DC9B9}"/>
    <cellStyle name="Input 2 4 6 4 2" xfId="11234" xr:uid="{A7E540E0-6FE3-433E-A195-2A0731E40D4A}"/>
    <cellStyle name="Input 2 4 6 4 3" xfId="11235" xr:uid="{B99EC075-3993-4F60-A6D5-658A7122712D}"/>
    <cellStyle name="Input 2 4 6 4 4" xfId="11236" xr:uid="{9BDC33FE-B67B-4B46-A1E9-940CB63AA87B}"/>
    <cellStyle name="Input 2 4 6 5" xfId="11237" xr:uid="{848ECE3B-EE54-4816-8562-3530CD1CD7BA}"/>
    <cellStyle name="Input 2 4 6 5 2" xfId="11238" xr:uid="{3F8BE698-7497-4007-8963-B07CE0860658}"/>
    <cellStyle name="Input 2 4 6 5 3" xfId="11239" xr:uid="{CF0CDA94-FE1D-43C2-A380-ADB178959F5F}"/>
    <cellStyle name="Input 2 4 6 5 4" xfId="11240" xr:uid="{EE590426-35F0-4AAD-AE60-3E5BE55E5944}"/>
    <cellStyle name="Input 2 4 6 6" xfId="11241" xr:uid="{865B199B-3DC3-477E-8551-D13C47B24F41}"/>
    <cellStyle name="Input 2 4 6 6 2" xfId="11242" xr:uid="{D227E181-9D85-491D-8BBF-007DA282CB41}"/>
    <cellStyle name="Input 2 4 6 6 3" xfId="11243" xr:uid="{73847E08-3D0B-46F3-AC9F-92373CE8120B}"/>
    <cellStyle name="Input 2 4 6 6 4" xfId="11244" xr:uid="{A66EAEB2-5858-4331-BB2A-EE86E418134C}"/>
    <cellStyle name="Input 2 4 6 7" xfId="11245" xr:uid="{7BA24B1E-F208-4960-ADCB-DE07EED2710A}"/>
    <cellStyle name="Input 2 4 6 8" xfId="11246" xr:uid="{B2B112F8-33A1-4D7F-BED8-018ACDBB7366}"/>
    <cellStyle name="Input 2 4 6 9" xfId="11247" xr:uid="{F151C6AB-725C-44C8-B2AD-DBB4E068F7B9}"/>
    <cellStyle name="Input 2 4 7" xfId="11248" xr:uid="{D16D36DB-BB35-4BA8-8736-0DE003FEA13D}"/>
    <cellStyle name="Input 2 4 7 2" xfId="11249" xr:uid="{5B14EE34-F9F0-4EE2-80A4-B199EAC0B291}"/>
    <cellStyle name="Input 2 4 7 2 2" xfId="11250" xr:uid="{9D47706A-B8EB-4CBE-A6DA-800F4B2AFFEF}"/>
    <cellStyle name="Input 2 4 7 2 3" xfId="11251" xr:uid="{30A6B306-D705-463A-9424-C4CBA0D3D789}"/>
    <cellStyle name="Input 2 4 7 3" xfId="11252" xr:uid="{3D866B6D-0D20-4943-9ABE-69896A16FABD}"/>
    <cellStyle name="Input 2 4 7 3 2" xfId="11253" xr:uid="{641EACAD-0525-41FF-BF96-8604A10938C7}"/>
    <cellStyle name="Input 2 4 7 3 3" xfId="11254" xr:uid="{F036141F-9594-44DE-B0C8-AA9D0CC33DB3}"/>
    <cellStyle name="Input 2 4 7 4" xfId="11255" xr:uid="{818A0C99-06B1-46C3-B5C5-ED3D1934D830}"/>
    <cellStyle name="Input 2 4 7 4 2" xfId="11256" xr:uid="{DF74DE27-659A-4157-9967-FAA5264341C9}"/>
    <cellStyle name="Input 2 4 7 4 3" xfId="11257" xr:uid="{8ED093C7-7E6C-4B47-B649-B08628265518}"/>
    <cellStyle name="Input 2 4 7 5" xfId="11258" xr:uid="{AA3AC1FD-E8A3-442C-9677-72FF60BAF984}"/>
    <cellStyle name="Input 2 4 7 5 2" xfId="11259" xr:uid="{70F8842B-B3A4-4CB2-85EE-A0D2E9C0EDA7}"/>
    <cellStyle name="Input 2 4 7 5 3" xfId="11260" xr:uid="{BC923058-D5B9-41E5-B872-D82C3B893C61}"/>
    <cellStyle name="Input 2 4 7 6" xfId="11261" xr:uid="{C1075CB1-149A-4A5B-B286-7A28AEDF2087}"/>
    <cellStyle name="Input 2 4 7 6 2" xfId="11262" xr:uid="{54DB0395-A62D-4C38-B775-3EC84F9871CB}"/>
    <cellStyle name="Input 2 4 7 6 3" xfId="11263" xr:uid="{05AD6422-91D4-4DD2-BB93-8B84286F9707}"/>
    <cellStyle name="Input 2 4 7 7" xfId="11264" xr:uid="{A5114754-22FD-4791-B9ED-629CE03FA7EE}"/>
    <cellStyle name="Input 2 4 7 8" xfId="11265" xr:uid="{97B6A62D-3B9A-4073-85C3-F4F1921497FC}"/>
    <cellStyle name="Input 2 4 7 9" xfId="11266" xr:uid="{82C4D8BC-2E60-49ED-84BD-F86CEDBE86A2}"/>
    <cellStyle name="Input 2 4 8" xfId="11267" xr:uid="{A5AD7C7F-BA5C-4003-AAB0-C7EE7053967C}"/>
    <cellStyle name="Input 2 4 8 2" xfId="11268" xr:uid="{A64B4ABC-FBA3-4355-AB37-21CD026D9369}"/>
    <cellStyle name="Input 2 4 8 2 2" xfId="11269" xr:uid="{8456FC04-CA1A-4190-A41C-CFF6AF2FF823}"/>
    <cellStyle name="Input 2 4 8 2 3" xfId="11270" xr:uid="{9A13B9E9-C319-4E69-94E0-874CAFAD07A9}"/>
    <cellStyle name="Input 2 4 8 3" xfId="11271" xr:uid="{6387E354-D9CD-4A35-9880-D8F03876270A}"/>
    <cellStyle name="Input 2 4 8 3 2" xfId="11272" xr:uid="{38F2229C-ADC2-4143-9BB6-D8A2BD3FCBD5}"/>
    <cellStyle name="Input 2 4 8 3 3" xfId="11273" xr:uid="{22D30AE2-CA60-4736-A1E2-EE9F445C530D}"/>
    <cellStyle name="Input 2 4 8 4" xfId="11274" xr:uid="{36B9E602-3B51-4ED5-8219-46659B198723}"/>
    <cellStyle name="Input 2 4 8 4 2" xfId="11275" xr:uid="{35808A9F-E7EF-481F-9E2C-B2697E10F1F0}"/>
    <cellStyle name="Input 2 4 8 4 3" xfId="11276" xr:uid="{451ABBBD-6A0F-4938-B50E-ACD68055D140}"/>
    <cellStyle name="Input 2 4 8 5" xfId="11277" xr:uid="{9170EA4B-219A-4691-B962-76457CD9DFAF}"/>
    <cellStyle name="Input 2 4 8 5 2" xfId="11278" xr:uid="{610F271D-797D-4024-B4BB-F1E0CDF12C5D}"/>
    <cellStyle name="Input 2 4 8 5 3" xfId="11279" xr:uid="{5C52951A-914E-4391-8930-72220B268C63}"/>
    <cellStyle name="Input 2 4 8 6" xfId="11280" xr:uid="{912C4865-3207-4B0E-8584-6BBFF22C0132}"/>
    <cellStyle name="Input 2 4 8 6 2" xfId="11281" xr:uid="{1AC89899-ABB9-4473-B8DD-3A229E979091}"/>
    <cellStyle name="Input 2 4 8 6 3" xfId="11282" xr:uid="{D8FB6FD4-79EF-4D4E-A91A-8AD2BD103335}"/>
    <cellStyle name="Input 2 4 8 7" xfId="11283" xr:uid="{7EFC45D4-9543-4E26-8927-A174456A90BC}"/>
    <cellStyle name="Input 2 4 8 8" xfId="11284" xr:uid="{1D782F7D-9B12-4900-854A-BDA88D3E2174}"/>
    <cellStyle name="Input 2 4 8 9" xfId="11285" xr:uid="{44ADFFB2-534A-4C46-B86F-A865384AE15E}"/>
    <cellStyle name="Input 2 4 9" xfId="11286" xr:uid="{1FB65DF6-3FFE-4C9C-B3C4-82DED3DDBA60}"/>
    <cellStyle name="Input 2 4 9 2" xfId="11287" xr:uid="{DC69916D-E57A-48AC-A196-181641177582}"/>
    <cellStyle name="Input 2 4 9 2 2" xfId="11288" xr:uid="{A6F98485-2F48-47AA-8B25-33FCB5094EC2}"/>
    <cellStyle name="Input 2 4 9 2 3" xfId="11289" xr:uid="{A563BD94-D15E-4B2A-B3E5-1FED9FC4CE89}"/>
    <cellStyle name="Input 2 4 9 3" xfId="11290" xr:uid="{FB26CE15-A736-480C-A7E9-BB51153D1E9B}"/>
    <cellStyle name="Input 2 4 9 3 2" xfId="11291" xr:uid="{983BE885-B28A-419B-B779-DFB6CDB7B426}"/>
    <cellStyle name="Input 2 4 9 3 3" xfId="11292" xr:uid="{D1158B40-E100-438E-962F-78D57A27B5A7}"/>
    <cellStyle name="Input 2 4 9 4" xfId="11293" xr:uid="{E40B5192-E3B6-4992-B3BA-470C514E906B}"/>
    <cellStyle name="Input 2 4 9 4 2" xfId="11294" xr:uid="{9B99F56C-A49B-44FE-ADB3-22984E7DAEEF}"/>
    <cellStyle name="Input 2 4 9 4 3" xfId="11295" xr:uid="{E5E059DB-05A0-4681-AFCE-FF1F883D2967}"/>
    <cellStyle name="Input 2 4 9 5" xfId="11296" xr:uid="{39B73DAC-8C7C-4639-B942-93715B330A46}"/>
    <cellStyle name="Input 2 4 9 5 2" xfId="11297" xr:uid="{F60862C7-7F7F-4E2F-8307-33FC6E482619}"/>
    <cellStyle name="Input 2 4 9 5 3" xfId="11298" xr:uid="{8F1E3699-4AAA-4576-9A3F-CEE0BBA2343C}"/>
    <cellStyle name="Input 2 4 9 6" xfId="11299" xr:uid="{3BB335AC-A78C-4450-A918-7E3BBFF3842B}"/>
    <cellStyle name="Input 2 4 9 6 2" xfId="11300" xr:uid="{C90C070C-05F0-41C8-8D3F-8FB5080637F8}"/>
    <cellStyle name="Input 2 4 9 6 3" xfId="11301" xr:uid="{A4D5DE73-863E-498A-B05F-A7BAC5329F7B}"/>
    <cellStyle name="Input 2 4 9 7" xfId="11302" xr:uid="{CBBB2448-2D4B-4CCB-B3D4-6EA09A14FA9D}"/>
    <cellStyle name="Input 2 4 9 8" xfId="11303" xr:uid="{53CCD6F4-4B7B-4EC4-A9D9-1EC24D7086C0}"/>
    <cellStyle name="Input 2 4 9 9" xfId="11304" xr:uid="{B2BACAA0-A73C-4F9E-B8F6-C9DD8214A4E6}"/>
    <cellStyle name="Input 2 5" xfId="11305" xr:uid="{1575F6C4-4944-4564-BC64-B26B8517B941}"/>
    <cellStyle name="Input 2 5 10" xfId="11306" xr:uid="{A5FEA6DD-E5D9-4DD2-8CC3-491BFE7215F7}"/>
    <cellStyle name="Input 2 5 10 2" xfId="11307" xr:uid="{10B60F5B-9859-400C-B7CD-CC0312EF7AD6}"/>
    <cellStyle name="Input 2 5 10 2 2" xfId="11308" xr:uid="{3A7FBCF1-D3F3-4717-9420-08DCB7F70825}"/>
    <cellStyle name="Input 2 5 10 2 3" xfId="11309" xr:uid="{0771FE31-886E-43FF-97D1-911EBAF8CA33}"/>
    <cellStyle name="Input 2 5 10 3" xfId="11310" xr:uid="{326CA26D-2518-4305-BAD4-E096FC09DE5C}"/>
    <cellStyle name="Input 2 5 10 3 2" xfId="11311" xr:uid="{5F89C7A1-EB0F-4B69-841C-5FD7AC608EDE}"/>
    <cellStyle name="Input 2 5 10 3 3" xfId="11312" xr:uid="{E17FC2DD-99DA-44A6-B118-D23CB3B55CC8}"/>
    <cellStyle name="Input 2 5 10 4" xfId="11313" xr:uid="{CB183A0A-7353-482D-B34A-446EFB82AC5B}"/>
    <cellStyle name="Input 2 5 10 4 2" xfId="11314" xr:uid="{5EDEA10A-D0AD-4547-BF7E-5FE17352D57E}"/>
    <cellStyle name="Input 2 5 10 4 3" xfId="11315" xr:uid="{408D1E4E-B1DA-44AD-A62C-6F6C631DB232}"/>
    <cellStyle name="Input 2 5 10 5" xfId="11316" xr:uid="{4129830E-5709-498D-A2F4-6642E452320F}"/>
    <cellStyle name="Input 2 5 10 5 2" xfId="11317" xr:uid="{48CF01C8-269B-463C-98BC-FA747F390FA7}"/>
    <cellStyle name="Input 2 5 10 5 3" xfId="11318" xr:uid="{4B244529-68B2-4536-9D07-FE2729122ABA}"/>
    <cellStyle name="Input 2 5 10 6" xfId="11319" xr:uid="{42A8E92D-A388-4793-BAF3-62D34FF1E708}"/>
    <cellStyle name="Input 2 5 10 6 2" xfId="11320" xr:uid="{31DA76DA-307E-4D4E-B8CC-FDD377D73136}"/>
    <cellStyle name="Input 2 5 10 6 3" xfId="11321" xr:uid="{3D13637D-2C89-436B-81BE-119EF4E30049}"/>
    <cellStyle name="Input 2 5 10 7" xfId="11322" xr:uid="{16504F54-0784-431D-97CB-19932DD064F6}"/>
    <cellStyle name="Input 2 5 10 8" xfId="11323" xr:uid="{0544F5CE-4ED5-41D2-9F94-703ABA7D7C0C}"/>
    <cellStyle name="Input 2 5 10 9" xfId="11324" xr:uid="{3113A542-C82F-4D20-8F9E-993E9A9D44FF}"/>
    <cellStyle name="Input 2 5 11" xfId="11325" xr:uid="{94C69E26-EA18-4E8E-A6DD-7D3D117F1D3E}"/>
    <cellStyle name="Input 2 5 11 2" xfId="11326" xr:uid="{5B13C919-ED1C-43B9-8060-5A040CD9AFF0}"/>
    <cellStyle name="Input 2 5 11 2 2" xfId="11327" xr:uid="{6482DFC8-31D5-4DEE-92D4-0FF49EC0E166}"/>
    <cellStyle name="Input 2 5 11 2 3" xfId="11328" xr:uid="{1BD2AC85-65C0-4012-AC9F-F32997A7C291}"/>
    <cellStyle name="Input 2 5 11 3" xfId="11329" xr:uid="{79FA3590-E19F-465B-9515-B7A39C40623D}"/>
    <cellStyle name="Input 2 5 11 3 2" xfId="11330" xr:uid="{39610792-E6FC-4ACA-BC5B-3936F22BA3E7}"/>
    <cellStyle name="Input 2 5 11 3 3" xfId="11331" xr:uid="{AC755FBB-24EC-459B-9CAE-04B128737599}"/>
    <cellStyle name="Input 2 5 11 4" xfId="11332" xr:uid="{CA06908C-8FF7-46C6-9198-ADECB48D89C8}"/>
    <cellStyle name="Input 2 5 11 4 2" xfId="11333" xr:uid="{1C6C811C-6E99-41F5-A705-FA7C720F6540}"/>
    <cellStyle name="Input 2 5 11 4 3" xfId="11334" xr:uid="{6BA76953-AE63-485A-AD53-725BDF06B4D3}"/>
    <cellStyle name="Input 2 5 11 5" xfId="11335" xr:uid="{EDD5A027-589D-4A11-A080-871F31BD996B}"/>
    <cellStyle name="Input 2 5 11 5 2" xfId="11336" xr:uid="{1D14B5DC-77C1-4904-8673-42F0B235328F}"/>
    <cellStyle name="Input 2 5 11 5 3" xfId="11337" xr:uid="{7619F2D8-9945-4A87-B97E-43503A32F475}"/>
    <cellStyle name="Input 2 5 11 6" xfId="11338" xr:uid="{67B79333-A949-4C75-A765-83ABCC070F3E}"/>
    <cellStyle name="Input 2 5 11 6 2" xfId="11339" xr:uid="{CC045199-79D1-4D9E-AD31-4C1EBC71F4ED}"/>
    <cellStyle name="Input 2 5 11 6 3" xfId="11340" xr:uid="{CA1C59A3-656E-4F33-A530-071E49B0B8FB}"/>
    <cellStyle name="Input 2 5 11 7" xfId="11341" xr:uid="{ED646D05-FAD6-48D9-A385-AC31A1FCEFEB}"/>
    <cellStyle name="Input 2 5 11 8" xfId="11342" xr:uid="{B6B3DF2E-5E7C-45D0-803C-10EE19D1CEE7}"/>
    <cellStyle name="Input 2 5 11 9" xfId="11343" xr:uid="{E99CE482-FD1B-4C3D-905F-54594EBC9D9C}"/>
    <cellStyle name="Input 2 5 12" xfId="11344" xr:uid="{56D3D103-66A5-4F8A-BE35-66B9D754FA54}"/>
    <cellStyle name="Input 2 5 12 2" xfId="11345" xr:uid="{57B81F13-B798-4882-B46D-1E709AFF7BE9}"/>
    <cellStyle name="Input 2 5 12 2 2" xfId="11346" xr:uid="{F0DDDE90-D2D1-4F35-B05A-FFE734A1EA9D}"/>
    <cellStyle name="Input 2 5 12 2 3" xfId="11347" xr:uid="{5E7D3976-518B-4DEA-8350-F051098DC245}"/>
    <cellStyle name="Input 2 5 12 3" xfId="11348" xr:uid="{F114968D-3909-4AA4-95A3-759DB0E1DFB8}"/>
    <cellStyle name="Input 2 5 12 3 2" xfId="11349" xr:uid="{1357C39D-14EF-4B1F-8CE3-8B40F8FCCD4F}"/>
    <cellStyle name="Input 2 5 12 3 3" xfId="11350" xr:uid="{CF14C5DC-E9AA-4C51-8654-15186198BDE4}"/>
    <cellStyle name="Input 2 5 12 4" xfId="11351" xr:uid="{BEC87159-8C39-4D89-8157-DAA0AC467133}"/>
    <cellStyle name="Input 2 5 12 4 2" xfId="11352" xr:uid="{6D196DC9-C0F4-40C5-AAB6-9CD9C4FCA02D}"/>
    <cellStyle name="Input 2 5 12 4 3" xfId="11353" xr:uid="{9D756C13-2173-478B-B72A-E6F786B3167D}"/>
    <cellStyle name="Input 2 5 12 5" xfId="11354" xr:uid="{BDDB24C8-6E70-45BB-B37F-EEFBB60DE964}"/>
    <cellStyle name="Input 2 5 12 5 2" xfId="11355" xr:uid="{DE6E3BB0-DE1B-448E-A835-A66DA5CEC320}"/>
    <cellStyle name="Input 2 5 12 5 3" xfId="11356" xr:uid="{178626D0-E6BD-41D3-BC8A-83F8A20651AC}"/>
    <cellStyle name="Input 2 5 12 6" xfId="11357" xr:uid="{358E56AD-1B11-4189-9E8F-006A2A1A8174}"/>
    <cellStyle name="Input 2 5 12 6 2" xfId="11358" xr:uid="{21EC91CB-707B-4F06-8D6B-E73211594D8C}"/>
    <cellStyle name="Input 2 5 12 6 3" xfId="11359" xr:uid="{1F70CA8A-3DAB-4DDB-AB8E-C7D5D39A86E3}"/>
    <cellStyle name="Input 2 5 12 7" xfId="11360" xr:uid="{C20CCFF3-DEF9-49B2-9F4E-8BB0204AD7DD}"/>
    <cellStyle name="Input 2 5 12 8" xfId="11361" xr:uid="{D040B1A7-B931-4D3B-9907-91D57FCB49AD}"/>
    <cellStyle name="Input 2 5 12 9" xfId="11362" xr:uid="{2FE3EB98-8500-4F9F-946E-3C4274112206}"/>
    <cellStyle name="Input 2 5 13" xfId="11363" xr:uid="{D5C06642-0FF3-4B1F-B301-E3A40CC62D44}"/>
    <cellStyle name="Input 2 5 13 2" xfId="11364" xr:uid="{D88E9D9B-62C6-4F09-BE79-2B8C79EF9DB6}"/>
    <cellStyle name="Input 2 5 13 2 2" xfId="11365" xr:uid="{AF68150B-438A-43AD-8044-AF6E42989624}"/>
    <cellStyle name="Input 2 5 13 2 3" xfId="11366" xr:uid="{B595B5B9-2CC4-4718-A07E-3B9B024DAD06}"/>
    <cellStyle name="Input 2 5 13 3" xfId="11367" xr:uid="{FB680800-A894-4750-8413-6094C5395499}"/>
    <cellStyle name="Input 2 5 13 3 2" xfId="11368" xr:uid="{6D16C174-1F51-4F7C-89FC-88E1B845C8EC}"/>
    <cellStyle name="Input 2 5 13 3 3" xfId="11369" xr:uid="{E430B22D-CB6A-4487-8013-09217A8C0C62}"/>
    <cellStyle name="Input 2 5 13 4" xfId="11370" xr:uid="{D8627269-1732-461C-B078-E22F9B8E40E9}"/>
    <cellStyle name="Input 2 5 13 4 2" xfId="11371" xr:uid="{0BF74315-9ACE-4E2B-8EDC-3BEDB80E3E00}"/>
    <cellStyle name="Input 2 5 13 4 3" xfId="11372" xr:uid="{0269FBF7-CDAB-4EFA-B87E-72206CB56B38}"/>
    <cellStyle name="Input 2 5 13 5" xfId="11373" xr:uid="{090303B6-F8B5-4AAE-A8E6-DF841BFF3DEF}"/>
    <cellStyle name="Input 2 5 13 5 2" xfId="11374" xr:uid="{67001F59-92E9-4747-8FC1-93A9C8B51A4D}"/>
    <cellStyle name="Input 2 5 13 5 3" xfId="11375" xr:uid="{A3529AF3-955D-477C-966C-1AAC949AF073}"/>
    <cellStyle name="Input 2 5 13 6" xfId="11376" xr:uid="{6CD336AF-1D06-4CE3-8332-D099609D1D51}"/>
    <cellStyle name="Input 2 5 13 6 2" xfId="11377" xr:uid="{C4B963A9-EFC9-4764-8F17-023BA362D16C}"/>
    <cellStyle name="Input 2 5 13 6 3" xfId="11378" xr:uid="{7C6A7F56-EB1D-42C5-B4EE-818981016F68}"/>
    <cellStyle name="Input 2 5 13 7" xfId="11379" xr:uid="{5DE51DCE-D22C-40A5-A15D-A0C3E55CA214}"/>
    <cellStyle name="Input 2 5 13 8" xfId="11380" xr:uid="{F9FDE559-4DAC-4B2E-BCD0-E7BCDFABAE2E}"/>
    <cellStyle name="Input 2 5 13 9" xfId="11381" xr:uid="{FDABAFC9-AA53-447D-A3F5-E8FFB8AC5E39}"/>
    <cellStyle name="Input 2 5 14" xfId="11382" xr:uid="{AB5DEBAC-5D4C-4409-951D-8E87D4FD1850}"/>
    <cellStyle name="Input 2 5 14 2" xfId="11383" xr:uid="{D7F35F85-21A3-47A1-9BBD-A081DFDE2A13}"/>
    <cellStyle name="Input 2 5 14 2 2" xfId="11384" xr:uid="{19A1CA8A-F099-4CCD-92FE-F87FA28AA7A7}"/>
    <cellStyle name="Input 2 5 14 2 3" xfId="11385" xr:uid="{C66A3C4A-4BFF-4D20-96AA-6186EA1EF475}"/>
    <cellStyle name="Input 2 5 14 3" xfId="11386" xr:uid="{B704996E-E4FE-4B81-AF47-413598AEF56A}"/>
    <cellStyle name="Input 2 5 14 3 2" xfId="11387" xr:uid="{1A1E53A4-651B-4CC9-8063-9F3C4C0C195B}"/>
    <cellStyle name="Input 2 5 14 3 3" xfId="11388" xr:uid="{22F66D1F-2E4B-45D4-B05C-FB8CC7BEF8CE}"/>
    <cellStyle name="Input 2 5 14 4" xfId="11389" xr:uid="{520891D3-D9FF-463B-B55A-87901F78A6A6}"/>
    <cellStyle name="Input 2 5 14 4 2" xfId="11390" xr:uid="{DD64325E-F900-4F91-A249-41417E2DD265}"/>
    <cellStyle name="Input 2 5 14 4 3" xfId="11391" xr:uid="{812FD03E-DEB0-4B03-94C1-D95044BBD129}"/>
    <cellStyle name="Input 2 5 14 5" xfId="11392" xr:uid="{9F0F34F4-1026-491F-9EE0-FE94DBA1B018}"/>
    <cellStyle name="Input 2 5 14 5 2" xfId="11393" xr:uid="{E433BBC7-6F4E-4F45-AC91-78C27AF72598}"/>
    <cellStyle name="Input 2 5 14 5 3" xfId="11394" xr:uid="{DE6CC241-2C21-4E0A-ADCC-E2B647DC27A8}"/>
    <cellStyle name="Input 2 5 14 6" xfId="11395" xr:uid="{C28C02B7-AEF0-4B73-A52E-DF13F80B81F5}"/>
    <cellStyle name="Input 2 5 14 6 2" xfId="11396" xr:uid="{82474D81-4639-4480-A496-15780E4E4BB2}"/>
    <cellStyle name="Input 2 5 14 6 3" xfId="11397" xr:uid="{90FEB4FE-A1EC-4ECA-A230-383A8593354D}"/>
    <cellStyle name="Input 2 5 14 7" xfId="11398" xr:uid="{6F9E47B3-B0EE-4388-B946-C94A8B12F662}"/>
    <cellStyle name="Input 2 5 14 8" xfId="11399" xr:uid="{701A3DE2-9687-4BAF-8CAD-07D329CBF6DD}"/>
    <cellStyle name="Input 2 5 14 9" xfId="11400" xr:uid="{F9B516DB-3896-4389-BFFE-742FAE2072AD}"/>
    <cellStyle name="Input 2 5 15" xfId="11401" xr:uid="{6C747191-BAD0-47ED-BE45-9E77C945B509}"/>
    <cellStyle name="Input 2 5 15 2" xfId="11402" xr:uid="{CC83A79F-D4AF-4651-8D02-545E6BBCA7B1}"/>
    <cellStyle name="Input 2 5 15 2 2" xfId="11403" xr:uid="{149E53FC-447C-4C8D-B7B6-2CEB9B05E9C5}"/>
    <cellStyle name="Input 2 5 15 2 3" xfId="11404" xr:uid="{22208EAE-6411-4660-A793-5E1F22494B57}"/>
    <cellStyle name="Input 2 5 15 3" xfId="11405" xr:uid="{590EE117-92CE-4204-B58B-C3F8CC7B245C}"/>
    <cellStyle name="Input 2 5 15 3 2" xfId="11406" xr:uid="{2CE89504-2CC6-4FDF-8894-CC97F73CD527}"/>
    <cellStyle name="Input 2 5 15 3 3" xfId="11407" xr:uid="{9D588DAB-E7C8-42C8-ABCB-A85EA48DA3FF}"/>
    <cellStyle name="Input 2 5 15 4" xfId="11408" xr:uid="{B236E0E0-94F5-4B4E-9C27-61A140781260}"/>
    <cellStyle name="Input 2 5 15 4 2" xfId="11409" xr:uid="{CE7F22FF-B34E-435A-968B-DA18CA92AD5F}"/>
    <cellStyle name="Input 2 5 15 4 3" xfId="11410" xr:uid="{5803C75E-56E6-4BCE-B294-773401D6D87D}"/>
    <cellStyle name="Input 2 5 15 5" xfId="11411" xr:uid="{EE7531C1-2988-4361-8AE5-46E06E88E862}"/>
    <cellStyle name="Input 2 5 15 5 2" xfId="11412" xr:uid="{CCB9FF12-076E-41DE-9551-BAE4FC0C4AE9}"/>
    <cellStyle name="Input 2 5 15 5 3" xfId="11413" xr:uid="{934B1B93-DD17-4203-884D-27AD965EB6EF}"/>
    <cellStyle name="Input 2 5 15 6" xfId="11414" xr:uid="{AD5F80F1-A98A-434A-90E2-6245FD03CE27}"/>
    <cellStyle name="Input 2 5 15 6 2" xfId="11415" xr:uid="{DE73C88E-F654-479E-99C6-FD97F6F86CFC}"/>
    <cellStyle name="Input 2 5 15 6 3" xfId="11416" xr:uid="{9F3BAB9E-2A80-4FAD-A23C-D799451A7EAD}"/>
    <cellStyle name="Input 2 5 15 7" xfId="11417" xr:uid="{66995325-3828-4B43-945F-5ADEC336455C}"/>
    <cellStyle name="Input 2 5 15 8" xfId="11418" xr:uid="{771EC392-4BAB-4619-A744-341123C2E500}"/>
    <cellStyle name="Input 2 5 15 9" xfId="11419" xr:uid="{9CE08BFD-1CF3-4CE8-A7EA-51470C7A6389}"/>
    <cellStyle name="Input 2 5 16" xfId="11420" xr:uid="{F1B58F1F-D551-4DC0-A0B1-94132E4E2103}"/>
    <cellStyle name="Input 2 5 17" xfId="11421" xr:uid="{B3C2A274-69A7-46DD-99CF-E6CCD81E6FC1}"/>
    <cellStyle name="Input 2 5 18" xfId="11422" xr:uid="{87FD9C0C-AE16-4013-BC4D-BCB8B9CE64ED}"/>
    <cellStyle name="Input 2 5 19" xfId="11423" xr:uid="{A12D2EDA-249B-4D55-9F43-6BE1D55D9B8C}"/>
    <cellStyle name="Input 2 5 2" xfId="11424" xr:uid="{135DB82D-7888-46E0-BB31-39752FD8D854}"/>
    <cellStyle name="Input 2 5 2 10" xfId="11425" xr:uid="{2A6F2A8A-8ECE-4998-81F5-D5E7E6E6ED45}"/>
    <cellStyle name="Input 2 5 2 10 2" xfId="11426" xr:uid="{1A20E2BD-3EF4-4FDD-A7A8-DF47069FA536}"/>
    <cellStyle name="Input 2 5 2 10 2 2" xfId="11427" xr:uid="{AF9B3652-ACFB-47ED-B5B9-A16F8805B260}"/>
    <cellStyle name="Input 2 5 2 10 2 3" xfId="11428" xr:uid="{B63F8257-4CA8-4283-AA8D-1B510B0720A5}"/>
    <cellStyle name="Input 2 5 2 10 3" xfId="11429" xr:uid="{C189E679-5D8B-45D6-9E8B-3A52687C697A}"/>
    <cellStyle name="Input 2 5 2 10 3 2" xfId="11430" xr:uid="{CD9547F5-541F-476E-A4A4-617AB5DB37AE}"/>
    <cellStyle name="Input 2 5 2 10 3 3" xfId="11431" xr:uid="{01AC3438-1F53-46AA-919C-BA14493C42C0}"/>
    <cellStyle name="Input 2 5 2 10 4" xfId="11432" xr:uid="{0AF5CF16-5E15-4D0A-8C3F-7DCD9765B2A6}"/>
    <cellStyle name="Input 2 5 2 10 4 2" xfId="11433" xr:uid="{4CAFA26F-5A2F-4028-B363-91A477B3DFA9}"/>
    <cellStyle name="Input 2 5 2 10 4 3" xfId="11434" xr:uid="{CEEAE8DF-CB6E-46FB-97D0-F9F4DD8178BE}"/>
    <cellStyle name="Input 2 5 2 10 5" xfId="11435" xr:uid="{207B89C1-2526-4456-AD3B-526F502DBB23}"/>
    <cellStyle name="Input 2 5 2 10 5 2" xfId="11436" xr:uid="{009624D4-A4D5-4386-8434-AF0BC7B14651}"/>
    <cellStyle name="Input 2 5 2 10 5 3" xfId="11437" xr:uid="{A978B563-8FF3-40E8-8169-B6D559CF73E8}"/>
    <cellStyle name="Input 2 5 2 10 6" xfId="11438" xr:uid="{97B709C1-DDF0-4FF4-9069-16CDA41DD100}"/>
    <cellStyle name="Input 2 5 2 10 6 2" xfId="11439" xr:uid="{504AE9BD-A85B-4F34-A867-52DEBB59C5DA}"/>
    <cellStyle name="Input 2 5 2 10 6 3" xfId="11440" xr:uid="{A8DE44D7-B3D7-436A-9701-B21892D76DFF}"/>
    <cellStyle name="Input 2 5 2 10 7" xfId="11441" xr:uid="{85FFC4F6-A7BB-4608-B6BC-13F0F7DC02A3}"/>
    <cellStyle name="Input 2 5 2 10 8" xfId="11442" xr:uid="{4087AEBB-B027-4702-8799-5FDEB7DBC25A}"/>
    <cellStyle name="Input 2 5 2 10 9" xfId="11443" xr:uid="{702466F6-B10D-44A4-9A44-F944B03A3F98}"/>
    <cellStyle name="Input 2 5 2 11" xfId="11444" xr:uid="{9D0AE81B-A32B-4F4E-B4D9-20BA69F95F34}"/>
    <cellStyle name="Input 2 5 2 11 2" xfId="11445" xr:uid="{8BA1F3E2-55E5-4A09-808D-A8533970875C}"/>
    <cellStyle name="Input 2 5 2 11 2 2" xfId="11446" xr:uid="{5FF4C4C3-7E77-4FB4-AF9B-278DFC50FA46}"/>
    <cellStyle name="Input 2 5 2 11 2 3" xfId="11447" xr:uid="{267778FD-E2B6-4B7C-9E1B-3B547A15409D}"/>
    <cellStyle name="Input 2 5 2 11 3" xfId="11448" xr:uid="{FF1C89E2-0E8A-484C-9F3E-A27D8467B847}"/>
    <cellStyle name="Input 2 5 2 11 3 2" xfId="11449" xr:uid="{51D16755-EBE6-427A-BD53-C7C72C92CE65}"/>
    <cellStyle name="Input 2 5 2 11 3 3" xfId="11450" xr:uid="{6A96C0D7-0D12-481C-9AFF-5B136FDEEDA7}"/>
    <cellStyle name="Input 2 5 2 11 4" xfId="11451" xr:uid="{AA514799-D25C-4452-A24C-202F3FB0550A}"/>
    <cellStyle name="Input 2 5 2 11 4 2" xfId="11452" xr:uid="{D7D8A5C5-1672-47C3-AE03-5E1E1144C16C}"/>
    <cellStyle name="Input 2 5 2 11 4 3" xfId="11453" xr:uid="{987BF71E-0E8B-4CAC-B473-CB28EB55296A}"/>
    <cellStyle name="Input 2 5 2 11 5" xfId="11454" xr:uid="{7D72243D-16D5-4BA0-A27F-7584EA907211}"/>
    <cellStyle name="Input 2 5 2 11 5 2" xfId="11455" xr:uid="{2E3A31CB-24CA-4FCD-B65C-EEB9D3F3350E}"/>
    <cellStyle name="Input 2 5 2 11 5 3" xfId="11456" xr:uid="{406DA733-23CF-475F-BEA8-5B4720AA3188}"/>
    <cellStyle name="Input 2 5 2 11 6" xfId="11457" xr:uid="{72C088D4-E1F7-4371-8AD6-9C8C2FBEA321}"/>
    <cellStyle name="Input 2 5 2 11 6 2" xfId="11458" xr:uid="{2EA53E14-1CCF-44A2-9CF2-05B9F99376A8}"/>
    <cellStyle name="Input 2 5 2 11 6 3" xfId="11459" xr:uid="{40167214-BEE9-46A0-BA8E-586C2C6C3B48}"/>
    <cellStyle name="Input 2 5 2 11 7" xfId="11460" xr:uid="{833CD280-3A32-4B2E-B4DC-F4DD1EF60C07}"/>
    <cellStyle name="Input 2 5 2 11 8" xfId="11461" xr:uid="{C9F5C944-0262-4F15-8EFD-E90DC634EC8C}"/>
    <cellStyle name="Input 2 5 2 11 9" xfId="11462" xr:uid="{F10BF73C-FAF0-4F82-A489-738E19284B07}"/>
    <cellStyle name="Input 2 5 2 12" xfId="11463" xr:uid="{7B916667-62D5-49DD-AB2E-CF8E5ADEE43C}"/>
    <cellStyle name="Input 2 5 2 12 2" xfId="11464" xr:uid="{DC201036-1E35-4855-B796-89DB514102AF}"/>
    <cellStyle name="Input 2 5 2 12 2 2" xfId="11465" xr:uid="{47AE4355-26EE-4DA3-A30B-77F1FCAFA249}"/>
    <cellStyle name="Input 2 5 2 12 2 3" xfId="11466" xr:uid="{94F0B96A-EE39-422E-A051-4EA9E3C1302F}"/>
    <cellStyle name="Input 2 5 2 12 3" xfId="11467" xr:uid="{EB32A72C-5223-4967-B5BB-B3F28F8E08EB}"/>
    <cellStyle name="Input 2 5 2 12 3 2" xfId="11468" xr:uid="{12395E67-FCF3-49CE-980F-242CB666CA16}"/>
    <cellStyle name="Input 2 5 2 12 3 3" xfId="11469" xr:uid="{62261626-82CE-4703-AD0C-D2C6CE839AFE}"/>
    <cellStyle name="Input 2 5 2 12 4" xfId="11470" xr:uid="{5FD8915A-9E4D-447F-B5D6-93687725878B}"/>
    <cellStyle name="Input 2 5 2 12 4 2" xfId="11471" xr:uid="{E0FEFA99-996F-4524-ADDA-958D75E4CC77}"/>
    <cellStyle name="Input 2 5 2 12 4 3" xfId="11472" xr:uid="{33418D5C-21AD-4CFF-9596-D9F684F55935}"/>
    <cellStyle name="Input 2 5 2 12 5" xfId="11473" xr:uid="{7468D311-0353-48D7-B12A-C56E39D90F53}"/>
    <cellStyle name="Input 2 5 2 12 5 2" xfId="11474" xr:uid="{7F0FC5D9-C381-4934-9E4B-0BA44DD25110}"/>
    <cellStyle name="Input 2 5 2 12 5 3" xfId="11475" xr:uid="{A36AE815-3FDA-4213-9CBC-C56979B12B87}"/>
    <cellStyle name="Input 2 5 2 12 6" xfId="11476" xr:uid="{48CD4659-7791-431F-9535-9064B794563D}"/>
    <cellStyle name="Input 2 5 2 12 6 2" xfId="11477" xr:uid="{B5A4C646-C6E2-4796-8C2B-8E7DA4733948}"/>
    <cellStyle name="Input 2 5 2 12 6 3" xfId="11478" xr:uid="{FFE23718-321E-4AC7-B236-D5A70FA7D0D3}"/>
    <cellStyle name="Input 2 5 2 12 7" xfId="11479" xr:uid="{C34FB63B-4CE9-412B-8D64-76A8973C6CB4}"/>
    <cellStyle name="Input 2 5 2 12 8" xfId="11480" xr:uid="{8FA91103-F431-4BD4-8CCE-294B04F90E28}"/>
    <cellStyle name="Input 2 5 2 12 9" xfId="11481" xr:uid="{5AE4A574-E7C8-4540-847E-DD1A2F3CF97E}"/>
    <cellStyle name="Input 2 5 2 13" xfId="11482" xr:uid="{74FE7AC4-7131-4FEF-8250-757B74E8CBB0}"/>
    <cellStyle name="Input 2 5 2 13 2" xfId="11483" xr:uid="{9CF3594B-C8BE-44FA-AB5F-803100892EA2}"/>
    <cellStyle name="Input 2 5 2 13 2 2" xfId="11484" xr:uid="{510221A4-DAD6-4996-9F85-ED071284D49D}"/>
    <cellStyle name="Input 2 5 2 13 2 3" xfId="11485" xr:uid="{2B178985-D7C6-457B-9417-A35DABEDB262}"/>
    <cellStyle name="Input 2 5 2 13 3" xfId="11486" xr:uid="{08F9633E-3380-4141-8FB4-649B00719CDF}"/>
    <cellStyle name="Input 2 5 2 13 3 2" xfId="11487" xr:uid="{27D02F3E-3AC3-49B5-8EB6-4D31FB921489}"/>
    <cellStyle name="Input 2 5 2 13 3 3" xfId="11488" xr:uid="{1F9E9E26-628C-453A-85EC-D9DDABEC6207}"/>
    <cellStyle name="Input 2 5 2 13 4" xfId="11489" xr:uid="{1207BF60-FDDF-4CA1-893D-A9117E000B58}"/>
    <cellStyle name="Input 2 5 2 13 4 2" xfId="11490" xr:uid="{F4EE9573-94A9-40EC-A455-B3AF1F730671}"/>
    <cellStyle name="Input 2 5 2 13 4 3" xfId="11491" xr:uid="{EFD27318-986B-4E57-A7F8-CA16D591997D}"/>
    <cellStyle name="Input 2 5 2 13 5" xfId="11492" xr:uid="{B5D54F1A-D4AE-4672-9F08-4929029E11A4}"/>
    <cellStyle name="Input 2 5 2 13 5 2" xfId="11493" xr:uid="{F8830C5E-5436-4BA6-A2A3-3943A7FB5A72}"/>
    <cellStyle name="Input 2 5 2 13 5 3" xfId="11494" xr:uid="{CB385ECE-B97D-4CCB-8822-8E74A1FE4A47}"/>
    <cellStyle name="Input 2 5 2 13 6" xfId="11495" xr:uid="{1E6B9308-794E-42FB-B970-B2C5A1E157B7}"/>
    <cellStyle name="Input 2 5 2 13 6 2" xfId="11496" xr:uid="{D138B09F-37BE-4B7C-94D0-BB87E52C15CB}"/>
    <cellStyle name="Input 2 5 2 13 6 3" xfId="11497" xr:uid="{EDADC934-8E78-4D8B-8026-29F412B773FC}"/>
    <cellStyle name="Input 2 5 2 13 7" xfId="11498" xr:uid="{C5207C91-2381-4FEC-B004-4EF1A2C25B38}"/>
    <cellStyle name="Input 2 5 2 13 8" xfId="11499" xr:uid="{C4343D2E-B352-4F13-86B7-BE9E6472B7B9}"/>
    <cellStyle name="Input 2 5 2 13 9" xfId="11500" xr:uid="{790437B9-D7C8-446C-8729-16336BA6AAC5}"/>
    <cellStyle name="Input 2 5 2 14" xfId="11501" xr:uid="{7890C070-A182-41B3-B41D-E0862B3ECFCB}"/>
    <cellStyle name="Input 2 5 2 15" xfId="11502" xr:uid="{882B3E3C-026C-41E4-9301-E82BDC726F80}"/>
    <cellStyle name="Input 2 5 2 16" xfId="11503" xr:uid="{35FB2209-49AE-44E0-9C55-6CED510913D8}"/>
    <cellStyle name="Input 2 5 2 17" xfId="11504" xr:uid="{A07D193C-C7FD-4496-B042-B6BA3A3A5558}"/>
    <cellStyle name="Input 2 5 2 18" xfId="11505" xr:uid="{74454B51-2D3F-4A2F-9AE9-2144104E733D}"/>
    <cellStyle name="Input 2 5 2 19" xfId="11506" xr:uid="{C0E6321E-7B7A-47AB-A1B1-C1B6CB748860}"/>
    <cellStyle name="Input 2 5 2 2" xfId="11507" xr:uid="{7C6370E3-65FE-46D1-B058-853BD6864989}"/>
    <cellStyle name="Input 2 5 2 2 10" xfId="11508" xr:uid="{14E1A719-E18B-4607-AB59-F43B6CA3ED0A}"/>
    <cellStyle name="Input 2 5 2 2 10 2" xfId="11509" xr:uid="{383C0BCF-E881-42D7-8DA8-4763BFE7D719}"/>
    <cellStyle name="Input 2 5 2 2 10 2 2" xfId="11510" xr:uid="{949189F3-4C49-4161-81F1-CF70AAC699A1}"/>
    <cellStyle name="Input 2 5 2 2 10 2 3" xfId="11511" xr:uid="{1956558A-EC6B-401E-A538-AAE48410C5F5}"/>
    <cellStyle name="Input 2 5 2 2 10 3" xfId="11512" xr:uid="{9C6EDF61-45BE-49AA-B1AD-B4F48B1833E4}"/>
    <cellStyle name="Input 2 5 2 2 10 3 2" xfId="11513" xr:uid="{0C0000E1-E75D-4487-B8AE-4CFEA5248E1A}"/>
    <cellStyle name="Input 2 5 2 2 10 3 3" xfId="11514" xr:uid="{345A622A-E183-4A95-A2C6-73E0581D0BFB}"/>
    <cellStyle name="Input 2 5 2 2 10 4" xfId="11515" xr:uid="{E8F98512-2082-4105-933F-F711B4AC1D96}"/>
    <cellStyle name="Input 2 5 2 2 10 4 2" xfId="11516" xr:uid="{BB612345-57A2-4227-83CD-AA2C5BCC98FB}"/>
    <cellStyle name="Input 2 5 2 2 10 4 3" xfId="11517" xr:uid="{7CDEA8F1-803A-4CCC-B026-D0913D9C8483}"/>
    <cellStyle name="Input 2 5 2 2 10 5" xfId="11518" xr:uid="{C8FBEC1E-C924-4217-B271-60919E874818}"/>
    <cellStyle name="Input 2 5 2 2 10 5 2" xfId="11519" xr:uid="{68167DC2-214C-4109-A345-1E0D065585A7}"/>
    <cellStyle name="Input 2 5 2 2 10 5 3" xfId="11520" xr:uid="{2AB28A3E-2CFD-45BD-A988-2323AAC15C2A}"/>
    <cellStyle name="Input 2 5 2 2 10 6" xfId="11521" xr:uid="{A9174CE0-6705-4D63-A8E9-E7AD61C20049}"/>
    <cellStyle name="Input 2 5 2 2 10 6 2" xfId="11522" xr:uid="{493D36C2-A53A-4846-85AD-1F85954CD1FF}"/>
    <cellStyle name="Input 2 5 2 2 10 6 3" xfId="11523" xr:uid="{22BD620B-595B-4FA4-BA8D-6561992ECDCE}"/>
    <cellStyle name="Input 2 5 2 2 10 7" xfId="11524" xr:uid="{15FB1D59-D0EB-4C53-A5F6-446C9A47DA82}"/>
    <cellStyle name="Input 2 5 2 2 10 8" xfId="11525" xr:uid="{F0B6ED6F-1582-47B4-BA7B-F64E7E6A57EE}"/>
    <cellStyle name="Input 2 5 2 2 11" xfId="11526" xr:uid="{640A0EE4-D47F-4069-B513-217F4D5CFA57}"/>
    <cellStyle name="Input 2 5 2 2 11 2" xfId="11527" xr:uid="{BAEF13CE-FB52-4016-A59B-C08247D583E4}"/>
    <cellStyle name="Input 2 5 2 2 11 2 2" xfId="11528" xr:uid="{0655609A-A888-48BD-B1D3-CB3090A02B15}"/>
    <cellStyle name="Input 2 5 2 2 11 2 3" xfId="11529" xr:uid="{E8D684C4-8015-43A9-AA6D-A82CC851CB15}"/>
    <cellStyle name="Input 2 5 2 2 11 3" xfId="11530" xr:uid="{6F4729F3-82B9-43D9-8268-832BE58E694D}"/>
    <cellStyle name="Input 2 5 2 2 11 3 2" xfId="11531" xr:uid="{14F4CE7A-5A54-4AF7-A4DD-A50428E5BF32}"/>
    <cellStyle name="Input 2 5 2 2 11 3 3" xfId="11532" xr:uid="{416FDFDF-5C1D-412A-AA91-44E2884EB65E}"/>
    <cellStyle name="Input 2 5 2 2 11 4" xfId="11533" xr:uid="{99123FE8-1844-4787-B1A7-FD9D8091F163}"/>
    <cellStyle name="Input 2 5 2 2 11 4 2" xfId="11534" xr:uid="{80F2EB8F-F0C2-4B53-B629-71E8961EF2DA}"/>
    <cellStyle name="Input 2 5 2 2 11 4 3" xfId="11535" xr:uid="{AED91D7F-08CC-4901-8C1D-AFA815EECBED}"/>
    <cellStyle name="Input 2 5 2 2 11 5" xfId="11536" xr:uid="{C6612F76-9615-4C5F-B681-71C67073EB82}"/>
    <cellStyle name="Input 2 5 2 2 11 5 2" xfId="11537" xr:uid="{0E7AE4EF-2CFE-4D4B-9F05-E9B03C7AAFFC}"/>
    <cellStyle name="Input 2 5 2 2 11 5 3" xfId="11538" xr:uid="{15BD073E-FF2B-4E9D-9AF0-BFD50A52FD36}"/>
    <cellStyle name="Input 2 5 2 2 11 6" xfId="11539" xr:uid="{822C4BD1-0ECA-4AB0-AA49-E86859DDC61E}"/>
    <cellStyle name="Input 2 5 2 2 11 6 2" xfId="11540" xr:uid="{649D3A5B-E1CE-4284-81E5-09E17130926E}"/>
    <cellStyle name="Input 2 5 2 2 11 6 3" xfId="11541" xr:uid="{E4709859-9EEF-4C73-B905-C86A2C92CE6F}"/>
    <cellStyle name="Input 2 5 2 2 11 7" xfId="11542" xr:uid="{AE3E62D6-A255-4E08-BC58-A0F886887856}"/>
    <cellStyle name="Input 2 5 2 2 11 8" xfId="11543" xr:uid="{80CF2CDE-6B36-4D41-B20F-CCFD1E7CCED2}"/>
    <cellStyle name="Input 2 5 2 2 12" xfId="11544" xr:uid="{F0F8584A-1763-4A42-81AA-359AB458CA0E}"/>
    <cellStyle name="Input 2 5 2 2 12 2" xfId="11545" xr:uid="{9C1E8693-1983-47A3-A9F8-AA4F2BAA06AC}"/>
    <cellStyle name="Input 2 5 2 2 12 2 2" xfId="11546" xr:uid="{BE522A75-791C-4762-A246-6D019426986F}"/>
    <cellStyle name="Input 2 5 2 2 12 2 3" xfId="11547" xr:uid="{39E0E13D-2166-459E-9D9D-3C91F5BE5A53}"/>
    <cellStyle name="Input 2 5 2 2 12 3" xfId="11548" xr:uid="{35AEC871-7EBB-4445-87C9-4A1C1509F14F}"/>
    <cellStyle name="Input 2 5 2 2 12 3 2" xfId="11549" xr:uid="{17AC2ECA-6BFD-40C7-AC65-8D35CF658DB1}"/>
    <cellStyle name="Input 2 5 2 2 12 3 3" xfId="11550" xr:uid="{F10C3EC3-43DD-480E-ADD5-28958A8249A0}"/>
    <cellStyle name="Input 2 5 2 2 12 4" xfId="11551" xr:uid="{DBCD9BC9-B4B5-43BD-8D21-A6B620922319}"/>
    <cellStyle name="Input 2 5 2 2 12 4 2" xfId="11552" xr:uid="{44769B96-A7FB-4E50-9971-B6BFD6D5A0F1}"/>
    <cellStyle name="Input 2 5 2 2 12 4 3" xfId="11553" xr:uid="{5834CCFB-D9D7-4EE8-BAF7-C2CAE6E765AF}"/>
    <cellStyle name="Input 2 5 2 2 12 5" xfId="11554" xr:uid="{80F20AF1-1ABC-499C-805B-D4924981F285}"/>
    <cellStyle name="Input 2 5 2 2 12 5 2" xfId="11555" xr:uid="{3379E387-6606-49AB-89C6-D72C4577B737}"/>
    <cellStyle name="Input 2 5 2 2 12 5 3" xfId="11556" xr:uid="{5E53710B-3585-4F37-8A89-CE604636DB5A}"/>
    <cellStyle name="Input 2 5 2 2 12 6" xfId="11557" xr:uid="{504902F3-EF87-4E8E-A57F-F75D3D4D5A53}"/>
    <cellStyle name="Input 2 5 2 2 12 6 2" xfId="11558" xr:uid="{376F49AE-45FC-4601-861D-FE0B77EAF0A6}"/>
    <cellStyle name="Input 2 5 2 2 12 6 3" xfId="11559" xr:uid="{EE19EF7F-CE02-47EF-9EC7-B04E61DC750C}"/>
    <cellStyle name="Input 2 5 2 2 12 7" xfId="11560" xr:uid="{F4D465FF-A37C-4D36-8236-4843A51DFEB6}"/>
    <cellStyle name="Input 2 5 2 2 12 8" xfId="11561" xr:uid="{520B2BA3-8699-40A4-A2AA-04BFA4FB2C82}"/>
    <cellStyle name="Input 2 5 2 2 13" xfId="11562" xr:uid="{5E03DCB7-29B9-4C68-99E9-C4A04668816B}"/>
    <cellStyle name="Input 2 5 2 2 13 2" xfId="11563" xr:uid="{A1701D36-EC9E-44C1-8480-DE419AD7E278}"/>
    <cellStyle name="Input 2 5 2 2 13 2 2" xfId="11564" xr:uid="{34D43B72-FA71-4840-B89A-0D9434A40DB3}"/>
    <cellStyle name="Input 2 5 2 2 13 2 3" xfId="11565" xr:uid="{BBC8FD39-33AA-4E8B-8D63-BC074711E40D}"/>
    <cellStyle name="Input 2 5 2 2 13 3" xfId="11566" xr:uid="{AE46E7A4-2CEC-41F2-948B-90BACC644FDB}"/>
    <cellStyle name="Input 2 5 2 2 13 3 2" xfId="11567" xr:uid="{236FEAF0-A627-4594-8213-96B547373DD3}"/>
    <cellStyle name="Input 2 5 2 2 13 3 3" xfId="11568" xr:uid="{B7007C2F-E53A-4264-B53A-9E01AD333792}"/>
    <cellStyle name="Input 2 5 2 2 13 4" xfId="11569" xr:uid="{CA6F02F7-DF17-4CE4-AB21-EAE7DECBA1E1}"/>
    <cellStyle name="Input 2 5 2 2 13 4 2" xfId="11570" xr:uid="{8C8D7D21-FFC2-43EE-9645-76001A5B5F36}"/>
    <cellStyle name="Input 2 5 2 2 13 4 3" xfId="11571" xr:uid="{2C3E8B38-C983-4B34-A01C-1147A3206CF6}"/>
    <cellStyle name="Input 2 5 2 2 13 5" xfId="11572" xr:uid="{2196C9A8-8695-4D53-BD13-203D3B4129A4}"/>
    <cellStyle name="Input 2 5 2 2 13 5 2" xfId="11573" xr:uid="{B6CD8E38-9DDF-42F8-968B-578FC286826B}"/>
    <cellStyle name="Input 2 5 2 2 13 5 3" xfId="11574" xr:uid="{FEC58AC4-1CBA-4B69-ABA3-D776C60236A6}"/>
    <cellStyle name="Input 2 5 2 2 13 6" xfId="11575" xr:uid="{F957DE3B-6F78-44CB-B5F4-10D1482C3BAB}"/>
    <cellStyle name="Input 2 5 2 2 13 6 2" xfId="11576" xr:uid="{D0835ECD-D38E-4C21-A46B-B24B82B1152E}"/>
    <cellStyle name="Input 2 5 2 2 13 6 3" xfId="11577" xr:uid="{845F5F3F-1474-4796-92E8-4AA1DAA5741A}"/>
    <cellStyle name="Input 2 5 2 2 13 7" xfId="11578" xr:uid="{643300F4-80AB-4AE5-B1BC-562A81D90F29}"/>
    <cellStyle name="Input 2 5 2 2 13 8" xfId="11579" xr:uid="{A3EF5E08-6AE1-421D-8708-CE20C0160642}"/>
    <cellStyle name="Input 2 5 2 2 14" xfId="11580" xr:uid="{6380E9E2-63FA-4D96-AA88-3A658F94A0C0}"/>
    <cellStyle name="Input 2 5 2 2 14 2" xfId="11581" xr:uid="{B2E10A44-A647-4B61-A948-951B81FBC414}"/>
    <cellStyle name="Input 2 5 2 2 14 2 2" xfId="11582" xr:uid="{702F86EA-FC4E-4D90-9B32-8AE21344F0EE}"/>
    <cellStyle name="Input 2 5 2 2 14 2 3" xfId="11583" xr:uid="{05E5074B-16EE-4255-AFE8-E092F0725679}"/>
    <cellStyle name="Input 2 5 2 2 14 3" xfId="11584" xr:uid="{7653A949-72E4-4A9B-B932-F598F301B613}"/>
    <cellStyle name="Input 2 5 2 2 14 3 2" xfId="11585" xr:uid="{2632192E-D13E-4B44-B93D-59ADA138C0F2}"/>
    <cellStyle name="Input 2 5 2 2 14 3 3" xfId="11586" xr:uid="{A9E590A1-472F-4EEE-A4FF-E4C1D1CEF4EE}"/>
    <cellStyle name="Input 2 5 2 2 14 4" xfId="11587" xr:uid="{53A6280E-E25C-4481-AD84-A1802738DD5E}"/>
    <cellStyle name="Input 2 5 2 2 14 4 2" xfId="11588" xr:uid="{4E86896F-35C7-4940-93CF-77A53736B38F}"/>
    <cellStyle name="Input 2 5 2 2 14 4 3" xfId="11589" xr:uid="{E660DFB2-452E-464B-9E60-13A58C69EA38}"/>
    <cellStyle name="Input 2 5 2 2 14 5" xfId="11590" xr:uid="{21534EF6-5811-4249-954B-65810E6454ED}"/>
    <cellStyle name="Input 2 5 2 2 14 5 2" xfId="11591" xr:uid="{858888EE-3F40-43FC-8B4A-9E5A36532013}"/>
    <cellStyle name="Input 2 5 2 2 14 5 3" xfId="11592" xr:uid="{044DE075-765C-44F4-9C68-24FB98E55E69}"/>
    <cellStyle name="Input 2 5 2 2 14 6" xfId="11593" xr:uid="{678B153F-EEA6-4D1C-AA82-17C4E9DB3E6A}"/>
    <cellStyle name="Input 2 5 2 2 14 6 2" xfId="11594" xr:uid="{814B7363-6A54-49F7-8A67-3666BAFAE40C}"/>
    <cellStyle name="Input 2 5 2 2 14 6 3" xfId="11595" xr:uid="{E297F088-13CF-43F0-9968-08EAAFBF123A}"/>
    <cellStyle name="Input 2 5 2 2 14 7" xfId="11596" xr:uid="{0EEFEDD3-39C8-4767-AB6A-A6D00B060365}"/>
    <cellStyle name="Input 2 5 2 2 14 8" xfId="11597" xr:uid="{EE5034DE-3EDB-4E8E-9B7B-B98C066AF4E2}"/>
    <cellStyle name="Input 2 5 2 2 15" xfId="11598" xr:uid="{C3A906B2-CF1D-4A10-92E1-DFCFA23E47E6}"/>
    <cellStyle name="Input 2 5 2 2 15 2" xfId="11599" xr:uid="{C00421F7-2372-4AB1-BD42-2A00B6B534F2}"/>
    <cellStyle name="Input 2 5 2 2 15 3" xfId="11600" xr:uid="{6118DCC7-20E5-48EB-9869-28CA3C815A68}"/>
    <cellStyle name="Input 2 5 2 2 16" xfId="11601" xr:uid="{D60B616E-6C11-4511-87DF-5D9B65763B24}"/>
    <cellStyle name="Input 2 5 2 2 2" xfId="11602" xr:uid="{58B6333B-4407-459F-BC61-9DD8E54A93E9}"/>
    <cellStyle name="Input 2 5 2 2 2 2" xfId="11603" xr:uid="{32575DB7-2386-47B5-9B66-51CB64AD160D}"/>
    <cellStyle name="Input 2 5 2 2 2 2 2" xfId="11604" xr:uid="{58E5CE7E-1EC3-4F45-BCD1-204CC54F4A14}"/>
    <cellStyle name="Input 2 5 2 2 2 2 3" xfId="11605" xr:uid="{3172FE49-1F23-4B8B-AAFB-C8B49C19DC33}"/>
    <cellStyle name="Input 2 5 2 2 2 3" xfId="11606" xr:uid="{1504778D-9229-4E72-A008-C283D0430C67}"/>
    <cellStyle name="Input 2 5 2 2 2 3 2" xfId="11607" xr:uid="{5BC2619A-0F95-4E3D-BF40-ABEAA6984024}"/>
    <cellStyle name="Input 2 5 2 2 2 3 3" xfId="11608" xr:uid="{012C9D45-95A8-4063-9382-DAF3DD705765}"/>
    <cellStyle name="Input 2 5 2 2 2 4" xfId="11609" xr:uid="{962B4B2C-1E42-4E36-B4CE-DCA4D3C1A453}"/>
    <cellStyle name="Input 2 5 2 2 2 4 2" xfId="11610" xr:uid="{147C1616-5345-41DA-BDE9-0087C4CA92C0}"/>
    <cellStyle name="Input 2 5 2 2 2 4 3" xfId="11611" xr:uid="{B520D3FA-FA86-40E9-98C4-D169952C243E}"/>
    <cellStyle name="Input 2 5 2 2 2 5" xfId="11612" xr:uid="{131FC835-2270-4373-BC8F-5507A7FF873A}"/>
    <cellStyle name="Input 2 5 2 2 2 5 2" xfId="11613" xr:uid="{7AB4C768-E2B9-4FF3-A601-5E7B4E7985E1}"/>
    <cellStyle name="Input 2 5 2 2 2 5 3" xfId="11614" xr:uid="{9C4972DA-E998-4D7D-83CD-439DD69DCF0E}"/>
    <cellStyle name="Input 2 5 2 2 2 6" xfId="11615" xr:uid="{139D101E-BF12-4065-9040-617FCC327B33}"/>
    <cellStyle name="Input 2 5 2 2 2 6 2" xfId="11616" xr:uid="{FFA3AD3D-5ED9-467E-9AD9-6C26F2474530}"/>
    <cellStyle name="Input 2 5 2 2 2 6 3" xfId="11617" xr:uid="{796E1CEC-82A8-46EC-A584-29DC9FCABFB3}"/>
    <cellStyle name="Input 2 5 2 2 2 7" xfId="11618" xr:uid="{CEE54080-C8CC-4EAB-8E4C-262A498E81FF}"/>
    <cellStyle name="Input 2 5 2 2 2 8" xfId="11619" xr:uid="{3AE85CB8-1E63-4A60-9541-5F72CBBAFCE7}"/>
    <cellStyle name="Input 2 5 2 2 2 9" xfId="11620" xr:uid="{EBB08D6E-7D1D-47B4-9F4C-D30FB754CB17}"/>
    <cellStyle name="Input 2 5 2 2 3" xfId="11621" xr:uid="{2D2C2E36-561F-42F1-8679-E9016980778C}"/>
    <cellStyle name="Input 2 5 2 2 3 2" xfId="11622" xr:uid="{33B15FA5-BD5E-4050-8507-3687BC0BE22C}"/>
    <cellStyle name="Input 2 5 2 2 3 2 2" xfId="11623" xr:uid="{FD8F7E66-BC22-4B3F-BD2E-CF029FE40700}"/>
    <cellStyle name="Input 2 5 2 2 3 2 3" xfId="11624" xr:uid="{288471C5-7121-4AEA-82BC-D1A739694D70}"/>
    <cellStyle name="Input 2 5 2 2 3 3" xfId="11625" xr:uid="{643870B6-41A5-4EFE-A22B-D5A68110AC5F}"/>
    <cellStyle name="Input 2 5 2 2 3 3 2" xfId="11626" xr:uid="{91696CC1-CBED-4A38-9A06-856DFD255D32}"/>
    <cellStyle name="Input 2 5 2 2 3 3 3" xfId="11627" xr:uid="{668A9B57-23DF-45D9-AAE0-32DBD5C5B250}"/>
    <cellStyle name="Input 2 5 2 2 3 4" xfId="11628" xr:uid="{3F916CB4-E811-4954-AAA1-9D857CC85E86}"/>
    <cellStyle name="Input 2 5 2 2 3 4 2" xfId="11629" xr:uid="{28DF6C2B-73F9-42D2-9A4C-11C32430B636}"/>
    <cellStyle name="Input 2 5 2 2 3 4 3" xfId="11630" xr:uid="{C110C680-225F-4676-82F7-C57E7B55C442}"/>
    <cellStyle name="Input 2 5 2 2 3 5" xfId="11631" xr:uid="{C7C2A016-84B1-4551-8D15-513B66542D93}"/>
    <cellStyle name="Input 2 5 2 2 3 5 2" xfId="11632" xr:uid="{376E5897-7AEF-44E1-87EA-14428ECF1ACA}"/>
    <cellStyle name="Input 2 5 2 2 3 5 3" xfId="11633" xr:uid="{0462A32D-5AAF-4482-AE29-79661A361CA8}"/>
    <cellStyle name="Input 2 5 2 2 3 6" xfId="11634" xr:uid="{2DE9D49E-E24B-4428-AAE1-784043D78705}"/>
    <cellStyle name="Input 2 5 2 2 3 6 2" xfId="11635" xr:uid="{7C88321F-3A02-4597-AC1B-F727424D871C}"/>
    <cellStyle name="Input 2 5 2 2 3 6 3" xfId="11636" xr:uid="{C666E9D3-9574-4C7C-AE5C-FD9E7BC91B64}"/>
    <cellStyle name="Input 2 5 2 2 3 7" xfId="11637" xr:uid="{5714F020-5981-47EE-AB5E-820F15F25E33}"/>
    <cellStyle name="Input 2 5 2 2 3 8" xfId="11638" xr:uid="{046651B4-967F-464B-AFEF-3B01355CF3AD}"/>
    <cellStyle name="Input 2 5 2 2 3 9" xfId="11639" xr:uid="{99686CB1-0F6B-4C76-8423-AD38F7E08D4D}"/>
    <cellStyle name="Input 2 5 2 2 4" xfId="11640" xr:uid="{F1D98CA2-D42E-4CBB-A35C-2633E4D61153}"/>
    <cellStyle name="Input 2 5 2 2 4 2" xfId="11641" xr:uid="{291D9C36-9294-41C5-9912-2C83B666057A}"/>
    <cellStyle name="Input 2 5 2 2 4 2 2" xfId="11642" xr:uid="{1BC327D5-950F-4F37-A5DC-ABD213592BC6}"/>
    <cellStyle name="Input 2 5 2 2 4 2 3" xfId="11643" xr:uid="{8444CFBA-BB29-4277-B3C0-DE49238D3866}"/>
    <cellStyle name="Input 2 5 2 2 4 3" xfId="11644" xr:uid="{32E07A8A-B4DD-4F94-918A-EF45C2310021}"/>
    <cellStyle name="Input 2 5 2 2 4 3 2" xfId="11645" xr:uid="{85D0E474-9D84-4981-A9AE-28D9C962B871}"/>
    <cellStyle name="Input 2 5 2 2 4 3 3" xfId="11646" xr:uid="{01F47AC9-515A-4B06-8937-37EE80453626}"/>
    <cellStyle name="Input 2 5 2 2 4 4" xfId="11647" xr:uid="{3EB8CB3F-E1B6-4E5C-89EA-413C75D9C0E5}"/>
    <cellStyle name="Input 2 5 2 2 4 4 2" xfId="11648" xr:uid="{5542A016-F8F1-4825-AC5B-1C093A4A511B}"/>
    <cellStyle name="Input 2 5 2 2 4 4 3" xfId="11649" xr:uid="{F1B8760E-52D4-4A27-9C7C-23FED8109B65}"/>
    <cellStyle name="Input 2 5 2 2 4 5" xfId="11650" xr:uid="{4887713C-34CC-4763-A8F6-63D84339F927}"/>
    <cellStyle name="Input 2 5 2 2 4 5 2" xfId="11651" xr:uid="{99425F3C-D01B-421F-934B-FA6F1D6CEC09}"/>
    <cellStyle name="Input 2 5 2 2 4 5 3" xfId="11652" xr:uid="{187B347E-E574-47FC-80F7-C3D9E63C0B78}"/>
    <cellStyle name="Input 2 5 2 2 4 6" xfId="11653" xr:uid="{2697112A-4C7B-429A-A17D-80C6A36005F0}"/>
    <cellStyle name="Input 2 5 2 2 4 6 2" xfId="11654" xr:uid="{9069D951-192E-49F9-B0C2-34AC6BFDAFFD}"/>
    <cellStyle name="Input 2 5 2 2 4 6 3" xfId="11655" xr:uid="{982E289C-75BA-4A5A-829C-F77A98CBF788}"/>
    <cellStyle name="Input 2 5 2 2 4 7" xfId="11656" xr:uid="{4664E8EA-43F0-4FA0-B94F-B16BDE311308}"/>
    <cellStyle name="Input 2 5 2 2 4 8" xfId="11657" xr:uid="{8510220F-776C-4E10-90B5-510712718579}"/>
    <cellStyle name="Input 2 5 2 2 4 9" xfId="11658" xr:uid="{42ADACB0-9359-4086-A843-97E1A045B61D}"/>
    <cellStyle name="Input 2 5 2 2 5" xfId="11659" xr:uid="{75266B0E-5D36-4A0C-8477-80A581B57FB2}"/>
    <cellStyle name="Input 2 5 2 2 5 2" xfId="11660" xr:uid="{F48A25A7-408B-4A4E-9937-59AB1EDAC311}"/>
    <cellStyle name="Input 2 5 2 2 5 2 2" xfId="11661" xr:uid="{62A19E1A-E757-4AD4-AB7E-96ED3FBD9189}"/>
    <cellStyle name="Input 2 5 2 2 5 2 3" xfId="11662" xr:uid="{DC7126E7-1F09-4FA7-9F42-314C7F361847}"/>
    <cellStyle name="Input 2 5 2 2 5 3" xfId="11663" xr:uid="{3747A922-98CB-4AEE-825F-2B923ABC88C1}"/>
    <cellStyle name="Input 2 5 2 2 5 3 2" xfId="11664" xr:uid="{ED94E32B-DCF9-46FD-9045-F81F1DB582F5}"/>
    <cellStyle name="Input 2 5 2 2 5 3 3" xfId="11665" xr:uid="{FFF6A270-409D-4904-9DF8-423F12B37B95}"/>
    <cellStyle name="Input 2 5 2 2 5 4" xfId="11666" xr:uid="{27B99B74-7394-426F-BB9E-BD7840053603}"/>
    <cellStyle name="Input 2 5 2 2 5 4 2" xfId="11667" xr:uid="{4EB489AC-1924-476B-96F9-CFD1D1575010}"/>
    <cellStyle name="Input 2 5 2 2 5 4 3" xfId="11668" xr:uid="{C7959316-440D-4B5C-B2CD-ADAD4D9496A5}"/>
    <cellStyle name="Input 2 5 2 2 5 5" xfId="11669" xr:uid="{446F393A-D385-481E-B125-4C7B838B2CA3}"/>
    <cellStyle name="Input 2 5 2 2 5 5 2" xfId="11670" xr:uid="{7EE7B809-2AB3-4CE7-94D1-A8BAFEF64C5E}"/>
    <cellStyle name="Input 2 5 2 2 5 5 3" xfId="11671" xr:uid="{3E915CE2-06EC-4BFB-A880-119D19C09018}"/>
    <cellStyle name="Input 2 5 2 2 5 6" xfId="11672" xr:uid="{E0EC8417-383D-4E1C-9819-EBF07703BDFB}"/>
    <cellStyle name="Input 2 5 2 2 5 6 2" xfId="11673" xr:uid="{B60ACF95-3021-4BA3-9770-52C09D16A539}"/>
    <cellStyle name="Input 2 5 2 2 5 6 3" xfId="11674" xr:uid="{5C1CADA5-6E06-4681-8207-B89D603E427D}"/>
    <cellStyle name="Input 2 5 2 2 5 7" xfId="11675" xr:uid="{C1A2A45D-E5AE-4E6A-84C1-3544D7E0D234}"/>
    <cellStyle name="Input 2 5 2 2 5 8" xfId="11676" xr:uid="{2A91FC82-D9E7-4446-9DD1-FEDD957CDD65}"/>
    <cellStyle name="Input 2 5 2 2 5 9" xfId="11677" xr:uid="{FBE94454-75AB-4A0A-81D6-CE7101C08032}"/>
    <cellStyle name="Input 2 5 2 2 6" xfId="11678" xr:uid="{C2A7A4A0-DDDB-46E8-9752-834FBEB7059C}"/>
    <cellStyle name="Input 2 5 2 2 6 2" xfId="11679" xr:uid="{E7D468CF-BBB0-4048-BC83-9F5B0824C091}"/>
    <cellStyle name="Input 2 5 2 2 6 2 2" xfId="11680" xr:uid="{EDCC24AA-C432-46DF-B4DA-A257759CEF15}"/>
    <cellStyle name="Input 2 5 2 2 6 2 3" xfId="11681" xr:uid="{8374A3AC-26B0-460B-ACD1-D6DFA65916D1}"/>
    <cellStyle name="Input 2 5 2 2 6 3" xfId="11682" xr:uid="{2E96EB56-9811-4CB3-81C1-AD4B0447C5D2}"/>
    <cellStyle name="Input 2 5 2 2 6 3 2" xfId="11683" xr:uid="{B81285AE-2EA2-4440-8C7E-236D1C7647D8}"/>
    <cellStyle name="Input 2 5 2 2 6 3 3" xfId="11684" xr:uid="{38F681AA-33A9-45A4-BF47-8F3D9E9D5B90}"/>
    <cellStyle name="Input 2 5 2 2 6 4" xfId="11685" xr:uid="{8AA7188D-D7BE-46DF-9E92-C1BD063E173B}"/>
    <cellStyle name="Input 2 5 2 2 6 4 2" xfId="11686" xr:uid="{48D0950D-B750-4114-8F5B-ECD378E45790}"/>
    <cellStyle name="Input 2 5 2 2 6 4 3" xfId="11687" xr:uid="{E35E8AB3-A571-4BCC-A344-290D3A42C75B}"/>
    <cellStyle name="Input 2 5 2 2 6 5" xfId="11688" xr:uid="{FEBE4D49-9951-4E27-A5A1-01C0D1C4F5FE}"/>
    <cellStyle name="Input 2 5 2 2 6 5 2" xfId="11689" xr:uid="{853CA410-B95B-49B6-91B9-8DCF8B6680FD}"/>
    <cellStyle name="Input 2 5 2 2 6 5 3" xfId="11690" xr:uid="{30342C0C-118B-4687-96FC-29E82197E1CB}"/>
    <cellStyle name="Input 2 5 2 2 6 6" xfId="11691" xr:uid="{D91336C3-8472-4C67-8497-78BE40079860}"/>
    <cellStyle name="Input 2 5 2 2 6 6 2" xfId="11692" xr:uid="{D1657B48-0A02-479D-869B-DC3DDD61C7B1}"/>
    <cellStyle name="Input 2 5 2 2 6 6 3" xfId="11693" xr:uid="{CA1755C4-1239-437B-86BF-2E3DDE310B9E}"/>
    <cellStyle name="Input 2 5 2 2 6 7" xfId="11694" xr:uid="{7B09919B-4F37-472C-BF8C-5AC66C71CEBD}"/>
    <cellStyle name="Input 2 5 2 2 6 8" xfId="11695" xr:uid="{B4217DC4-947F-4FA9-B806-85844DF95721}"/>
    <cellStyle name="Input 2 5 2 2 6 9" xfId="11696" xr:uid="{9B4BD3B1-33B4-41E2-8E05-63A001014F8B}"/>
    <cellStyle name="Input 2 5 2 2 7" xfId="11697" xr:uid="{F8C23CC4-B165-4256-983B-CAAE52847A5E}"/>
    <cellStyle name="Input 2 5 2 2 7 2" xfId="11698" xr:uid="{E242B327-28BF-428D-B5F8-B627CED4942D}"/>
    <cellStyle name="Input 2 5 2 2 7 2 2" xfId="11699" xr:uid="{C0AC61FF-DFF0-4374-9DA8-587CF6B59FB4}"/>
    <cellStyle name="Input 2 5 2 2 7 2 3" xfId="11700" xr:uid="{1298D8B3-098E-4BED-BC4D-6B0ECA26B303}"/>
    <cellStyle name="Input 2 5 2 2 7 3" xfId="11701" xr:uid="{8AEEF9BA-2DC0-4247-B877-3FBC4D765C98}"/>
    <cellStyle name="Input 2 5 2 2 7 3 2" xfId="11702" xr:uid="{3717BDB3-6E8D-4C9A-8DD3-97779F11E8E2}"/>
    <cellStyle name="Input 2 5 2 2 7 3 3" xfId="11703" xr:uid="{7DA5AE3C-2529-4E33-91B9-A6F0D9318D5F}"/>
    <cellStyle name="Input 2 5 2 2 7 4" xfId="11704" xr:uid="{D7678203-689B-4932-A918-DAD27B09DCA0}"/>
    <cellStyle name="Input 2 5 2 2 7 4 2" xfId="11705" xr:uid="{281A04C3-F516-45F6-9327-F0DE9BF0E346}"/>
    <cellStyle name="Input 2 5 2 2 7 4 3" xfId="11706" xr:uid="{EA6D0F38-3886-41CB-A82C-DF480B207602}"/>
    <cellStyle name="Input 2 5 2 2 7 5" xfId="11707" xr:uid="{F69BCDF7-0141-4F1A-BCFB-7797B4E975CD}"/>
    <cellStyle name="Input 2 5 2 2 7 5 2" xfId="11708" xr:uid="{4406B945-9473-42FC-B4CD-B503143443B2}"/>
    <cellStyle name="Input 2 5 2 2 7 5 3" xfId="11709" xr:uid="{8EE10581-D9AA-4E8C-BE24-F43A1B0EDD15}"/>
    <cellStyle name="Input 2 5 2 2 7 6" xfId="11710" xr:uid="{C6A44D91-8D57-4C49-9E74-17AC11FD31FA}"/>
    <cellStyle name="Input 2 5 2 2 7 6 2" xfId="11711" xr:uid="{6B278FFC-752F-4F54-98C3-EFBDD2823340}"/>
    <cellStyle name="Input 2 5 2 2 7 6 3" xfId="11712" xr:uid="{FE0D4A38-ABB8-46E2-B22D-9B7CC4C27AF2}"/>
    <cellStyle name="Input 2 5 2 2 7 7" xfId="11713" xr:uid="{F1EB0624-AF60-4D49-A3C7-CB8C08549DDE}"/>
    <cellStyle name="Input 2 5 2 2 7 8" xfId="11714" xr:uid="{CF98F540-9636-4D06-AD45-8199E3C30ED5}"/>
    <cellStyle name="Input 2 5 2 2 7 9" xfId="11715" xr:uid="{73A6366F-7D51-47F4-B82C-DA09A7071885}"/>
    <cellStyle name="Input 2 5 2 2 8" xfId="11716" xr:uid="{D3F1C4C5-2CC2-466F-A0C9-A0EAE96699FE}"/>
    <cellStyle name="Input 2 5 2 2 8 2" xfId="11717" xr:uid="{3C01AD0A-5E8E-436D-846A-740289BA2225}"/>
    <cellStyle name="Input 2 5 2 2 8 2 2" xfId="11718" xr:uid="{F46A9D60-95AB-4653-9770-A898738C7FB1}"/>
    <cellStyle name="Input 2 5 2 2 8 2 3" xfId="11719" xr:uid="{357F9244-A4DB-4A0B-8462-4D958D147B17}"/>
    <cellStyle name="Input 2 5 2 2 8 3" xfId="11720" xr:uid="{341DD3F2-6CDF-41C8-8630-93AFF14FC1B9}"/>
    <cellStyle name="Input 2 5 2 2 8 3 2" xfId="11721" xr:uid="{0D9AB135-A57C-4B9C-9B1A-C330F6771102}"/>
    <cellStyle name="Input 2 5 2 2 8 3 3" xfId="11722" xr:uid="{1719745A-3AEF-4CD5-BF45-31A9DF2414B1}"/>
    <cellStyle name="Input 2 5 2 2 8 4" xfId="11723" xr:uid="{C4466B80-2296-44C8-94EF-960D2509E844}"/>
    <cellStyle name="Input 2 5 2 2 8 4 2" xfId="11724" xr:uid="{4239D575-982D-46C5-9F19-E5C534F9496A}"/>
    <cellStyle name="Input 2 5 2 2 8 4 3" xfId="11725" xr:uid="{250399F6-BEF3-47B4-B898-62F5280E4315}"/>
    <cellStyle name="Input 2 5 2 2 8 5" xfId="11726" xr:uid="{35795E5A-DC9F-48BC-8B90-787090325AFF}"/>
    <cellStyle name="Input 2 5 2 2 8 5 2" xfId="11727" xr:uid="{25FADC21-C39D-4674-B825-1A16D1C1D190}"/>
    <cellStyle name="Input 2 5 2 2 8 5 3" xfId="11728" xr:uid="{3FF85B7B-0DB6-4946-8ADA-65270FA8D351}"/>
    <cellStyle name="Input 2 5 2 2 8 6" xfId="11729" xr:uid="{04792452-3B1F-4641-BC95-2E868960DDBF}"/>
    <cellStyle name="Input 2 5 2 2 8 6 2" xfId="11730" xr:uid="{44496183-1D49-4656-B1BF-158724AFA14D}"/>
    <cellStyle name="Input 2 5 2 2 8 6 3" xfId="11731" xr:uid="{926E82FE-1E96-4421-A690-5FF3A6F3DF01}"/>
    <cellStyle name="Input 2 5 2 2 8 7" xfId="11732" xr:uid="{75E666E2-8235-4B60-B205-9395437F4826}"/>
    <cellStyle name="Input 2 5 2 2 8 8" xfId="11733" xr:uid="{06ED9046-4587-48BD-9565-826D947245E5}"/>
    <cellStyle name="Input 2 5 2 2 8 9" xfId="11734" xr:uid="{B1ABA2D2-32B5-4349-80E3-D7BC5ED70F6D}"/>
    <cellStyle name="Input 2 5 2 2 9" xfId="11735" xr:uid="{5E6EB20B-5C27-480D-B41A-AC9E44E793F1}"/>
    <cellStyle name="Input 2 5 2 2 9 2" xfId="11736" xr:uid="{D5D0F49A-997D-4EF9-B7EC-84D3341A970F}"/>
    <cellStyle name="Input 2 5 2 2 9 2 2" xfId="11737" xr:uid="{B193E075-1C18-4CDD-935B-EAE28D74D8E0}"/>
    <cellStyle name="Input 2 5 2 2 9 2 3" xfId="11738" xr:uid="{F0CA3D6F-4492-489B-8BC1-4AF5991AC19B}"/>
    <cellStyle name="Input 2 5 2 2 9 3" xfId="11739" xr:uid="{35E12EDE-9EB1-413A-89B5-C96F2CF48749}"/>
    <cellStyle name="Input 2 5 2 2 9 3 2" xfId="11740" xr:uid="{B1B22A46-316B-4F00-BD86-6A0A847303FA}"/>
    <cellStyle name="Input 2 5 2 2 9 3 3" xfId="11741" xr:uid="{D432448F-7686-4884-9047-C5FAEFB62A36}"/>
    <cellStyle name="Input 2 5 2 2 9 4" xfId="11742" xr:uid="{3FA56F73-35E7-415D-BC9D-E86562310CB7}"/>
    <cellStyle name="Input 2 5 2 2 9 4 2" xfId="11743" xr:uid="{57AC9642-37FB-406F-AE1A-7EA5B65C32DC}"/>
    <cellStyle name="Input 2 5 2 2 9 4 3" xfId="11744" xr:uid="{ECD17374-08CC-4748-BF0A-DF4DEF159B0D}"/>
    <cellStyle name="Input 2 5 2 2 9 5" xfId="11745" xr:uid="{4D9BBE91-1920-453E-9D9D-4E6B18487DAA}"/>
    <cellStyle name="Input 2 5 2 2 9 5 2" xfId="11746" xr:uid="{E77D5F78-B027-4A92-94D5-4FFA8809EBF4}"/>
    <cellStyle name="Input 2 5 2 2 9 5 3" xfId="11747" xr:uid="{DDD646C5-442F-4505-8766-A4FCC182186E}"/>
    <cellStyle name="Input 2 5 2 2 9 6" xfId="11748" xr:uid="{27E89FE0-9647-4E4B-A904-BEF0AEDD2A03}"/>
    <cellStyle name="Input 2 5 2 2 9 6 2" xfId="11749" xr:uid="{9C23768A-1281-4714-9300-CA349941D906}"/>
    <cellStyle name="Input 2 5 2 2 9 6 3" xfId="11750" xr:uid="{F0B6EEF6-8C1F-4430-AA61-09F2456CF91B}"/>
    <cellStyle name="Input 2 5 2 2 9 7" xfId="11751" xr:uid="{BE0D36A4-1B31-4E2C-9DA0-39BC2AC81FAD}"/>
    <cellStyle name="Input 2 5 2 2 9 8" xfId="11752" xr:uid="{E20B8B8B-4C7C-43BE-B2C0-A81EC6E5CD93}"/>
    <cellStyle name="Input 2 5 2 3" xfId="11753" xr:uid="{AB60C96E-32CA-472E-AF74-B2767A5FEC65}"/>
    <cellStyle name="Input 2 5 2 3 10" xfId="11754" xr:uid="{E77BD7E8-E2C0-404E-94E8-3DDD7B65642B}"/>
    <cellStyle name="Input 2 5 2 3 11" xfId="11755" xr:uid="{4F691B54-6402-41C9-AE06-A947E980AD49}"/>
    <cellStyle name="Input 2 5 2 3 2" xfId="11756" xr:uid="{2B23A11B-1EFF-46A2-B278-FC4AA6E9B3C9}"/>
    <cellStyle name="Input 2 5 2 3 2 2" xfId="11757" xr:uid="{72B9F8AF-0C84-4A6F-8604-BFE5E9568F80}"/>
    <cellStyle name="Input 2 5 2 3 2 3" xfId="11758" xr:uid="{583C813D-780D-478D-9B3E-36437FAC2E45}"/>
    <cellStyle name="Input 2 5 2 3 2 4" xfId="11759" xr:uid="{7910E484-1C91-4F6B-BE13-0961A6A4DF03}"/>
    <cellStyle name="Input 2 5 2 3 3" xfId="11760" xr:uid="{5BE0694F-CF60-4012-8439-664CFF51A860}"/>
    <cellStyle name="Input 2 5 2 3 3 2" xfId="11761" xr:uid="{06B3BCA5-8848-4CAB-A894-F0B3548DFCA1}"/>
    <cellStyle name="Input 2 5 2 3 3 3" xfId="11762" xr:uid="{C021EF89-D5AD-4577-B2BC-FC1A87CCF515}"/>
    <cellStyle name="Input 2 5 2 3 3 4" xfId="11763" xr:uid="{2479C787-E30C-4393-AACA-6B28958A0BC1}"/>
    <cellStyle name="Input 2 5 2 3 4" xfId="11764" xr:uid="{DF727A40-193F-40E0-BFD6-03508AD1143A}"/>
    <cellStyle name="Input 2 5 2 3 4 2" xfId="11765" xr:uid="{D664A9A3-6B32-479F-BCDF-4B33240C50D6}"/>
    <cellStyle name="Input 2 5 2 3 4 3" xfId="11766" xr:uid="{F050925E-4A7E-4DBA-AD0F-F4509F72C20A}"/>
    <cellStyle name="Input 2 5 2 3 4 4" xfId="11767" xr:uid="{D84E7D8A-9407-4AD7-9367-14FC7F4FF7F6}"/>
    <cellStyle name="Input 2 5 2 3 5" xfId="11768" xr:uid="{86DCEE65-8E02-4A7B-B50F-2C529C899B2C}"/>
    <cellStyle name="Input 2 5 2 3 5 2" xfId="11769" xr:uid="{9BFA4A62-1C82-4363-A7A3-403A656FA39C}"/>
    <cellStyle name="Input 2 5 2 3 5 3" xfId="11770" xr:uid="{DB5170BC-1100-4EBA-B7AE-19E8FBAE1D43}"/>
    <cellStyle name="Input 2 5 2 3 5 4" xfId="11771" xr:uid="{6BFC86EB-7B4F-4A2A-94A6-2BEF278A05CD}"/>
    <cellStyle name="Input 2 5 2 3 6" xfId="11772" xr:uid="{B3F86DCA-48E0-4071-A34C-881FB4C59DF5}"/>
    <cellStyle name="Input 2 5 2 3 6 2" xfId="11773" xr:uid="{8A4AEC44-AC11-4C81-8D8F-D0D670256B25}"/>
    <cellStyle name="Input 2 5 2 3 6 3" xfId="11774" xr:uid="{34752294-E391-47EC-B5FE-63E9943FBE78}"/>
    <cellStyle name="Input 2 5 2 3 6 4" xfId="11775" xr:uid="{AD1A4C4B-BD91-4102-A0B2-9C369AC373BC}"/>
    <cellStyle name="Input 2 5 2 3 7" xfId="11776" xr:uid="{40ECA708-7222-48F6-B054-5B24B0DBC8F7}"/>
    <cellStyle name="Input 2 5 2 3 8" xfId="11777" xr:uid="{2B3D3FA0-F457-427E-9F3D-57A0FB81710C}"/>
    <cellStyle name="Input 2 5 2 3 9" xfId="11778" xr:uid="{BC19ABFF-D6AA-4A36-A0F6-45DAD615D106}"/>
    <cellStyle name="Input 2 5 2 4" xfId="11779" xr:uid="{D3191DF0-E527-47CA-AB10-699D3DC64491}"/>
    <cellStyle name="Input 2 5 2 4 10" xfId="11780" xr:uid="{5D02162D-7918-48D9-9324-E12D2F59DDD5}"/>
    <cellStyle name="Input 2 5 2 4 2" xfId="11781" xr:uid="{5277B0F9-A17B-4691-8D77-59B1A70EB9AD}"/>
    <cellStyle name="Input 2 5 2 4 2 2" xfId="11782" xr:uid="{19E8C284-1311-4C11-812B-EA9EA48BEE04}"/>
    <cellStyle name="Input 2 5 2 4 2 3" xfId="11783" xr:uid="{19C25080-4885-4E53-A49B-9C3E9DF2C2AF}"/>
    <cellStyle name="Input 2 5 2 4 2 4" xfId="11784" xr:uid="{D31C64AE-6886-4CBC-98CF-162DF3EEE61A}"/>
    <cellStyle name="Input 2 5 2 4 3" xfId="11785" xr:uid="{F44A1A1E-6689-482B-8886-9E7FAE6A8E17}"/>
    <cellStyle name="Input 2 5 2 4 3 2" xfId="11786" xr:uid="{BE1C5387-0353-4D46-B0A0-56FA201B2DF8}"/>
    <cellStyle name="Input 2 5 2 4 3 3" xfId="11787" xr:uid="{800E7487-2F7D-401F-80B9-BF7788EFC546}"/>
    <cellStyle name="Input 2 5 2 4 3 4" xfId="11788" xr:uid="{56F7E438-125E-49F2-AF26-08DE1F5EA9AB}"/>
    <cellStyle name="Input 2 5 2 4 4" xfId="11789" xr:uid="{EC6BC75A-9C40-4F55-9536-44A2B064E4B5}"/>
    <cellStyle name="Input 2 5 2 4 4 2" xfId="11790" xr:uid="{BED2D7B8-F69C-425E-8111-15644C136B9C}"/>
    <cellStyle name="Input 2 5 2 4 4 3" xfId="11791" xr:uid="{81371836-9EC9-4896-9201-CCB6AC949E65}"/>
    <cellStyle name="Input 2 5 2 4 4 4" xfId="11792" xr:uid="{6D40DC1F-CF8A-4339-8D18-F4B53CDF99C6}"/>
    <cellStyle name="Input 2 5 2 4 5" xfId="11793" xr:uid="{D636F1B1-7F91-41E3-85E0-C4965FFBE746}"/>
    <cellStyle name="Input 2 5 2 4 5 2" xfId="11794" xr:uid="{E8EB4FD1-CC5F-4821-8BBB-8024DC6B8DDF}"/>
    <cellStyle name="Input 2 5 2 4 5 3" xfId="11795" xr:uid="{89EA6AF5-FFDC-44CF-BFAE-1005EBF2EE84}"/>
    <cellStyle name="Input 2 5 2 4 5 4" xfId="11796" xr:uid="{0F9AD509-069D-4A96-884B-B3481500905E}"/>
    <cellStyle name="Input 2 5 2 4 6" xfId="11797" xr:uid="{93FF1A53-2F20-49FB-9881-A6164114F28C}"/>
    <cellStyle name="Input 2 5 2 4 6 2" xfId="11798" xr:uid="{8BFFA7D6-6C1E-47C4-8A5A-2BE44E379F7F}"/>
    <cellStyle name="Input 2 5 2 4 6 3" xfId="11799" xr:uid="{89392499-2040-4C9A-90EB-7FEB3C15ACCF}"/>
    <cellStyle name="Input 2 5 2 4 6 4" xfId="11800" xr:uid="{C5359A49-E446-4E38-BC7D-696CC68DBF32}"/>
    <cellStyle name="Input 2 5 2 4 7" xfId="11801" xr:uid="{7D8DF35C-6A87-4C77-8456-68752197A9C9}"/>
    <cellStyle name="Input 2 5 2 4 8" xfId="11802" xr:uid="{19A72FD8-615D-49E0-83C7-895F3D365241}"/>
    <cellStyle name="Input 2 5 2 4 9" xfId="11803" xr:uid="{4D281BB2-2E80-4B43-AA3B-3DC967961FA1}"/>
    <cellStyle name="Input 2 5 2 5" xfId="11804" xr:uid="{9ADC05CD-AACB-425B-A800-955DD1583848}"/>
    <cellStyle name="Input 2 5 2 5 2" xfId="11805" xr:uid="{9B7E0C48-361F-43EF-AF54-BC03DF7AAA25}"/>
    <cellStyle name="Input 2 5 2 5 2 2" xfId="11806" xr:uid="{5E330394-869B-43F1-AF13-84C21E524968}"/>
    <cellStyle name="Input 2 5 2 5 2 3" xfId="11807" xr:uid="{3FB36A82-DA03-4801-9272-D56A5BC9036C}"/>
    <cellStyle name="Input 2 5 2 5 3" xfId="11808" xr:uid="{93B4287A-4972-4701-9155-2DF02DDEEACA}"/>
    <cellStyle name="Input 2 5 2 5 3 2" xfId="11809" xr:uid="{43FDDD62-CB6A-4D91-825F-EA5BCD8A6BBE}"/>
    <cellStyle name="Input 2 5 2 5 3 3" xfId="11810" xr:uid="{97098CF6-1641-4197-8AA2-EC7BDEF79777}"/>
    <cellStyle name="Input 2 5 2 5 4" xfId="11811" xr:uid="{D866C50A-174A-468A-8F86-AFFA08ED6A37}"/>
    <cellStyle name="Input 2 5 2 5 4 2" xfId="11812" xr:uid="{8D77B14F-814D-49F9-BE27-D8DD63CF729F}"/>
    <cellStyle name="Input 2 5 2 5 4 3" xfId="11813" xr:uid="{3D8D2E71-F603-4009-96AA-623265F69795}"/>
    <cellStyle name="Input 2 5 2 5 5" xfId="11814" xr:uid="{280B9A30-D0E5-4DC0-9F25-99E0F41BFB9D}"/>
    <cellStyle name="Input 2 5 2 5 5 2" xfId="11815" xr:uid="{5671663A-A8D4-4235-BAD6-9AA723B9FA4E}"/>
    <cellStyle name="Input 2 5 2 5 5 3" xfId="11816" xr:uid="{CE0CE829-D8D0-4C52-9152-028BD99068EE}"/>
    <cellStyle name="Input 2 5 2 5 6" xfId="11817" xr:uid="{E8872870-DA90-4421-BA6B-770F6F787E1F}"/>
    <cellStyle name="Input 2 5 2 5 6 2" xfId="11818" xr:uid="{12D85CFA-E5D3-4E48-BBB9-4D1F1D093224}"/>
    <cellStyle name="Input 2 5 2 5 6 3" xfId="11819" xr:uid="{CE61EFB9-ACDF-4074-B704-D4A0397428E3}"/>
    <cellStyle name="Input 2 5 2 5 7" xfId="11820" xr:uid="{2B9FF377-696B-486A-8D7B-266F1FD5E63C}"/>
    <cellStyle name="Input 2 5 2 5 8" xfId="11821" xr:uid="{5C3BA118-D837-46E2-888E-53C2C48CC5B2}"/>
    <cellStyle name="Input 2 5 2 5 9" xfId="11822" xr:uid="{F315CDE7-A90A-4846-B413-32E3035771E0}"/>
    <cellStyle name="Input 2 5 2 6" xfId="11823" xr:uid="{C2094844-1806-457B-B944-0CF7D2779832}"/>
    <cellStyle name="Input 2 5 2 6 2" xfId="11824" xr:uid="{9F626B99-B19E-49E2-935B-AA148ED5AF59}"/>
    <cellStyle name="Input 2 5 2 6 2 2" xfId="11825" xr:uid="{003E0548-D4FF-4CF5-8B30-5183CDAA6D6F}"/>
    <cellStyle name="Input 2 5 2 6 2 3" xfId="11826" xr:uid="{37E4980B-3A53-47DA-AC18-FC393CDE5223}"/>
    <cellStyle name="Input 2 5 2 6 3" xfId="11827" xr:uid="{2EEE7D0D-C347-4EBB-B6E2-2A0E0D9F7E73}"/>
    <cellStyle name="Input 2 5 2 6 3 2" xfId="11828" xr:uid="{B54A49BD-73B4-4DA8-9C6D-B8131CF3062B}"/>
    <cellStyle name="Input 2 5 2 6 3 3" xfId="11829" xr:uid="{52BA8DFB-6C10-4F73-BD31-B713A73CB940}"/>
    <cellStyle name="Input 2 5 2 6 4" xfId="11830" xr:uid="{E3030BFC-BC99-45A0-8E98-D9F7C9E73250}"/>
    <cellStyle name="Input 2 5 2 6 4 2" xfId="11831" xr:uid="{16461A54-9EDA-4422-A95C-039DFDD07ACC}"/>
    <cellStyle name="Input 2 5 2 6 4 3" xfId="11832" xr:uid="{40FA4690-9C3A-4309-A00B-90F1B76EEE5E}"/>
    <cellStyle name="Input 2 5 2 6 5" xfId="11833" xr:uid="{9BEBDC73-F9F2-476C-9EA0-43D74B67A9CA}"/>
    <cellStyle name="Input 2 5 2 6 5 2" xfId="11834" xr:uid="{9A4CCFBE-3FF7-482A-BF50-4DEE2294999B}"/>
    <cellStyle name="Input 2 5 2 6 5 3" xfId="11835" xr:uid="{235FAD9B-9C6B-4CEB-89B6-67E6A1CF379A}"/>
    <cellStyle name="Input 2 5 2 6 6" xfId="11836" xr:uid="{24793E83-A048-4245-8D9E-787874B94789}"/>
    <cellStyle name="Input 2 5 2 6 6 2" xfId="11837" xr:uid="{B6764C28-E582-4C1D-B98F-C9D87A5CF92C}"/>
    <cellStyle name="Input 2 5 2 6 6 3" xfId="11838" xr:uid="{B6E670DB-DDB2-4C1B-858D-2DBA64F51B69}"/>
    <cellStyle name="Input 2 5 2 6 7" xfId="11839" xr:uid="{3EEB6D53-5D9D-4604-BCAA-01097051CE9A}"/>
    <cellStyle name="Input 2 5 2 6 8" xfId="11840" xr:uid="{F5872D19-F837-44F9-A8D1-09254B7DA683}"/>
    <cellStyle name="Input 2 5 2 6 9" xfId="11841" xr:uid="{8EC90588-3717-45E6-B24D-26365999F676}"/>
    <cellStyle name="Input 2 5 2 7" xfId="11842" xr:uid="{E9344591-4F15-4F51-9D32-405B6D5D5562}"/>
    <cellStyle name="Input 2 5 2 7 2" xfId="11843" xr:uid="{83155069-132E-4F5D-80AA-273031AEE0B8}"/>
    <cellStyle name="Input 2 5 2 7 2 2" xfId="11844" xr:uid="{74DA75F3-22A4-4A9A-88AE-FE818CE28347}"/>
    <cellStyle name="Input 2 5 2 7 2 3" xfId="11845" xr:uid="{F135761E-9D60-4650-B463-830A1B1D58B9}"/>
    <cellStyle name="Input 2 5 2 7 3" xfId="11846" xr:uid="{2A41C325-7846-4AE7-ADA0-B2410266664B}"/>
    <cellStyle name="Input 2 5 2 7 3 2" xfId="11847" xr:uid="{D097116F-C78B-4E86-8856-0BDF6B267204}"/>
    <cellStyle name="Input 2 5 2 7 3 3" xfId="11848" xr:uid="{6DF6A91A-ABD2-41C9-B0A0-2C863C8A4475}"/>
    <cellStyle name="Input 2 5 2 7 4" xfId="11849" xr:uid="{87D1959E-2A4E-464A-AC0F-50BF10BF86EE}"/>
    <cellStyle name="Input 2 5 2 7 4 2" xfId="11850" xr:uid="{CFFBD13B-CD01-4A7D-B89B-2AC21E577633}"/>
    <cellStyle name="Input 2 5 2 7 4 3" xfId="11851" xr:uid="{6A69D633-4817-441C-8BF7-CD3E66EC93CA}"/>
    <cellStyle name="Input 2 5 2 7 5" xfId="11852" xr:uid="{46C2C641-6BF7-45CF-BA49-97E3BF344641}"/>
    <cellStyle name="Input 2 5 2 7 5 2" xfId="11853" xr:uid="{7959F663-DA80-437A-A761-A3FE42609371}"/>
    <cellStyle name="Input 2 5 2 7 5 3" xfId="11854" xr:uid="{96F86802-7354-4F29-8EFB-3AA11A018215}"/>
    <cellStyle name="Input 2 5 2 7 6" xfId="11855" xr:uid="{3E22E60C-B2C0-4107-B49C-89E2DEFCCAAB}"/>
    <cellStyle name="Input 2 5 2 7 6 2" xfId="11856" xr:uid="{32001845-AF70-4368-B191-CBC28A2BAB83}"/>
    <cellStyle name="Input 2 5 2 7 6 3" xfId="11857" xr:uid="{EF933361-27EE-49CC-96F6-E5F93CA748C0}"/>
    <cellStyle name="Input 2 5 2 7 7" xfId="11858" xr:uid="{AE3D5870-24C5-4B8C-ACE4-D102D8BEDC7B}"/>
    <cellStyle name="Input 2 5 2 7 8" xfId="11859" xr:uid="{9FBE1E58-88A6-4C92-9F79-09C3F09F060E}"/>
    <cellStyle name="Input 2 5 2 7 9" xfId="11860" xr:uid="{94366EA3-954E-46E2-BE17-C3DE37FCB730}"/>
    <cellStyle name="Input 2 5 2 8" xfId="11861" xr:uid="{676874F8-2165-4D63-9FC8-F930EA9C8B5C}"/>
    <cellStyle name="Input 2 5 2 8 2" xfId="11862" xr:uid="{6591888D-E5DA-478A-9077-A8DD27C5BE4D}"/>
    <cellStyle name="Input 2 5 2 8 2 2" xfId="11863" xr:uid="{21F779B6-3CA2-489D-88F9-3885169AF6B1}"/>
    <cellStyle name="Input 2 5 2 8 2 3" xfId="11864" xr:uid="{620E3E2C-FAA2-4EC2-84F8-7482360F4994}"/>
    <cellStyle name="Input 2 5 2 8 3" xfId="11865" xr:uid="{40FBEE13-D5F1-4FAA-808C-B7FFBEA2A9BF}"/>
    <cellStyle name="Input 2 5 2 8 3 2" xfId="11866" xr:uid="{BF38FCD2-11FF-415E-9EAE-F4BC69D70B2F}"/>
    <cellStyle name="Input 2 5 2 8 3 3" xfId="11867" xr:uid="{B071FB1A-3B0C-45CC-9477-81B3FEF7D191}"/>
    <cellStyle name="Input 2 5 2 8 4" xfId="11868" xr:uid="{A3A2BBED-B49D-4D85-BD3D-456B79314BE1}"/>
    <cellStyle name="Input 2 5 2 8 4 2" xfId="11869" xr:uid="{A9F27324-DB9D-4F59-A537-DAC3A5141EF0}"/>
    <cellStyle name="Input 2 5 2 8 4 3" xfId="11870" xr:uid="{EAF1C004-4844-43D2-962E-58981BF3E6A1}"/>
    <cellStyle name="Input 2 5 2 8 5" xfId="11871" xr:uid="{F6E0FDE2-4E21-4B9A-BFB1-045F5B613266}"/>
    <cellStyle name="Input 2 5 2 8 5 2" xfId="11872" xr:uid="{4D8F7D12-632F-4849-8D66-39F540BB3D2D}"/>
    <cellStyle name="Input 2 5 2 8 5 3" xfId="11873" xr:uid="{CB8BE11F-C9A3-488B-B8F2-7CD69E425C8F}"/>
    <cellStyle name="Input 2 5 2 8 6" xfId="11874" xr:uid="{7572397B-56DF-4077-A480-CF40484F8598}"/>
    <cellStyle name="Input 2 5 2 8 6 2" xfId="11875" xr:uid="{7606EA0E-4253-45C6-BB9D-C0806082BCDB}"/>
    <cellStyle name="Input 2 5 2 8 6 3" xfId="11876" xr:uid="{775C814C-97B4-4E03-890B-904CBF7985F0}"/>
    <cellStyle name="Input 2 5 2 8 7" xfId="11877" xr:uid="{6CAD9848-2B68-437D-AB25-12AFD0A3089B}"/>
    <cellStyle name="Input 2 5 2 8 8" xfId="11878" xr:uid="{090ACD3C-C6F3-4BD6-8643-CA9AA7CFE206}"/>
    <cellStyle name="Input 2 5 2 8 9" xfId="11879" xr:uid="{E1DE9A67-B902-4666-8226-D1313FD9F8D9}"/>
    <cellStyle name="Input 2 5 2 9" xfId="11880" xr:uid="{F75D2617-5DF3-4806-974D-2D2F67B65E4B}"/>
    <cellStyle name="Input 2 5 2 9 2" xfId="11881" xr:uid="{1F78A361-898B-4B37-9FB3-5B5A2EBA9D75}"/>
    <cellStyle name="Input 2 5 2 9 2 2" xfId="11882" xr:uid="{F8FFEF66-BB4B-4647-B2BD-0ED55DFF7B21}"/>
    <cellStyle name="Input 2 5 2 9 2 3" xfId="11883" xr:uid="{87FC52BD-0B00-4B9E-A133-A4B388A20160}"/>
    <cellStyle name="Input 2 5 2 9 3" xfId="11884" xr:uid="{89267B80-7EF4-4C40-9DE6-E26732F63542}"/>
    <cellStyle name="Input 2 5 2 9 3 2" xfId="11885" xr:uid="{C8A0089D-EF4B-42BD-B2FF-424F8B410FEC}"/>
    <cellStyle name="Input 2 5 2 9 3 3" xfId="11886" xr:uid="{98055D84-C5C6-42AC-9C3C-295298F8A063}"/>
    <cellStyle name="Input 2 5 2 9 4" xfId="11887" xr:uid="{A29CA353-6664-48CA-B476-455854B7B0F8}"/>
    <cellStyle name="Input 2 5 2 9 4 2" xfId="11888" xr:uid="{7F979854-C025-4A44-9A48-58DB6BBC358B}"/>
    <cellStyle name="Input 2 5 2 9 4 3" xfId="11889" xr:uid="{93666276-6DB2-47CE-A500-3695F0A70635}"/>
    <cellStyle name="Input 2 5 2 9 5" xfId="11890" xr:uid="{F6895F29-2C8E-4152-BFE8-1C328A536AED}"/>
    <cellStyle name="Input 2 5 2 9 5 2" xfId="11891" xr:uid="{3DD1FD36-1382-4374-987E-56862D087E56}"/>
    <cellStyle name="Input 2 5 2 9 5 3" xfId="11892" xr:uid="{F12AFE6D-AB85-49B3-8D02-8A4A3BEF3A30}"/>
    <cellStyle name="Input 2 5 2 9 6" xfId="11893" xr:uid="{3C8EE2CC-4258-4264-ABE7-F70A1D273351}"/>
    <cellStyle name="Input 2 5 2 9 6 2" xfId="11894" xr:uid="{CBA893FF-708B-46B4-9552-F6433E1F48ED}"/>
    <cellStyle name="Input 2 5 2 9 6 3" xfId="11895" xr:uid="{597C6B40-8DEB-48DF-A7CC-BDFF4C98CEDC}"/>
    <cellStyle name="Input 2 5 2 9 7" xfId="11896" xr:uid="{6B2F0412-BD82-4B94-BAE1-A2EDEEF102D8}"/>
    <cellStyle name="Input 2 5 2 9 8" xfId="11897" xr:uid="{E5457524-DA61-4E19-9123-36748052FE94}"/>
    <cellStyle name="Input 2 5 2 9 9" xfId="11898" xr:uid="{DBAEFDD6-8205-48F0-A4E4-F5394B05F59C}"/>
    <cellStyle name="Input 2 5 20" xfId="11899" xr:uid="{96F5FBF7-30A0-4D6D-B7DF-4ED74E19921A}"/>
    <cellStyle name="Input 2 5 21" xfId="11900" xr:uid="{5B4C7F07-57EB-4484-A18B-A9EA3E649535}"/>
    <cellStyle name="Input 2 5 3" xfId="11901" xr:uid="{A7462D38-8BB6-4672-AEE1-A0DB5FD4A232}"/>
    <cellStyle name="Input 2 5 3 10" xfId="11902" xr:uid="{DD4E7744-5F59-4EF6-B872-3319BA19E23B}"/>
    <cellStyle name="Input 2 5 3 10 2" xfId="11903" xr:uid="{70CE7456-5783-4F3B-BED0-6BA4582F1AE1}"/>
    <cellStyle name="Input 2 5 3 10 2 2" xfId="11904" xr:uid="{35AE3541-AB70-4760-9BA5-D19BFF604C48}"/>
    <cellStyle name="Input 2 5 3 10 2 3" xfId="11905" xr:uid="{DC2D5E64-E8CC-4116-B1E0-22F7C5E55656}"/>
    <cellStyle name="Input 2 5 3 10 3" xfId="11906" xr:uid="{0B0B93D5-7A9F-414A-8975-84DC8C29310A}"/>
    <cellStyle name="Input 2 5 3 10 3 2" xfId="11907" xr:uid="{1DAB801C-C6D8-4CEB-8CEB-AD46739229D9}"/>
    <cellStyle name="Input 2 5 3 10 3 3" xfId="11908" xr:uid="{54971676-1AE4-4742-B5FE-9F4D577A4940}"/>
    <cellStyle name="Input 2 5 3 10 4" xfId="11909" xr:uid="{2DED9B0F-FE4E-4DB3-9BD6-2CC677A10330}"/>
    <cellStyle name="Input 2 5 3 10 4 2" xfId="11910" xr:uid="{D24C42C9-1CD8-4FEE-83E1-8CEFF1CCD53A}"/>
    <cellStyle name="Input 2 5 3 10 4 3" xfId="11911" xr:uid="{8254F2B1-7E9B-451D-8C7B-F9EE6B776512}"/>
    <cellStyle name="Input 2 5 3 10 5" xfId="11912" xr:uid="{62FFD14B-3A14-4BCF-9325-615E06134F04}"/>
    <cellStyle name="Input 2 5 3 10 5 2" xfId="11913" xr:uid="{28224683-86C2-4BB2-B99C-8DE74E58CDD9}"/>
    <cellStyle name="Input 2 5 3 10 5 3" xfId="11914" xr:uid="{C4BE8A49-3B59-4CF4-B0C6-1CD37FF6D152}"/>
    <cellStyle name="Input 2 5 3 10 6" xfId="11915" xr:uid="{EAE58EB3-1A73-44EA-AC15-19517FF23C83}"/>
    <cellStyle name="Input 2 5 3 10 6 2" xfId="11916" xr:uid="{1345DF47-1607-4806-9C68-A0DBA379F999}"/>
    <cellStyle name="Input 2 5 3 10 6 3" xfId="11917" xr:uid="{B2F7767A-6224-4DBC-9F9E-9BC16EE3F5CE}"/>
    <cellStyle name="Input 2 5 3 10 7" xfId="11918" xr:uid="{5DC941A9-760E-4CD2-BBB9-7C52F00455C7}"/>
    <cellStyle name="Input 2 5 3 10 8" xfId="11919" xr:uid="{E8BFE3A5-B83E-4FF4-BB39-AF003ED1B379}"/>
    <cellStyle name="Input 2 5 3 10 9" xfId="11920" xr:uid="{335AE072-B5A5-420A-826C-CA16DFC20AC9}"/>
    <cellStyle name="Input 2 5 3 11" xfId="11921" xr:uid="{B90041C5-958B-4511-8CBB-4A8FF6F1EE62}"/>
    <cellStyle name="Input 2 5 3 11 2" xfId="11922" xr:uid="{A536A79E-2F70-4DD4-97FC-1D29085303EC}"/>
    <cellStyle name="Input 2 5 3 11 2 2" xfId="11923" xr:uid="{0C1266B7-3EEF-4CD1-81C8-2F12C9BFC025}"/>
    <cellStyle name="Input 2 5 3 11 2 3" xfId="11924" xr:uid="{61BE329D-A736-494C-9DE4-3352CE598001}"/>
    <cellStyle name="Input 2 5 3 11 3" xfId="11925" xr:uid="{DF153755-4D53-4EA4-A9D2-F76E774DD923}"/>
    <cellStyle name="Input 2 5 3 11 3 2" xfId="11926" xr:uid="{3ABEDE1D-04FE-450E-802C-67B93D169797}"/>
    <cellStyle name="Input 2 5 3 11 3 3" xfId="11927" xr:uid="{3A6D872B-7609-4714-9E14-F7E48401DACB}"/>
    <cellStyle name="Input 2 5 3 11 4" xfId="11928" xr:uid="{63FE91DA-98F3-4671-B7D6-BEBA7BC50810}"/>
    <cellStyle name="Input 2 5 3 11 4 2" xfId="11929" xr:uid="{73714732-4064-4B2E-9EDB-22B5A48CE4B5}"/>
    <cellStyle name="Input 2 5 3 11 4 3" xfId="11930" xr:uid="{7FD60B14-5F20-471D-8E01-151F40641548}"/>
    <cellStyle name="Input 2 5 3 11 5" xfId="11931" xr:uid="{8EFC8E21-B899-48AF-A696-EC3BB9C9F8D1}"/>
    <cellStyle name="Input 2 5 3 11 5 2" xfId="11932" xr:uid="{D7D8FB31-787D-487A-8D06-10DBC9E73F12}"/>
    <cellStyle name="Input 2 5 3 11 5 3" xfId="11933" xr:uid="{2447405D-6836-4C3B-B69B-A5B53E634E7D}"/>
    <cellStyle name="Input 2 5 3 11 6" xfId="11934" xr:uid="{26815046-0EE0-44AF-9055-87995A4A7C84}"/>
    <cellStyle name="Input 2 5 3 11 6 2" xfId="11935" xr:uid="{A6883905-158D-468F-8321-109E9FE40492}"/>
    <cellStyle name="Input 2 5 3 11 6 3" xfId="11936" xr:uid="{B0F995AD-10FE-403A-B723-AAD4135C96CA}"/>
    <cellStyle name="Input 2 5 3 11 7" xfId="11937" xr:uid="{F7CC25F1-62B8-459F-939C-65F8D1EC6455}"/>
    <cellStyle name="Input 2 5 3 11 8" xfId="11938" xr:uid="{9C292A74-282F-49A6-B735-E2D1418D56D8}"/>
    <cellStyle name="Input 2 5 3 11 9" xfId="11939" xr:uid="{2601425C-0A6D-406E-BA4A-12C860FFFBB7}"/>
    <cellStyle name="Input 2 5 3 12" xfId="11940" xr:uid="{2A4C5300-3E67-4B98-B3B7-C9AD5BC620F8}"/>
    <cellStyle name="Input 2 5 3 12 2" xfId="11941" xr:uid="{61F1A5C7-66CA-48AD-AE5C-CC3F50F6B622}"/>
    <cellStyle name="Input 2 5 3 12 2 2" xfId="11942" xr:uid="{28298DAC-65EB-487A-94AC-562814954F7D}"/>
    <cellStyle name="Input 2 5 3 12 2 3" xfId="11943" xr:uid="{3A74A6AE-E373-4D0A-9CD3-C0A2B7B3C8E2}"/>
    <cellStyle name="Input 2 5 3 12 3" xfId="11944" xr:uid="{958F4616-C80A-4633-B3C9-DB282B93747F}"/>
    <cellStyle name="Input 2 5 3 12 3 2" xfId="11945" xr:uid="{22FD281B-BC71-4B63-8460-28B28DBDDDB4}"/>
    <cellStyle name="Input 2 5 3 12 3 3" xfId="11946" xr:uid="{704002F5-66F4-4C9C-A7FC-58AD3B5AC223}"/>
    <cellStyle name="Input 2 5 3 12 4" xfId="11947" xr:uid="{21CFB498-BF80-4FE7-9A31-54BB39083333}"/>
    <cellStyle name="Input 2 5 3 12 4 2" xfId="11948" xr:uid="{467F4634-5078-4DEF-9FAD-121B88287ACC}"/>
    <cellStyle name="Input 2 5 3 12 4 3" xfId="11949" xr:uid="{8375C8EA-E980-496F-8470-5BDEEC16757A}"/>
    <cellStyle name="Input 2 5 3 12 5" xfId="11950" xr:uid="{979A1B2B-DFBE-403C-BB34-BE31FD994922}"/>
    <cellStyle name="Input 2 5 3 12 5 2" xfId="11951" xr:uid="{B5925530-FDDD-43E5-90CF-FB1D03ACDDFD}"/>
    <cellStyle name="Input 2 5 3 12 5 3" xfId="11952" xr:uid="{60C0538E-BD65-4F79-B57A-911F7655D37A}"/>
    <cellStyle name="Input 2 5 3 12 6" xfId="11953" xr:uid="{7B601B2D-286A-4287-B528-83C491E6DD5B}"/>
    <cellStyle name="Input 2 5 3 12 6 2" xfId="11954" xr:uid="{3E65C1F8-77BC-4441-9D82-2DD567834FC6}"/>
    <cellStyle name="Input 2 5 3 12 6 3" xfId="11955" xr:uid="{B8FD2C7F-5934-41E3-BD9E-9A47BABE6067}"/>
    <cellStyle name="Input 2 5 3 12 7" xfId="11956" xr:uid="{0ECB3011-4CC1-4001-B0F9-F7C9BC5B33B5}"/>
    <cellStyle name="Input 2 5 3 12 8" xfId="11957" xr:uid="{69D672E5-B1E0-4AB1-AC23-F9A21125016D}"/>
    <cellStyle name="Input 2 5 3 12 9" xfId="11958" xr:uid="{AFA30F84-5B7E-4591-B547-5D1C08BFCD91}"/>
    <cellStyle name="Input 2 5 3 13" xfId="11959" xr:uid="{1742D33F-E862-4F6E-BECB-0BA8D950E2CA}"/>
    <cellStyle name="Input 2 5 3 13 2" xfId="11960" xr:uid="{D02C39C9-DFC8-4827-AC58-D57DE56EBF88}"/>
    <cellStyle name="Input 2 5 3 13 2 2" xfId="11961" xr:uid="{ED7B62BE-8C10-44DB-A6EE-E1F0B8137FC2}"/>
    <cellStyle name="Input 2 5 3 13 2 3" xfId="11962" xr:uid="{508272B0-FBC1-4279-A711-3B87474C73B8}"/>
    <cellStyle name="Input 2 5 3 13 3" xfId="11963" xr:uid="{68F3127D-4ECB-4CDC-8FBC-E67FE06B6350}"/>
    <cellStyle name="Input 2 5 3 13 3 2" xfId="11964" xr:uid="{96C10904-8B94-49F0-8E64-9F9400BB8D8D}"/>
    <cellStyle name="Input 2 5 3 13 3 3" xfId="11965" xr:uid="{9B092CC8-B4F7-4A33-BB04-10C03AE1E8E1}"/>
    <cellStyle name="Input 2 5 3 13 4" xfId="11966" xr:uid="{F29F90F8-B635-4D45-ADB1-BE5F25B45F6F}"/>
    <cellStyle name="Input 2 5 3 13 4 2" xfId="11967" xr:uid="{3D768298-EB60-408F-9780-79A0A0175A64}"/>
    <cellStyle name="Input 2 5 3 13 4 3" xfId="11968" xr:uid="{E9DB3B8C-F5DF-4CEC-8056-24813425BB28}"/>
    <cellStyle name="Input 2 5 3 13 5" xfId="11969" xr:uid="{BD799287-9E30-4682-A9E4-760FC9683B9F}"/>
    <cellStyle name="Input 2 5 3 13 5 2" xfId="11970" xr:uid="{7F93CB77-462E-4483-8994-1117911A0D8E}"/>
    <cellStyle name="Input 2 5 3 13 5 3" xfId="11971" xr:uid="{9610F5FC-397D-409C-B596-4E0396A2D320}"/>
    <cellStyle name="Input 2 5 3 13 6" xfId="11972" xr:uid="{BEC9F6AB-D1E9-4968-8903-9E416C86D29B}"/>
    <cellStyle name="Input 2 5 3 13 6 2" xfId="11973" xr:uid="{CFD7F86A-584E-4D92-AB92-00DE4BE122E4}"/>
    <cellStyle name="Input 2 5 3 13 6 3" xfId="11974" xr:uid="{5B5DDFD5-C251-44B1-9D8F-7A852814D909}"/>
    <cellStyle name="Input 2 5 3 13 7" xfId="11975" xr:uid="{97200AC2-4FEC-45D3-8920-86AA1C0ED4BA}"/>
    <cellStyle name="Input 2 5 3 13 8" xfId="11976" xr:uid="{4308A768-B63D-4C55-8136-9DB2DB340496}"/>
    <cellStyle name="Input 2 5 3 13 9" xfId="11977" xr:uid="{F23B3668-07C1-404B-83C0-0D6A687DFFB0}"/>
    <cellStyle name="Input 2 5 3 14" xfId="11978" xr:uid="{1A034D7F-5998-477D-986E-E2E8ACD6787D}"/>
    <cellStyle name="Input 2 5 3 15" xfId="11979" xr:uid="{C887A310-9AC7-4553-B653-37460BCD80D7}"/>
    <cellStyle name="Input 2 5 3 16" xfId="11980" xr:uid="{D9EAA13F-8462-4245-918D-AE72C3710BE5}"/>
    <cellStyle name="Input 2 5 3 17" xfId="11981" xr:uid="{74CFE57F-AA37-4ADC-93FA-17FA3C1AC52D}"/>
    <cellStyle name="Input 2 5 3 18" xfId="11982" xr:uid="{48C867C9-D0F3-4020-87C0-42112DAF7BDD}"/>
    <cellStyle name="Input 2 5 3 19" xfId="11983" xr:uid="{29A8C37F-F25D-4A7D-96C3-084327601F91}"/>
    <cellStyle name="Input 2 5 3 2" xfId="11984" xr:uid="{C63AED50-B26E-41F5-8165-18E82F5DD4D4}"/>
    <cellStyle name="Input 2 5 3 2 10" xfId="11985" xr:uid="{DA4170F9-78B0-4395-B44B-5B430DB4B17C}"/>
    <cellStyle name="Input 2 5 3 2 10 2" xfId="11986" xr:uid="{908F35D5-5A9A-48DA-B0AB-8EA9F75B1B2F}"/>
    <cellStyle name="Input 2 5 3 2 10 2 2" xfId="11987" xr:uid="{F2CA1A04-E94B-4DA1-B46D-8543BC523611}"/>
    <cellStyle name="Input 2 5 3 2 10 2 3" xfId="11988" xr:uid="{67A17378-9398-4184-A965-E7638C1B7DB8}"/>
    <cellStyle name="Input 2 5 3 2 10 3" xfId="11989" xr:uid="{C11271F9-B7B0-470F-ACA7-1D33EA7FB14A}"/>
    <cellStyle name="Input 2 5 3 2 10 3 2" xfId="11990" xr:uid="{5C8EBA93-4898-401D-A5ED-6D4D5F99946A}"/>
    <cellStyle name="Input 2 5 3 2 10 3 3" xfId="11991" xr:uid="{A0654899-739C-4426-89EF-ECACD600BBA0}"/>
    <cellStyle name="Input 2 5 3 2 10 4" xfId="11992" xr:uid="{6460A848-FB93-44D5-855D-70F46FAA513F}"/>
    <cellStyle name="Input 2 5 3 2 10 4 2" xfId="11993" xr:uid="{084EDA7D-5D8D-4F59-8B94-BFEB5E7EDF03}"/>
    <cellStyle name="Input 2 5 3 2 10 4 3" xfId="11994" xr:uid="{A722784A-8699-4B71-A173-1E5C28B9B56A}"/>
    <cellStyle name="Input 2 5 3 2 10 5" xfId="11995" xr:uid="{33EFB4F7-0720-4E63-9096-A0FD696CA887}"/>
    <cellStyle name="Input 2 5 3 2 10 5 2" xfId="11996" xr:uid="{F144A5E9-9E69-4856-B229-8CD112D8463A}"/>
    <cellStyle name="Input 2 5 3 2 10 5 3" xfId="11997" xr:uid="{11B386DE-638E-44BF-B9DF-AF3E8903A3B9}"/>
    <cellStyle name="Input 2 5 3 2 10 6" xfId="11998" xr:uid="{66D8A432-0503-4BE0-B4A9-1F573305A126}"/>
    <cellStyle name="Input 2 5 3 2 10 6 2" xfId="11999" xr:uid="{B3966D08-A73A-4A04-9145-706872DD55B7}"/>
    <cellStyle name="Input 2 5 3 2 10 6 3" xfId="12000" xr:uid="{63BF7E19-6AF0-41B7-B6BF-3976007285AF}"/>
    <cellStyle name="Input 2 5 3 2 10 7" xfId="12001" xr:uid="{A834D66A-018C-4673-87A7-B196F016C7A9}"/>
    <cellStyle name="Input 2 5 3 2 10 8" xfId="12002" xr:uid="{D71F217A-59CA-4DC6-9AB4-5B59BFAEE337}"/>
    <cellStyle name="Input 2 5 3 2 11" xfId="12003" xr:uid="{A005DD2E-839E-44F6-85B2-4FEC21628C3F}"/>
    <cellStyle name="Input 2 5 3 2 11 2" xfId="12004" xr:uid="{1FC2A958-3DE5-43E7-B3CD-FAD3DB61B6FB}"/>
    <cellStyle name="Input 2 5 3 2 11 2 2" xfId="12005" xr:uid="{07452040-D12F-4062-9B9F-4BA14D002509}"/>
    <cellStyle name="Input 2 5 3 2 11 2 3" xfId="12006" xr:uid="{87F5F6DB-7C6C-4015-A9FB-FB548970F4D4}"/>
    <cellStyle name="Input 2 5 3 2 11 3" xfId="12007" xr:uid="{D0877A71-01E2-4F37-988C-EE193641BF44}"/>
    <cellStyle name="Input 2 5 3 2 11 3 2" xfId="12008" xr:uid="{8B686923-57CE-45DB-9BFF-48511D38F08B}"/>
    <cellStyle name="Input 2 5 3 2 11 3 3" xfId="12009" xr:uid="{E6D55039-91BF-45DE-A35E-9C021D797AEE}"/>
    <cellStyle name="Input 2 5 3 2 11 4" xfId="12010" xr:uid="{EE148CB9-004F-48F0-9523-2E82052BA1FF}"/>
    <cellStyle name="Input 2 5 3 2 11 4 2" xfId="12011" xr:uid="{D71C4CD7-6430-4616-8EBE-D9DE03A739F6}"/>
    <cellStyle name="Input 2 5 3 2 11 4 3" xfId="12012" xr:uid="{4031BF1C-203A-4AAD-A83F-910B9EDE895C}"/>
    <cellStyle name="Input 2 5 3 2 11 5" xfId="12013" xr:uid="{95428B5B-760A-44CB-A0F9-335EBEF8A34A}"/>
    <cellStyle name="Input 2 5 3 2 11 5 2" xfId="12014" xr:uid="{D6501904-E9E1-4B74-8753-0D11CA8B8E2F}"/>
    <cellStyle name="Input 2 5 3 2 11 5 3" xfId="12015" xr:uid="{683685E4-CC23-4A79-A0EB-6C0D37D2C29C}"/>
    <cellStyle name="Input 2 5 3 2 11 6" xfId="12016" xr:uid="{8DCD93E3-E026-405F-8B3E-524FA9391C3F}"/>
    <cellStyle name="Input 2 5 3 2 11 6 2" xfId="12017" xr:uid="{2E25BEE0-E35C-4736-8801-9EC3FA010A15}"/>
    <cellStyle name="Input 2 5 3 2 11 6 3" xfId="12018" xr:uid="{40A55C63-E343-4B61-9972-59CAEB3DDF02}"/>
    <cellStyle name="Input 2 5 3 2 11 7" xfId="12019" xr:uid="{31C1518D-22D9-48EF-B227-86F3BC87569A}"/>
    <cellStyle name="Input 2 5 3 2 11 8" xfId="12020" xr:uid="{E40148E2-E5B5-400C-BD22-8CB29FA35CE4}"/>
    <cellStyle name="Input 2 5 3 2 12" xfId="12021" xr:uid="{CAEEEB52-6D71-4C70-8E99-551E5B682EA1}"/>
    <cellStyle name="Input 2 5 3 2 12 2" xfId="12022" xr:uid="{3CEC213E-BE8C-4681-B02B-2F271940E776}"/>
    <cellStyle name="Input 2 5 3 2 12 2 2" xfId="12023" xr:uid="{89D2E9EF-7752-4210-AB95-7C79792507EE}"/>
    <cellStyle name="Input 2 5 3 2 12 2 3" xfId="12024" xr:uid="{534FDE3D-E20A-4DA6-B238-BFA3E921AA83}"/>
    <cellStyle name="Input 2 5 3 2 12 3" xfId="12025" xr:uid="{10BF828C-9789-442B-81EA-DA58B5D4C950}"/>
    <cellStyle name="Input 2 5 3 2 12 3 2" xfId="12026" xr:uid="{86BC59F5-A996-43B4-848D-C7CADF383F14}"/>
    <cellStyle name="Input 2 5 3 2 12 3 3" xfId="12027" xr:uid="{4DFA114F-F7BC-40A0-8841-7857FD7525A0}"/>
    <cellStyle name="Input 2 5 3 2 12 4" xfId="12028" xr:uid="{69002134-A96B-4015-9864-0A07EF6D8ACC}"/>
    <cellStyle name="Input 2 5 3 2 12 4 2" xfId="12029" xr:uid="{00CE2FC5-0687-4899-8A06-6BCE836E4FC2}"/>
    <cellStyle name="Input 2 5 3 2 12 4 3" xfId="12030" xr:uid="{FF4852B1-D566-458D-B4DE-A5D39656A47F}"/>
    <cellStyle name="Input 2 5 3 2 12 5" xfId="12031" xr:uid="{9169580C-47B8-469B-943F-B9ACCC6E853E}"/>
    <cellStyle name="Input 2 5 3 2 12 5 2" xfId="12032" xr:uid="{C48C9622-6763-4880-A8CF-5BB72723595F}"/>
    <cellStyle name="Input 2 5 3 2 12 5 3" xfId="12033" xr:uid="{996987A8-C940-46BE-9E6F-9FAB3C65FF2D}"/>
    <cellStyle name="Input 2 5 3 2 12 6" xfId="12034" xr:uid="{E71099E6-6209-4E9D-B781-75C4A126F61F}"/>
    <cellStyle name="Input 2 5 3 2 12 6 2" xfId="12035" xr:uid="{80B09DA4-9997-4D42-9B48-1253EBA183DC}"/>
    <cellStyle name="Input 2 5 3 2 12 6 3" xfId="12036" xr:uid="{FCD1A702-F2E3-4183-A414-49421F30E3E9}"/>
    <cellStyle name="Input 2 5 3 2 12 7" xfId="12037" xr:uid="{0397B656-9597-4B1F-938F-9E15D353D873}"/>
    <cellStyle name="Input 2 5 3 2 12 8" xfId="12038" xr:uid="{DDBB2603-EB66-4EB5-902C-FB6E835E2FBB}"/>
    <cellStyle name="Input 2 5 3 2 13" xfId="12039" xr:uid="{92985839-615E-437F-A1A8-A01FF05B85D0}"/>
    <cellStyle name="Input 2 5 3 2 13 2" xfId="12040" xr:uid="{4F7684B8-20BF-43D3-A702-3C239A053526}"/>
    <cellStyle name="Input 2 5 3 2 13 2 2" xfId="12041" xr:uid="{5CB6D20F-F035-4EAE-827F-716EAA92F2EE}"/>
    <cellStyle name="Input 2 5 3 2 13 2 3" xfId="12042" xr:uid="{AFA22B64-375E-4108-87A2-730561B52483}"/>
    <cellStyle name="Input 2 5 3 2 13 3" xfId="12043" xr:uid="{8E6C724E-FDA5-467F-A82E-9E2E84A69390}"/>
    <cellStyle name="Input 2 5 3 2 13 3 2" xfId="12044" xr:uid="{62F57775-13E2-4BA1-96A3-8E97B425A593}"/>
    <cellStyle name="Input 2 5 3 2 13 3 3" xfId="12045" xr:uid="{CFD033CB-AF3D-44E6-8972-AF5D55A3C47A}"/>
    <cellStyle name="Input 2 5 3 2 13 4" xfId="12046" xr:uid="{A00DC2B9-C392-4396-A95B-66F0E7A40B31}"/>
    <cellStyle name="Input 2 5 3 2 13 4 2" xfId="12047" xr:uid="{4B30C38A-0A1D-4050-BA83-F85055673021}"/>
    <cellStyle name="Input 2 5 3 2 13 4 3" xfId="12048" xr:uid="{E1A26017-6FA7-4148-82F9-080100054121}"/>
    <cellStyle name="Input 2 5 3 2 13 5" xfId="12049" xr:uid="{06B0C8F6-AEB1-4D63-8FF0-19D705B587C2}"/>
    <cellStyle name="Input 2 5 3 2 13 5 2" xfId="12050" xr:uid="{BA7A3494-828C-41F0-BDEB-25B3CB7801CC}"/>
    <cellStyle name="Input 2 5 3 2 13 5 3" xfId="12051" xr:uid="{43044D00-7D1D-41CC-82F2-F717F816C7AE}"/>
    <cellStyle name="Input 2 5 3 2 13 6" xfId="12052" xr:uid="{3FB915A3-C19F-400A-B5BE-E6526F0AA1FE}"/>
    <cellStyle name="Input 2 5 3 2 13 6 2" xfId="12053" xr:uid="{24804B18-E9C6-48E8-B571-B1D10FDCCC55}"/>
    <cellStyle name="Input 2 5 3 2 13 6 3" xfId="12054" xr:uid="{EDFEF298-0A6C-4D12-B8C4-ED391DB1D355}"/>
    <cellStyle name="Input 2 5 3 2 13 7" xfId="12055" xr:uid="{61F6F50B-4A5D-4831-B52A-C5003ABDDC37}"/>
    <cellStyle name="Input 2 5 3 2 13 8" xfId="12056" xr:uid="{3A419691-BA5C-4BEC-BED9-843C2A3F2BC1}"/>
    <cellStyle name="Input 2 5 3 2 14" xfId="12057" xr:uid="{E98C6349-C88C-4E32-90A0-B7C235982841}"/>
    <cellStyle name="Input 2 5 3 2 14 2" xfId="12058" xr:uid="{C97A6B86-67A5-4311-A7AD-DC6085698F55}"/>
    <cellStyle name="Input 2 5 3 2 14 2 2" xfId="12059" xr:uid="{C52960C6-FFF5-408C-BA1F-43F1DBA4B7C0}"/>
    <cellStyle name="Input 2 5 3 2 14 2 3" xfId="12060" xr:uid="{BC4123A0-D061-4AE2-B99E-F88CFF061221}"/>
    <cellStyle name="Input 2 5 3 2 14 3" xfId="12061" xr:uid="{C4946015-F015-4B5F-A08D-04F4C51DEF23}"/>
    <cellStyle name="Input 2 5 3 2 14 3 2" xfId="12062" xr:uid="{27418237-E3D2-496A-A382-0DFD784A9DC8}"/>
    <cellStyle name="Input 2 5 3 2 14 3 3" xfId="12063" xr:uid="{77A8452E-916E-40BD-BD60-EFF71CE914B6}"/>
    <cellStyle name="Input 2 5 3 2 14 4" xfId="12064" xr:uid="{206794FF-0BA4-4118-9B31-B2EF16710407}"/>
    <cellStyle name="Input 2 5 3 2 14 4 2" xfId="12065" xr:uid="{A6A50268-C3CF-4CFB-98CA-72289E0E5792}"/>
    <cellStyle name="Input 2 5 3 2 14 4 3" xfId="12066" xr:uid="{FDE6A245-57AF-44E1-ADBC-3A120EBC33E9}"/>
    <cellStyle name="Input 2 5 3 2 14 5" xfId="12067" xr:uid="{2DA748FB-5606-414F-B053-DF7922E17839}"/>
    <cellStyle name="Input 2 5 3 2 14 5 2" xfId="12068" xr:uid="{54D4E68B-B645-46F4-A5F0-F4B076D47B8B}"/>
    <cellStyle name="Input 2 5 3 2 14 5 3" xfId="12069" xr:uid="{91E1CED7-62AA-4947-BC70-E73AA8B14FFB}"/>
    <cellStyle name="Input 2 5 3 2 14 6" xfId="12070" xr:uid="{BA481A40-F2F1-4539-90D0-C9B7A1F91833}"/>
    <cellStyle name="Input 2 5 3 2 14 6 2" xfId="12071" xr:uid="{A35DE992-D789-4AF4-9E6A-D3B8B9B07D49}"/>
    <cellStyle name="Input 2 5 3 2 14 6 3" xfId="12072" xr:uid="{35F36CB1-3C40-4551-A176-914B03E27950}"/>
    <cellStyle name="Input 2 5 3 2 14 7" xfId="12073" xr:uid="{1DD636D2-0C8D-4402-8909-2E0830B53172}"/>
    <cellStyle name="Input 2 5 3 2 14 8" xfId="12074" xr:uid="{93B4045E-850E-457A-948E-650AF78790F3}"/>
    <cellStyle name="Input 2 5 3 2 15" xfId="12075" xr:uid="{868EB652-E2C9-4B04-BA70-E8E4C6572FBE}"/>
    <cellStyle name="Input 2 5 3 2 15 2" xfId="12076" xr:uid="{76D4286C-468A-4AAE-8AF3-01F270173DC6}"/>
    <cellStyle name="Input 2 5 3 2 15 3" xfId="12077" xr:uid="{CBE059C8-1C41-40A3-BFB2-9D098664E70D}"/>
    <cellStyle name="Input 2 5 3 2 16" xfId="12078" xr:uid="{73059194-B3AA-4322-BFD8-84D550154CDB}"/>
    <cellStyle name="Input 2 5 3 2 2" xfId="12079" xr:uid="{EEC9ECF0-C399-4236-B328-2F30ADE87CBD}"/>
    <cellStyle name="Input 2 5 3 2 2 2" xfId="12080" xr:uid="{E19DC5C8-F6FB-4599-95F5-F9EAB95E742E}"/>
    <cellStyle name="Input 2 5 3 2 2 2 2" xfId="12081" xr:uid="{4F3B73DA-57D5-4CD4-966D-4C0EAC3AB574}"/>
    <cellStyle name="Input 2 5 3 2 2 2 3" xfId="12082" xr:uid="{5B30E029-9BE4-49B6-9DF6-648BFC3DE98D}"/>
    <cellStyle name="Input 2 5 3 2 2 3" xfId="12083" xr:uid="{8E99774E-14F8-463B-9BF1-AFD97BC3FAD0}"/>
    <cellStyle name="Input 2 5 3 2 2 3 2" xfId="12084" xr:uid="{A3942364-D101-4AED-BDF4-8ABEB2B903FF}"/>
    <cellStyle name="Input 2 5 3 2 2 3 3" xfId="12085" xr:uid="{D3E6A371-3939-4C18-B468-E859964D616E}"/>
    <cellStyle name="Input 2 5 3 2 2 4" xfId="12086" xr:uid="{891D8746-6A01-45FB-A5C5-F4720A6FE046}"/>
    <cellStyle name="Input 2 5 3 2 2 4 2" xfId="12087" xr:uid="{887E35C2-A288-4F4C-8A9F-B885153015F4}"/>
    <cellStyle name="Input 2 5 3 2 2 4 3" xfId="12088" xr:uid="{8D26A66A-0DDD-4B81-94F8-A05C291CA0D5}"/>
    <cellStyle name="Input 2 5 3 2 2 5" xfId="12089" xr:uid="{743DD35F-79E2-4227-9470-794748C87B49}"/>
    <cellStyle name="Input 2 5 3 2 2 5 2" xfId="12090" xr:uid="{ADC60932-DB41-4EF8-8223-384D2641EFED}"/>
    <cellStyle name="Input 2 5 3 2 2 5 3" xfId="12091" xr:uid="{AE0ED539-E5E5-4495-9FC0-2E7C47C443EE}"/>
    <cellStyle name="Input 2 5 3 2 2 6" xfId="12092" xr:uid="{21D5F5B2-C93F-463D-82B8-4E697D1B54FD}"/>
    <cellStyle name="Input 2 5 3 2 2 6 2" xfId="12093" xr:uid="{D2D3E8BC-1DE2-448A-B4C1-FF73CED9FF3D}"/>
    <cellStyle name="Input 2 5 3 2 2 6 3" xfId="12094" xr:uid="{54DB5D59-1FDD-453F-882F-982E1266FFF0}"/>
    <cellStyle name="Input 2 5 3 2 2 7" xfId="12095" xr:uid="{04C2A695-5F2F-4C4D-B01E-591BF427F1D9}"/>
    <cellStyle name="Input 2 5 3 2 2 8" xfId="12096" xr:uid="{BFB7DD21-4FB3-4E1F-AC23-941B360DE625}"/>
    <cellStyle name="Input 2 5 3 2 2 9" xfId="12097" xr:uid="{9CFF93EF-F74B-4331-8291-27D0B3FE2320}"/>
    <cellStyle name="Input 2 5 3 2 3" xfId="12098" xr:uid="{C9CF1C42-E19D-47C1-AC43-0076A17859D1}"/>
    <cellStyle name="Input 2 5 3 2 3 2" xfId="12099" xr:uid="{8B063B1C-AC26-4F01-AD57-086ACCB8015D}"/>
    <cellStyle name="Input 2 5 3 2 3 2 2" xfId="12100" xr:uid="{275628F2-8018-4EB0-98C7-FD108C8FE138}"/>
    <cellStyle name="Input 2 5 3 2 3 2 3" xfId="12101" xr:uid="{EDF1BA73-F3EB-4FEF-9A6A-F8772BB94BA0}"/>
    <cellStyle name="Input 2 5 3 2 3 3" xfId="12102" xr:uid="{FFCECB35-1ABF-4FC0-862E-25137E0F597E}"/>
    <cellStyle name="Input 2 5 3 2 3 3 2" xfId="12103" xr:uid="{B468A7C6-5EC1-4396-A8A2-48005FCA21AE}"/>
    <cellStyle name="Input 2 5 3 2 3 3 3" xfId="12104" xr:uid="{11E63DC5-7F66-416C-AC93-B8F77813565F}"/>
    <cellStyle name="Input 2 5 3 2 3 4" xfId="12105" xr:uid="{A0B4139B-D3AB-4F5B-835C-1ADCA6578786}"/>
    <cellStyle name="Input 2 5 3 2 3 4 2" xfId="12106" xr:uid="{51B62666-D05E-4F1D-9EE0-4683E47CDFBF}"/>
    <cellStyle name="Input 2 5 3 2 3 4 3" xfId="12107" xr:uid="{6B6D820C-64D1-4601-99FC-9E56E69B725F}"/>
    <cellStyle name="Input 2 5 3 2 3 5" xfId="12108" xr:uid="{A04032C8-076C-4283-A6D8-6FFB05337C82}"/>
    <cellStyle name="Input 2 5 3 2 3 5 2" xfId="12109" xr:uid="{65C64AC1-F098-4F06-9A7C-0F2601691602}"/>
    <cellStyle name="Input 2 5 3 2 3 5 3" xfId="12110" xr:uid="{6146DCB7-AD7E-4DE7-A358-31F57F0458DD}"/>
    <cellStyle name="Input 2 5 3 2 3 6" xfId="12111" xr:uid="{4D79B4B9-2C08-42D4-818B-BB278A7FD1F3}"/>
    <cellStyle name="Input 2 5 3 2 3 6 2" xfId="12112" xr:uid="{AE594F06-9145-4A45-A916-4A330707A854}"/>
    <cellStyle name="Input 2 5 3 2 3 6 3" xfId="12113" xr:uid="{73930357-9D93-421C-8CDA-EB13D36DD45E}"/>
    <cellStyle name="Input 2 5 3 2 3 7" xfId="12114" xr:uid="{7433111E-9AC1-43B4-B10E-360E7D3B09EB}"/>
    <cellStyle name="Input 2 5 3 2 3 8" xfId="12115" xr:uid="{81DF1C5C-95AC-474D-9000-3818825D18E1}"/>
    <cellStyle name="Input 2 5 3 2 3 9" xfId="12116" xr:uid="{E09E8A79-477E-459D-903F-78D1779D4D64}"/>
    <cellStyle name="Input 2 5 3 2 4" xfId="12117" xr:uid="{A1C5F215-39E6-4163-A5CF-6409FABDDEFA}"/>
    <cellStyle name="Input 2 5 3 2 4 2" xfId="12118" xr:uid="{205AE23E-7DDD-4325-A086-DA526BA85896}"/>
    <cellStyle name="Input 2 5 3 2 4 2 2" xfId="12119" xr:uid="{11C34337-D0C3-457A-A1AB-F76085BD06B1}"/>
    <cellStyle name="Input 2 5 3 2 4 2 3" xfId="12120" xr:uid="{67FE47D2-4829-49A2-BB99-834F9D3662B0}"/>
    <cellStyle name="Input 2 5 3 2 4 3" xfId="12121" xr:uid="{FFE1D56A-E93D-4487-844C-EE50B5B1AF40}"/>
    <cellStyle name="Input 2 5 3 2 4 3 2" xfId="12122" xr:uid="{5061DF63-C80C-414E-A631-D58752B268A8}"/>
    <cellStyle name="Input 2 5 3 2 4 3 3" xfId="12123" xr:uid="{D083BC9A-4372-4021-BF37-D8A3B1F7A0E0}"/>
    <cellStyle name="Input 2 5 3 2 4 4" xfId="12124" xr:uid="{C4FD0FD7-4FBF-4E64-A034-62EDB27CADDD}"/>
    <cellStyle name="Input 2 5 3 2 4 4 2" xfId="12125" xr:uid="{46D7C4C1-D091-47AA-A9D6-D0CBF65FED45}"/>
    <cellStyle name="Input 2 5 3 2 4 4 3" xfId="12126" xr:uid="{C6601B29-F06C-4BC5-A44E-3850D5B435DA}"/>
    <cellStyle name="Input 2 5 3 2 4 5" xfId="12127" xr:uid="{52513702-802B-47C9-B164-799AA8D19D66}"/>
    <cellStyle name="Input 2 5 3 2 4 5 2" xfId="12128" xr:uid="{8E01ABF6-F4B3-4CA1-B943-846946DA8252}"/>
    <cellStyle name="Input 2 5 3 2 4 5 3" xfId="12129" xr:uid="{2AB9DFF5-6D9A-4ADA-90F2-5A8FD2DC2369}"/>
    <cellStyle name="Input 2 5 3 2 4 6" xfId="12130" xr:uid="{B6C717C8-030D-47D6-8DC1-A2D3BA073E6D}"/>
    <cellStyle name="Input 2 5 3 2 4 6 2" xfId="12131" xr:uid="{E680931B-6960-4DB5-9A7D-293109D7CF46}"/>
    <cellStyle name="Input 2 5 3 2 4 6 3" xfId="12132" xr:uid="{C7E2AE6D-61B7-4C00-A037-105598E98FE1}"/>
    <cellStyle name="Input 2 5 3 2 4 7" xfId="12133" xr:uid="{FBB094C0-E556-4E47-98B9-610D658E0555}"/>
    <cellStyle name="Input 2 5 3 2 4 8" xfId="12134" xr:uid="{AC4BB447-8A37-41D6-9AF2-0777F2BC156B}"/>
    <cellStyle name="Input 2 5 3 2 4 9" xfId="12135" xr:uid="{250A0DF5-5A2F-4A01-9CCA-15AA0F9875D4}"/>
    <cellStyle name="Input 2 5 3 2 5" xfId="12136" xr:uid="{11110C1E-777B-4EB5-AE9B-7735BB48A3AA}"/>
    <cellStyle name="Input 2 5 3 2 5 2" xfId="12137" xr:uid="{CC3B2E67-B889-4CCF-8749-67470D144669}"/>
    <cellStyle name="Input 2 5 3 2 5 2 2" xfId="12138" xr:uid="{87E8AFBE-0739-47E7-85AE-76BE6178E93E}"/>
    <cellStyle name="Input 2 5 3 2 5 2 3" xfId="12139" xr:uid="{01EB4AD1-2182-4D9D-810E-17352FE9AF1F}"/>
    <cellStyle name="Input 2 5 3 2 5 3" xfId="12140" xr:uid="{A35A62EC-6B9B-44D7-B7F6-7ECF0E2A5209}"/>
    <cellStyle name="Input 2 5 3 2 5 3 2" xfId="12141" xr:uid="{7848BBC8-2EAD-44E9-BEE5-9128CC850B3E}"/>
    <cellStyle name="Input 2 5 3 2 5 3 3" xfId="12142" xr:uid="{E3133C21-7813-44BA-9C08-FBC1391E1D8A}"/>
    <cellStyle name="Input 2 5 3 2 5 4" xfId="12143" xr:uid="{EBA41B43-1235-4E6A-AB5A-72606CF416B8}"/>
    <cellStyle name="Input 2 5 3 2 5 4 2" xfId="12144" xr:uid="{4EA5D5B2-6D94-4D6E-9901-DA40B406D4E6}"/>
    <cellStyle name="Input 2 5 3 2 5 4 3" xfId="12145" xr:uid="{AAB5BA0A-AE76-4819-BBAB-157BA63DDFC2}"/>
    <cellStyle name="Input 2 5 3 2 5 5" xfId="12146" xr:uid="{C88F5D63-55DE-49CA-8B91-706968AF562C}"/>
    <cellStyle name="Input 2 5 3 2 5 5 2" xfId="12147" xr:uid="{7675D913-1539-4A4B-9E68-2E9484D56ADD}"/>
    <cellStyle name="Input 2 5 3 2 5 5 3" xfId="12148" xr:uid="{FCACD089-59C6-4DC0-9F9A-8CE2B2E4840C}"/>
    <cellStyle name="Input 2 5 3 2 5 6" xfId="12149" xr:uid="{7688AEEF-2DBC-4647-897E-3415B7D4BCAA}"/>
    <cellStyle name="Input 2 5 3 2 5 6 2" xfId="12150" xr:uid="{DAD97A29-9FD1-4E8A-8382-269F0630843F}"/>
    <cellStyle name="Input 2 5 3 2 5 6 3" xfId="12151" xr:uid="{918E0F0D-5D04-45CB-8457-3C92B64ACE25}"/>
    <cellStyle name="Input 2 5 3 2 5 7" xfId="12152" xr:uid="{E0605153-D598-46A6-BA7B-59B80ACBDA25}"/>
    <cellStyle name="Input 2 5 3 2 5 8" xfId="12153" xr:uid="{8661A7EC-8922-4C9C-9018-AF77E5C4557B}"/>
    <cellStyle name="Input 2 5 3 2 5 9" xfId="12154" xr:uid="{7D07BA69-C3C3-4FD5-8080-D3377614AC08}"/>
    <cellStyle name="Input 2 5 3 2 6" xfId="12155" xr:uid="{A200CB20-F7E1-4AFA-AFDD-95EB35CE87A4}"/>
    <cellStyle name="Input 2 5 3 2 6 2" xfId="12156" xr:uid="{95A50565-7574-48E5-AAA9-88E2F7830F05}"/>
    <cellStyle name="Input 2 5 3 2 6 2 2" xfId="12157" xr:uid="{8B455827-C8A2-4C00-908D-3138FACC0604}"/>
    <cellStyle name="Input 2 5 3 2 6 2 3" xfId="12158" xr:uid="{D6389EDF-E81A-41AE-8316-3367DFF21BF8}"/>
    <cellStyle name="Input 2 5 3 2 6 3" xfId="12159" xr:uid="{98256119-6F4A-4410-B1A3-FD494F7AF0B2}"/>
    <cellStyle name="Input 2 5 3 2 6 3 2" xfId="12160" xr:uid="{BA068374-F2F9-41B5-90CF-551FB6A528B3}"/>
    <cellStyle name="Input 2 5 3 2 6 3 3" xfId="12161" xr:uid="{70D7BE01-72B0-4E46-8D3E-8D356266017C}"/>
    <cellStyle name="Input 2 5 3 2 6 4" xfId="12162" xr:uid="{7FD3337F-618B-47A2-98BD-4391731CEEDB}"/>
    <cellStyle name="Input 2 5 3 2 6 4 2" xfId="12163" xr:uid="{69E458EC-CD5D-41D9-81F2-655BA3A84EFD}"/>
    <cellStyle name="Input 2 5 3 2 6 4 3" xfId="12164" xr:uid="{19CA372A-DD73-4DD0-AD46-834BEBF65E33}"/>
    <cellStyle name="Input 2 5 3 2 6 5" xfId="12165" xr:uid="{F2C8F02F-D549-4CB0-A236-1D0DF557836B}"/>
    <cellStyle name="Input 2 5 3 2 6 5 2" xfId="12166" xr:uid="{F7940F01-9F18-4726-8194-1ECE414B6B66}"/>
    <cellStyle name="Input 2 5 3 2 6 5 3" xfId="12167" xr:uid="{49B5D7C2-5F5F-4708-8B69-B3A880CD99AC}"/>
    <cellStyle name="Input 2 5 3 2 6 6" xfId="12168" xr:uid="{DDE16685-1694-4732-91A8-E919D4BF3806}"/>
    <cellStyle name="Input 2 5 3 2 6 6 2" xfId="12169" xr:uid="{B034BFE6-3E79-42B2-AF57-F9058F10A8C3}"/>
    <cellStyle name="Input 2 5 3 2 6 6 3" xfId="12170" xr:uid="{2911A0E3-8A39-473A-A8B0-C54E1B48B63A}"/>
    <cellStyle name="Input 2 5 3 2 6 7" xfId="12171" xr:uid="{B187D79A-494A-43BB-97D8-D6E3DF482397}"/>
    <cellStyle name="Input 2 5 3 2 6 8" xfId="12172" xr:uid="{4F5B6525-4B13-47D3-8A67-7F8C06AC6D88}"/>
    <cellStyle name="Input 2 5 3 2 6 9" xfId="12173" xr:uid="{578618C9-7893-4CF5-A3C3-BA799EEC4B69}"/>
    <cellStyle name="Input 2 5 3 2 7" xfId="12174" xr:uid="{3FF58A64-A2AD-4ED7-BD9D-7746B7B68A04}"/>
    <cellStyle name="Input 2 5 3 2 7 2" xfId="12175" xr:uid="{068EA443-2873-4EB5-9743-ABD03DF81EFE}"/>
    <cellStyle name="Input 2 5 3 2 7 2 2" xfId="12176" xr:uid="{10732798-BC7E-442F-9E9E-C3943F7B3DBA}"/>
    <cellStyle name="Input 2 5 3 2 7 2 3" xfId="12177" xr:uid="{E5AC2CC9-2379-4C22-A311-2754D26B53FD}"/>
    <cellStyle name="Input 2 5 3 2 7 3" xfId="12178" xr:uid="{DF7CA3C5-1536-437A-8ED9-8D596F10401D}"/>
    <cellStyle name="Input 2 5 3 2 7 3 2" xfId="12179" xr:uid="{EA07D0E2-1188-45FD-B186-2E2E3ED749DC}"/>
    <cellStyle name="Input 2 5 3 2 7 3 3" xfId="12180" xr:uid="{471F99C9-96F0-43C5-9F9B-918F8BCF60C0}"/>
    <cellStyle name="Input 2 5 3 2 7 4" xfId="12181" xr:uid="{1F65A349-07FA-4DFD-8DF8-59EE40FB9CB5}"/>
    <cellStyle name="Input 2 5 3 2 7 4 2" xfId="12182" xr:uid="{43728728-827E-4A5B-B187-B2FFAB55CF84}"/>
    <cellStyle name="Input 2 5 3 2 7 4 3" xfId="12183" xr:uid="{D0C4DF8F-62F5-4AD5-91DB-D5553F8606CD}"/>
    <cellStyle name="Input 2 5 3 2 7 5" xfId="12184" xr:uid="{9E297F4E-33E0-4FAE-A2D0-B46614F304A1}"/>
    <cellStyle name="Input 2 5 3 2 7 5 2" xfId="12185" xr:uid="{C8A58B47-D378-49A8-BD92-63895528D6BE}"/>
    <cellStyle name="Input 2 5 3 2 7 5 3" xfId="12186" xr:uid="{4AAB6F99-3DFF-4A67-9FC9-E566281423BB}"/>
    <cellStyle name="Input 2 5 3 2 7 6" xfId="12187" xr:uid="{90F5E5BE-28A5-40FD-A289-39B96266852D}"/>
    <cellStyle name="Input 2 5 3 2 7 6 2" xfId="12188" xr:uid="{D1362242-6D5F-447B-8266-09F71C01785C}"/>
    <cellStyle name="Input 2 5 3 2 7 6 3" xfId="12189" xr:uid="{AABAD560-97FA-4DF8-BD94-0307C9882355}"/>
    <cellStyle name="Input 2 5 3 2 7 7" xfId="12190" xr:uid="{CC5171B5-404D-44ED-9CA2-76C2BE52D9B9}"/>
    <cellStyle name="Input 2 5 3 2 7 8" xfId="12191" xr:uid="{66C177CE-385F-42C7-B3DD-73915DA8DFC4}"/>
    <cellStyle name="Input 2 5 3 2 7 9" xfId="12192" xr:uid="{522EACA7-4566-45E7-9851-A446F5AFB2BB}"/>
    <cellStyle name="Input 2 5 3 2 8" xfId="12193" xr:uid="{BC75ECA1-3196-43DB-ABEA-740DA89D0072}"/>
    <cellStyle name="Input 2 5 3 2 8 2" xfId="12194" xr:uid="{965768D9-C8B8-48C2-B3A2-CC14E5DE35B6}"/>
    <cellStyle name="Input 2 5 3 2 8 2 2" xfId="12195" xr:uid="{9BE61D60-1299-4FB4-A3CA-7E245F4FD353}"/>
    <cellStyle name="Input 2 5 3 2 8 2 3" xfId="12196" xr:uid="{08A7A52C-64E7-4472-A2DE-7F608B3B3BA2}"/>
    <cellStyle name="Input 2 5 3 2 8 3" xfId="12197" xr:uid="{1B44BE5B-4640-4B22-A122-9201D9B68AA4}"/>
    <cellStyle name="Input 2 5 3 2 8 3 2" xfId="12198" xr:uid="{149C3D06-F83E-44F3-90F3-9A5FB3B3BD6E}"/>
    <cellStyle name="Input 2 5 3 2 8 3 3" xfId="12199" xr:uid="{58349336-8F9B-48B7-851A-061C714240F8}"/>
    <cellStyle name="Input 2 5 3 2 8 4" xfId="12200" xr:uid="{0EF6A8EC-20F0-4888-857A-87EA0F04F9C3}"/>
    <cellStyle name="Input 2 5 3 2 8 4 2" xfId="12201" xr:uid="{41AEC473-37B9-4C1E-B9CC-91C212D3B25C}"/>
    <cellStyle name="Input 2 5 3 2 8 4 3" xfId="12202" xr:uid="{4AE3A560-9533-4CCE-8308-E4176A7B0B3A}"/>
    <cellStyle name="Input 2 5 3 2 8 5" xfId="12203" xr:uid="{F5905F2D-BABB-4C23-AFC2-5DDDBC34E6C8}"/>
    <cellStyle name="Input 2 5 3 2 8 5 2" xfId="12204" xr:uid="{EA54A174-75D7-4695-A184-B4B735908172}"/>
    <cellStyle name="Input 2 5 3 2 8 5 3" xfId="12205" xr:uid="{05D79790-1891-4855-8BD6-20510AC80E55}"/>
    <cellStyle name="Input 2 5 3 2 8 6" xfId="12206" xr:uid="{940752BF-8083-4979-804F-854871721997}"/>
    <cellStyle name="Input 2 5 3 2 8 6 2" xfId="12207" xr:uid="{4344B292-0CD1-4B9A-8D17-3DFB954CE66D}"/>
    <cellStyle name="Input 2 5 3 2 8 6 3" xfId="12208" xr:uid="{D3D1C3F5-AA6C-4DD8-8BB3-DD40667511E1}"/>
    <cellStyle name="Input 2 5 3 2 8 7" xfId="12209" xr:uid="{BCEF9134-CC9F-437E-B5B9-B43332450F50}"/>
    <cellStyle name="Input 2 5 3 2 8 8" xfId="12210" xr:uid="{FC01B934-8F0D-4693-8396-214F0E44ADA7}"/>
    <cellStyle name="Input 2 5 3 2 8 9" xfId="12211" xr:uid="{1FB7884E-0E1B-4DEE-AEEF-06B901516EB4}"/>
    <cellStyle name="Input 2 5 3 2 9" xfId="12212" xr:uid="{FB5C0FEC-511A-4930-841D-3AAEA327ACF4}"/>
    <cellStyle name="Input 2 5 3 2 9 2" xfId="12213" xr:uid="{3B5B5A19-0946-451D-BB36-E7186CA039CA}"/>
    <cellStyle name="Input 2 5 3 2 9 2 2" xfId="12214" xr:uid="{25638601-9A71-43C4-B8EE-62AA3A7C68E0}"/>
    <cellStyle name="Input 2 5 3 2 9 2 3" xfId="12215" xr:uid="{B029994A-4C2C-46B4-8250-EC16F30B087B}"/>
    <cellStyle name="Input 2 5 3 2 9 3" xfId="12216" xr:uid="{166BD25D-5195-417B-A90D-5DB71373BFB9}"/>
    <cellStyle name="Input 2 5 3 2 9 3 2" xfId="12217" xr:uid="{C427E27D-760E-47DA-BF77-BBAC273D349D}"/>
    <cellStyle name="Input 2 5 3 2 9 3 3" xfId="12218" xr:uid="{858832D3-4CDB-4F86-88A2-6B2DAF3BEC92}"/>
    <cellStyle name="Input 2 5 3 2 9 4" xfId="12219" xr:uid="{BC39DFF5-A67E-4FAE-A0AE-6D741CD37114}"/>
    <cellStyle name="Input 2 5 3 2 9 4 2" xfId="12220" xr:uid="{18AAFE88-1F45-491A-BA76-017D9F3DEC8B}"/>
    <cellStyle name="Input 2 5 3 2 9 4 3" xfId="12221" xr:uid="{2C0DB827-54EA-4059-A259-D6F15DCD93DD}"/>
    <cellStyle name="Input 2 5 3 2 9 5" xfId="12222" xr:uid="{33C52B6A-C08B-4D1D-85FB-5161ECBF8781}"/>
    <cellStyle name="Input 2 5 3 2 9 5 2" xfId="12223" xr:uid="{A76E7403-D31B-4A73-BC3C-DE12A8916777}"/>
    <cellStyle name="Input 2 5 3 2 9 5 3" xfId="12224" xr:uid="{59F45D9C-DA75-49DB-BF51-7F9F198A7333}"/>
    <cellStyle name="Input 2 5 3 2 9 6" xfId="12225" xr:uid="{3C11F853-4551-4310-9A36-DA66C037D3DB}"/>
    <cellStyle name="Input 2 5 3 2 9 6 2" xfId="12226" xr:uid="{DAD8F7AA-6323-4970-ACFE-DF79F116FB61}"/>
    <cellStyle name="Input 2 5 3 2 9 6 3" xfId="12227" xr:uid="{DC7EC705-7E9F-4A37-82E2-B3EC9C3C6C72}"/>
    <cellStyle name="Input 2 5 3 2 9 7" xfId="12228" xr:uid="{A0770A07-EF14-4828-A768-18F7C076CFD1}"/>
    <cellStyle name="Input 2 5 3 2 9 8" xfId="12229" xr:uid="{93238106-3CBE-4604-8D31-BF3EFBF2EBE5}"/>
    <cellStyle name="Input 2 5 3 3" xfId="12230" xr:uid="{3D61B6CD-15DC-4759-8DA1-5E36048F62E6}"/>
    <cellStyle name="Input 2 5 3 3 10" xfId="12231" xr:uid="{E267FF3A-86BB-49D1-BEB1-840D128383C1}"/>
    <cellStyle name="Input 2 5 3 3 11" xfId="12232" xr:uid="{59FEDB63-23B4-480F-BD17-F83AD00546F7}"/>
    <cellStyle name="Input 2 5 3 3 2" xfId="12233" xr:uid="{076224BD-4EF9-4921-8037-4FD78D210197}"/>
    <cellStyle name="Input 2 5 3 3 2 2" xfId="12234" xr:uid="{D509E2B6-E168-4260-B1C6-E51E8A6BF92A}"/>
    <cellStyle name="Input 2 5 3 3 2 3" xfId="12235" xr:uid="{FE3346BC-DD06-440A-A29F-A489CEBF417D}"/>
    <cellStyle name="Input 2 5 3 3 2 4" xfId="12236" xr:uid="{58F33233-F694-4C55-B372-20B58545E8A9}"/>
    <cellStyle name="Input 2 5 3 3 3" xfId="12237" xr:uid="{D0ABF29F-6896-49A1-A202-0240FA448912}"/>
    <cellStyle name="Input 2 5 3 3 3 2" xfId="12238" xr:uid="{033972E1-7C76-4692-841D-A0CEE30D9986}"/>
    <cellStyle name="Input 2 5 3 3 3 3" xfId="12239" xr:uid="{1084494F-7AFA-42E7-94FF-9B487FDEAFB8}"/>
    <cellStyle name="Input 2 5 3 3 3 4" xfId="12240" xr:uid="{5DCCB034-74AA-4207-9301-79B32CA4988C}"/>
    <cellStyle name="Input 2 5 3 3 4" xfId="12241" xr:uid="{0C6C9FC4-EB43-4109-A313-A6794F526BC0}"/>
    <cellStyle name="Input 2 5 3 3 4 2" xfId="12242" xr:uid="{5DFA7B83-172E-4DDA-88A9-39C01D7C3F25}"/>
    <cellStyle name="Input 2 5 3 3 4 3" xfId="12243" xr:uid="{74CE8768-DDD7-4640-950B-5E6F084F8D56}"/>
    <cellStyle name="Input 2 5 3 3 4 4" xfId="12244" xr:uid="{E503BA61-4280-426C-96B7-5E94120E31C4}"/>
    <cellStyle name="Input 2 5 3 3 5" xfId="12245" xr:uid="{1CA8DDF7-92DE-4AFA-8CFB-B58BC2E8A90E}"/>
    <cellStyle name="Input 2 5 3 3 5 2" xfId="12246" xr:uid="{6A6575E0-7D6E-4990-96F3-898202CC745A}"/>
    <cellStyle name="Input 2 5 3 3 5 3" xfId="12247" xr:uid="{22E0B9C2-766F-4A06-94C4-41D2D5A1C410}"/>
    <cellStyle name="Input 2 5 3 3 5 4" xfId="12248" xr:uid="{07A6B10E-19F9-47CD-A1D9-2A348E0F8A4B}"/>
    <cellStyle name="Input 2 5 3 3 6" xfId="12249" xr:uid="{8C8B4848-E15D-497E-917F-33B08D5C7EB0}"/>
    <cellStyle name="Input 2 5 3 3 6 2" xfId="12250" xr:uid="{C7DE9596-12DF-401E-AFA8-C5C8167B0337}"/>
    <cellStyle name="Input 2 5 3 3 6 3" xfId="12251" xr:uid="{295C9D74-8570-4881-B037-79681699AD0D}"/>
    <cellStyle name="Input 2 5 3 3 6 4" xfId="12252" xr:uid="{D7ADADE1-9D57-4D12-837C-992AF976EA35}"/>
    <cellStyle name="Input 2 5 3 3 7" xfId="12253" xr:uid="{3754700B-3D00-4405-B994-4665A29FE1B5}"/>
    <cellStyle name="Input 2 5 3 3 8" xfId="12254" xr:uid="{B10E33E1-5DC3-4E91-9C3A-48A79F74F798}"/>
    <cellStyle name="Input 2 5 3 3 9" xfId="12255" xr:uid="{DA5121B0-E03C-4DC2-9D47-E1E68D02682A}"/>
    <cellStyle name="Input 2 5 3 4" xfId="12256" xr:uid="{D8158589-5267-445D-AA9F-CA7AD7A67492}"/>
    <cellStyle name="Input 2 5 3 4 10" xfId="12257" xr:uid="{1E5A7ADB-9EC0-49D2-B73D-228F423D78E0}"/>
    <cellStyle name="Input 2 5 3 4 2" xfId="12258" xr:uid="{7059BC79-97C2-4F90-89EE-EF6801C2BDD6}"/>
    <cellStyle name="Input 2 5 3 4 2 2" xfId="12259" xr:uid="{8CDE23BE-85F6-478B-8AEE-8A9CE8E75BFA}"/>
    <cellStyle name="Input 2 5 3 4 2 3" xfId="12260" xr:uid="{8D9B4901-D409-4242-86A7-DA81AA368151}"/>
    <cellStyle name="Input 2 5 3 4 2 4" xfId="12261" xr:uid="{041943ED-8C70-4D9E-AD4D-C2F43C75029E}"/>
    <cellStyle name="Input 2 5 3 4 3" xfId="12262" xr:uid="{DEB8F823-15FB-4FA0-9455-62BF9CE182BF}"/>
    <cellStyle name="Input 2 5 3 4 3 2" xfId="12263" xr:uid="{18CD7CB3-B12A-4FF8-B1D6-2C19C97A3BE3}"/>
    <cellStyle name="Input 2 5 3 4 3 3" xfId="12264" xr:uid="{0BB9B02C-D0EC-4C10-BA25-6C99F0CF2E31}"/>
    <cellStyle name="Input 2 5 3 4 3 4" xfId="12265" xr:uid="{D9F69D14-2D62-454B-B9CC-4FCFF9495044}"/>
    <cellStyle name="Input 2 5 3 4 4" xfId="12266" xr:uid="{8D94BFE0-CFF5-4AFE-8B87-2D44C9318704}"/>
    <cellStyle name="Input 2 5 3 4 4 2" xfId="12267" xr:uid="{7D83202D-C12E-4B61-A206-85E8D2A7ACCF}"/>
    <cellStyle name="Input 2 5 3 4 4 3" xfId="12268" xr:uid="{8DD57664-6D55-45A4-8696-1066EB081C31}"/>
    <cellStyle name="Input 2 5 3 4 4 4" xfId="12269" xr:uid="{360F9BB5-CB57-4167-A64D-BA8FFD422A4A}"/>
    <cellStyle name="Input 2 5 3 4 5" xfId="12270" xr:uid="{5B42F556-D4BE-4A5A-BB3C-376FC3781451}"/>
    <cellStyle name="Input 2 5 3 4 5 2" xfId="12271" xr:uid="{8729881A-6E6F-445F-9C4B-568D351C4046}"/>
    <cellStyle name="Input 2 5 3 4 5 3" xfId="12272" xr:uid="{5FE0BD47-5D25-4557-9693-09674AF67749}"/>
    <cellStyle name="Input 2 5 3 4 5 4" xfId="12273" xr:uid="{18B6282C-1989-4E65-89D6-350FD7DC7C8E}"/>
    <cellStyle name="Input 2 5 3 4 6" xfId="12274" xr:uid="{DF34B3FB-E22C-41BB-BDE4-B9D57881163B}"/>
    <cellStyle name="Input 2 5 3 4 6 2" xfId="12275" xr:uid="{0059E712-9DB8-4F61-B83D-D94CC1B23C64}"/>
    <cellStyle name="Input 2 5 3 4 6 3" xfId="12276" xr:uid="{DC974555-7862-4EA5-B5B5-6D7AF488FE5A}"/>
    <cellStyle name="Input 2 5 3 4 6 4" xfId="12277" xr:uid="{99FC5DF8-7238-436C-8B0F-74889E4B2971}"/>
    <cellStyle name="Input 2 5 3 4 7" xfId="12278" xr:uid="{A4FFFC78-0815-45DB-B6E1-E382B18FB47E}"/>
    <cellStyle name="Input 2 5 3 4 8" xfId="12279" xr:uid="{88D7B84C-4321-45C1-B527-31D289FC62B7}"/>
    <cellStyle name="Input 2 5 3 4 9" xfId="12280" xr:uid="{006F8E24-68A4-4B5F-8AAB-5EC7B4C58A60}"/>
    <cellStyle name="Input 2 5 3 5" xfId="12281" xr:uid="{BDE4DDD2-B777-40AB-8215-97A1A8A79231}"/>
    <cellStyle name="Input 2 5 3 5 2" xfId="12282" xr:uid="{B41EDA6C-C10E-48C9-BFD1-65C23A0B7526}"/>
    <cellStyle name="Input 2 5 3 5 2 2" xfId="12283" xr:uid="{40B19932-1FC5-49BC-9532-B15A126363B2}"/>
    <cellStyle name="Input 2 5 3 5 2 3" xfId="12284" xr:uid="{2B66E1E5-DAD0-4C6F-93DB-12C6C1D6F3BA}"/>
    <cellStyle name="Input 2 5 3 5 3" xfId="12285" xr:uid="{7F4CC385-69BD-4C04-82B4-F0DFD2FBD763}"/>
    <cellStyle name="Input 2 5 3 5 3 2" xfId="12286" xr:uid="{286611C2-A260-44BA-B46B-E1C7E54507D5}"/>
    <cellStyle name="Input 2 5 3 5 3 3" xfId="12287" xr:uid="{26F25C7B-FB20-4E4C-A4D7-6B7F4AC2B5B0}"/>
    <cellStyle name="Input 2 5 3 5 4" xfId="12288" xr:uid="{18C79CE4-910B-4081-A4C5-B9697722948A}"/>
    <cellStyle name="Input 2 5 3 5 4 2" xfId="12289" xr:uid="{9E459215-BBB5-42D9-94CE-40FC6A265160}"/>
    <cellStyle name="Input 2 5 3 5 4 3" xfId="12290" xr:uid="{681FE1B8-733F-4BA1-9C1A-F9043E93EA51}"/>
    <cellStyle name="Input 2 5 3 5 5" xfId="12291" xr:uid="{40912DCB-FC9B-4186-B6C2-487385F00CAC}"/>
    <cellStyle name="Input 2 5 3 5 5 2" xfId="12292" xr:uid="{CDF09E63-5267-46EB-B0ED-4E00BC0C00A4}"/>
    <cellStyle name="Input 2 5 3 5 5 3" xfId="12293" xr:uid="{617EEF12-83C1-441C-98FB-45F8E9E2C67F}"/>
    <cellStyle name="Input 2 5 3 5 6" xfId="12294" xr:uid="{69B54EDE-B363-49BC-93C9-B9BB843AE6E5}"/>
    <cellStyle name="Input 2 5 3 5 6 2" xfId="12295" xr:uid="{431036B1-FB11-4397-B3E0-FF5F4DDDD5CC}"/>
    <cellStyle name="Input 2 5 3 5 6 3" xfId="12296" xr:uid="{D18309F1-0B44-4814-A45B-3020FF2037B5}"/>
    <cellStyle name="Input 2 5 3 5 7" xfId="12297" xr:uid="{4E4149C9-CDBC-4705-9768-DF137D48748D}"/>
    <cellStyle name="Input 2 5 3 5 8" xfId="12298" xr:uid="{A2174266-62C9-45FD-B7E5-E48D05E6605D}"/>
    <cellStyle name="Input 2 5 3 5 9" xfId="12299" xr:uid="{F9868FA1-580C-4398-8861-2BD3CB78AD87}"/>
    <cellStyle name="Input 2 5 3 6" xfId="12300" xr:uid="{D1BE8B1F-97EE-4789-8251-C80CBCBEB3BE}"/>
    <cellStyle name="Input 2 5 3 6 2" xfId="12301" xr:uid="{DA78122A-0814-44CC-9F4A-F66D056C86EA}"/>
    <cellStyle name="Input 2 5 3 6 2 2" xfId="12302" xr:uid="{8239A5F9-526E-4737-BA80-91B05BD32EF2}"/>
    <cellStyle name="Input 2 5 3 6 2 3" xfId="12303" xr:uid="{116DB633-B8CA-4742-AD9C-B284124A2E92}"/>
    <cellStyle name="Input 2 5 3 6 3" xfId="12304" xr:uid="{317C174C-06E9-40C4-8817-07DD35AC9CAE}"/>
    <cellStyle name="Input 2 5 3 6 3 2" xfId="12305" xr:uid="{D481754D-4FE4-4525-98A1-D7053BE33754}"/>
    <cellStyle name="Input 2 5 3 6 3 3" xfId="12306" xr:uid="{B990BAAE-CC88-489D-B660-DBD565300641}"/>
    <cellStyle name="Input 2 5 3 6 4" xfId="12307" xr:uid="{7FDFC032-F21C-49E0-A65B-08513D928F8A}"/>
    <cellStyle name="Input 2 5 3 6 4 2" xfId="12308" xr:uid="{D9F61180-BF12-43D6-BA83-94D21B337E18}"/>
    <cellStyle name="Input 2 5 3 6 4 3" xfId="12309" xr:uid="{5C0123F9-CB1B-4118-8A4E-9B4CEECE2962}"/>
    <cellStyle name="Input 2 5 3 6 5" xfId="12310" xr:uid="{1D4C17EC-8B19-4FE6-87F7-B9F7E3FF9665}"/>
    <cellStyle name="Input 2 5 3 6 5 2" xfId="12311" xr:uid="{56B241FB-1E07-4D7E-9549-842E518E86A3}"/>
    <cellStyle name="Input 2 5 3 6 5 3" xfId="12312" xr:uid="{94D4DDC3-61FA-49B3-9328-10EFD0F5D6C4}"/>
    <cellStyle name="Input 2 5 3 6 6" xfId="12313" xr:uid="{CD719D97-7F5D-4A53-8D91-CA78AF2807C2}"/>
    <cellStyle name="Input 2 5 3 6 6 2" xfId="12314" xr:uid="{6F2B0CCC-8294-43A6-85DE-B5C6CE9BAD35}"/>
    <cellStyle name="Input 2 5 3 6 6 3" xfId="12315" xr:uid="{3E5266F0-3151-4447-9381-D07E96FFF11B}"/>
    <cellStyle name="Input 2 5 3 6 7" xfId="12316" xr:uid="{46B7D1C6-EBFF-4C0B-82C0-D9BD0BCEA1A1}"/>
    <cellStyle name="Input 2 5 3 6 8" xfId="12317" xr:uid="{ADBBCFB2-C5A6-4F7E-8C91-7ABB7F9C65C8}"/>
    <cellStyle name="Input 2 5 3 6 9" xfId="12318" xr:uid="{222DC9D9-CE8B-48E1-B611-60811A8AF69A}"/>
    <cellStyle name="Input 2 5 3 7" xfId="12319" xr:uid="{7359BB54-8926-4E86-923A-5ED9F2CE6B2D}"/>
    <cellStyle name="Input 2 5 3 7 2" xfId="12320" xr:uid="{FDA53A64-A268-46A4-9094-5B1DC8FF0D54}"/>
    <cellStyle name="Input 2 5 3 7 2 2" xfId="12321" xr:uid="{DDB09344-B721-4B7A-BF47-4E188C4CE327}"/>
    <cellStyle name="Input 2 5 3 7 2 3" xfId="12322" xr:uid="{2A18EA1A-E3FA-4DDC-AB98-96078E229F89}"/>
    <cellStyle name="Input 2 5 3 7 3" xfId="12323" xr:uid="{F8E6E2CE-8DDE-4B03-A677-94E9CEBC5BB7}"/>
    <cellStyle name="Input 2 5 3 7 3 2" xfId="12324" xr:uid="{F991BB64-B20C-47ED-A51A-9A61726FD8BE}"/>
    <cellStyle name="Input 2 5 3 7 3 3" xfId="12325" xr:uid="{962DDC2D-91D7-407F-BCDD-49452C7D47D0}"/>
    <cellStyle name="Input 2 5 3 7 4" xfId="12326" xr:uid="{FB81F3A0-9CD5-4CDF-A8C4-7C87CEF6339E}"/>
    <cellStyle name="Input 2 5 3 7 4 2" xfId="12327" xr:uid="{78E30E33-070D-4649-A27D-29A0E07582B3}"/>
    <cellStyle name="Input 2 5 3 7 4 3" xfId="12328" xr:uid="{D18A61D7-2A1D-4732-BFEA-4BFC8333B0C2}"/>
    <cellStyle name="Input 2 5 3 7 5" xfId="12329" xr:uid="{09AB9552-15B9-485C-A584-7FF4FA42AD44}"/>
    <cellStyle name="Input 2 5 3 7 5 2" xfId="12330" xr:uid="{8D848D8B-5EBA-40CB-8CC6-7F754D61CEC4}"/>
    <cellStyle name="Input 2 5 3 7 5 3" xfId="12331" xr:uid="{D038CBDE-EA6F-40B2-87D6-31C190BE27E1}"/>
    <cellStyle name="Input 2 5 3 7 6" xfId="12332" xr:uid="{9D10408A-EFDC-4CC8-ACEA-4FA6943B8081}"/>
    <cellStyle name="Input 2 5 3 7 6 2" xfId="12333" xr:uid="{DAF8EA05-1F76-49C7-94E8-F3130DE7BF5E}"/>
    <cellStyle name="Input 2 5 3 7 6 3" xfId="12334" xr:uid="{685D282A-77A3-4876-A10D-F52C0EDF1AC1}"/>
    <cellStyle name="Input 2 5 3 7 7" xfId="12335" xr:uid="{9F800670-269C-40DF-90DC-ED91E8D39380}"/>
    <cellStyle name="Input 2 5 3 7 8" xfId="12336" xr:uid="{E5938A0B-D151-4B7D-8DC0-4E634C8CCA87}"/>
    <cellStyle name="Input 2 5 3 7 9" xfId="12337" xr:uid="{2D30CC65-37F5-4EEB-9714-346DD909EFDB}"/>
    <cellStyle name="Input 2 5 3 8" xfId="12338" xr:uid="{0FE082F6-D2ED-4100-9495-FD5235269E2D}"/>
    <cellStyle name="Input 2 5 3 8 2" xfId="12339" xr:uid="{CCF25685-7641-49BD-9BBB-A26809E50775}"/>
    <cellStyle name="Input 2 5 3 8 2 2" xfId="12340" xr:uid="{50FA63ED-376B-4397-BEF2-B1E33E51AFFF}"/>
    <cellStyle name="Input 2 5 3 8 2 3" xfId="12341" xr:uid="{0D7891E8-5871-4D23-A773-685F223B3B50}"/>
    <cellStyle name="Input 2 5 3 8 3" xfId="12342" xr:uid="{ECCDCE97-7F03-4357-BCA9-BD41DDFE2FBF}"/>
    <cellStyle name="Input 2 5 3 8 3 2" xfId="12343" xr:uid="{49ECA72B-AF97-46D6-8F26-9C43DC7C3793}"/>
    <cellStyle name="Input 2 5 3 8 3 3" xfId="12344" xr:uid="{F23C7169-22EC-425A-AC9F-F1FADD770BF3}"/>
    <cellStyle name="Input 2 5 3 8 4" xfId="12345" xr:uid="{399FF575-4546-48E0-8C21-C5C02EA4F11C}"/>
    <cellStyle name="Input 2 5 3 8 4 2" xfId="12346" xr:uid="{DD590C0A-0B81-40BB-936C-0F1EF9BDF427}"/>
    <cellStyle name="Input 2 5 3 8 4 3" xfId="12347" xr:uid="{2B9325CA-D617-4044-8FAB-0083F11A666F}"/>
    <cellStyle name="Input 2 5 3 8 5" xfId="12348" xr:uid="{49F22AD1-C32A-4F9B-B719-ED0A033829EF}"/>
    <cellStyle name="Input 2 5 3 8 5 2" xfId="12349" xr:uid="{5C0A4BA0-C6E0-4787-8A9D-E8FF8292B2F0}"/>
    <cellStyle name="Input 2 5 3 8 5 3" xfId="12350" xr:uid="{665CB3E9-959C-45DC-8F3B-5032CE7AF76E}"/>
    <cellStyle name="Input 2 5 3 8 6" xfId="12351" xr:uid="{329F1918-7323-41DF-A1D6-1E5793E1F9F4}"/>
    <cellStyle name="Input 2 5 3 8 6 2" xfId="12352" xr:uid="{BFFB554C-19F3-4C3E-AD81-5E840AD39052}"/>
    <cellStyle name="Input 2 5 3 8 6 3" xfId="12353" xr:uid="{001116EF-88B9-4B4A-A099-C5C08501686F}"/>
    <cellStyle name="Input 2 5 3 8 7" xfId="12354" xr:uid="{972540CC-A23D-47E5-B9E7-A28ADC029F12}"/>
    <cellStyle name="Input 2 5 3 8 8" xfId="12355" xr:uid="{5FEA44AA-1A7E-45CB-A110-62CF182DFB13}"/>
    <cellStyle name="Input 2 5 3 8 9" xfId="12356" xr:uid="{7A033B6F-70CB-4B59-B283-9C68846C7917}"/>
    <cellStyle name="Input 2 5 3 9" xfId="12357" xr:uid="{E8E251D3-C448-46B4-AE57-7FB7FD7510DD}"/>
    <cellStyle name="Input 2 5 3 9 2" xfId="12358" xr:uid="{EA09045B-7443-4FAE-A46A-C1508A5E3F43}"/>
    <cellStyle name="Input 2 5 3 9 2 2" xfId="12359" xr:uid="{FD4D2AC8-2927-4D9F-885F-8438FAE0CFEB}"/>
    <cellStyle name="Input 2 5 3 9 2 3" xfId="12360" xr:uid="{56B16EB6-A51D-4271-924B-C8E8E6A95BAB}"/>
    <cellStyle name="Input 2 5 3 9 3" xfId="12361" xr:uid="{9A804BDA-802C-4A8C-8F6A-940B23FF0D28}"/>
    <cellStyle name="Input 2 5 3 9 3 2" xfId="12362" xr:uid="{29514161-804D-413C-BFFB-E7E35581BD5B}"/>
    <cellStyle name="Input 2 5 3 9 3 3" xfId="12363" xr:uid="{D6FF0729-7592-41C2-AFFD-F4B21F38822F}"/>
    <cellStyle name="Input 2 5 3 9 4" xfId="12364" xr:uid="{D089BE3F-B41B-4824-8BD2-447933FD09D0}"/>
    <cellStyle name="Input 2 5 3 9 4 2" xfId="12365" xr:uid="{DB17FD96-3EB9-4938-9F7D-7325A9C24016}"/>
    <cellStyle name="Input 2 5 3 9 4 3" xfId="12366" xr:uid="{99324034-C99F-42BB-83BA-05BD95024F49}"/>
    <cellStyle name="Input 2 5 3 9 5" xfId="12367" xr:uid="{DC380C83-D60F-4E08-97B7-B054235A8564}"/>
    <cellStyle name="Input 2 5 3 9 5 2" xfId="12368" xr:uid="{06CD769C-2CD0-40DA-BEE7-EB26C0EA091C}"/>
    <cellStyle name="Input 2 5 3 9 5 3" xfId="12369" xr:uid="{81197004-4AE2-43C5-B0D9-A148A3B0E8D1}"/>
    <cellStyle name="Input 2 5 3 9 6" xfId="12370" xr:uid="{FDCB9464-6AB1-4E32-ACDC-AAA0D2EF5583}"/>
    <cellStyle name="Input 2 5 3 9 6 2" xfId="12371" xr:uid="{36CB5DF1-BCA0-445D-9376-B8D42F2389A0}"/>
    <cellStyle name="Input 2 5 3 9 6 3" xfId="12372" xr:uid="{D47DE04F-89BD-40F5-9BE1-6F243D8DB4E8}"/>
    <cellStyle name="Input 2 5 3 9 7" xfId="12373" xr:uid="{09DC13E1-AA33-42B0-92C5-3840D3212BF0}"/>
    <cellStyle name="Input 2 5 3 9 8" xfId="12374" xr:uid="{90E330E3-DC47-4D62-B418-28DC4121AC4B}"/>
    <cellStyle name="Input 2 5 3 9 9" xfId="12375" xr:uid="{B2107BF5-854B-43A2-8492-0A70FFF1FAF2}"/>
    <cellStyle name="Input 2 5 4" xfId="12376" xr:uid="{CC20EF9B-2AD9-4A71-B7D4-E2E9ED9D9F58}"/>
    <cellStyle name="Input 2 5 4 10" xfId="12377" xr:uid="{9249B916-1A6E-40F1-A0A7-67A12DF317C6}"/>
    <cellStyle name="Input 2 5 4 10 2" xfId="12378" xr:uid="{F5FBA26B-75AC-445C-B793-21CA756E98E1}"/>
    <cellStyle name="Input 2 5 4 10 2 2" xfId="12379" xr:uid="{E001BD5F-5E6A-493E-B8BE-0FFD194F6388}"/>
    <cellStyle name="Input 2 5 4 10 2 3" xfId="12380" xr:uid="{DD76F047-7624-4E2A-924F-DCA0EDA3B320}"/>
    <cellStyle name="Input 2 5 4 10 3" xfId="12381" xr:uid="{7B88A0B9-CF66-4EA6-8C59-73EAD4A1109E}"/>
    <cellStyle name="Input 2 5 4 10 3 2" xfId="12382" xr:uid="{9C427944-9709-42E5-92C5-A8A46F373CCC}"/>
    <cellStyle name="Input 2 5 4 10 3 3" xfId="12383" xr:uid="{BE45AB4B-AAF2-4065-B4D7-D48C6E3A0BC0}"/>
    <cellStyle name="Input 2 5 4 10 4" xfId="12384" xr:uid="{FF234BD4-8E1F-4D03-959B-570A9833A2AD}"/>
    <cellStyle name="Input 2 5 4 10 4 2" xfId="12385" xr:uid="{D2DB7CC0-E7DA-4189-8F9B-2B71D2FB5944}"/>
    <cellStyle name="Input 2 5 4 10 4 3" xfId="12386" xr:uid="{F3E28C24-37D2-4066-A12D-7C432B7973EC}"/>
    <cellStyle name="Input 2 5 4 10 5" xfId="12387" xr:uid="{766552DB-3FF4-4333-8BEB-39CAAD5BDCC8}"/>
    <cellStyle name="Input 2 5 4 10 5 2" xfId="12388" xr:uid="{C0CFA33E-1B71-48CE-9437-8855239C768F}"/>
    <cellStyle name="Input 2 5 4 10 5 3" xfId="12389" xr:uid="{48E8C70A-7630-46F7-9F7D-6161B62493F5}"/>
    <cellStyle name="Input 2 5 4 10 6" xfId="12390" xr:uid="{70404ED7-0AD9-4136-A3E7-C6AE0AAE8E9E}"/>
    <cellStyle name="Input 2 5 4 10 6 2" xfId="12391" xr:uid="{273E196F-5EB4-42D9-B897-538E157B007E}"/>
    <cellStyle name="Input 2 5 4 10 6 3" xfId="12392" xr:uid="{8E66EC9C-B671-4818-AEBF-0699E34ED3A4}"/>
    <cellStyle name="Input 2 5 4 10 7" xfId="12393" xr:uid="{8EF41354-9BF6-462F-B48D-794E63D94D3C}"/>
    <cellStyle name="Input 2 5 4 10 8" xfId="12394" xr:uid="{BD4B7F37-1C4B-40D7-A51F-AC337F4497BD}"/>
    <cellStyle name="Input 2 5 4 11" xfId="12395" xr:uid="{3DC8EB9A-8462-40B6-BFDB-8AB3847E0B14}"/>
    <cellStyle name="Input 2 5 4 11 2" xfId="12396" xr:uid="{D6AF6A0D-F613-4861-956E-37B7495D032C}"/>
    <cellStyle name="Input 2 5 4 11 2 2" xfId="12397" xr:uid="{495FBCC7-B2ED-428A-BF97-3692FCE1C9A8}"/>
    <cellStyle name="Input 2 5 4 11 2 3" xfId="12398" xr:uid="{F2AD94CF-B941-4D2F-8A55-8B0CB0E157A0}"/>
    <cellStyle name="Input 2 5 4 11 3" xfId="12399" xr:uid="{8F491C0F-CDA0-470D-9175-F5C7CCAAE02E}"/>
    <cellStyle name="Input 2 5 4 11 3 2" xfId="12400" xr:uid="{DDBA6A9E-C6FE-46EC-8FF7-C62BC9A42CAC}"/>
    <cellStyle name="Input 2 5 4 11 3 3" xfId="12401" xr:uid="{24BC2CEB-FC31-499F-8DF8-BE96A6F1EFDA}"/>
    <cellStyle name="Input 2 5 4 11 4" xfId="12402" xr:uid="{CA5F74EE-1248-4FE6-8048-F1207F7CDB38}"/>
    <cellStyle name="Input 2 5 4 11 4 2" xfId="12403" xr:uid="{BAD62866-799B-4F1D-92B7-624F866C1FE9}"/>
    <cellStyle name="Input 2 5 4 11 4 3" xfId="12404" xr:uid="{77859FBE-4ECB-47AE-BE0C-1D382F667ADD}"/>
    <cellStyle name="Input 2 5 4 11 5" xfId="12405" xr:uid="{496552D4-2AE8-410A-B21C-4D17559B4C5F}"/>
    <cellStyle name="Input 2 5 4 11 5 2" xfId="12406" xr:uid="{8CC3AA75-C837-4885-AA4D-D70E4C725FFB}"/>
    <cellStyle name="Input 2 5 4 11 5 3" xfId="12407" xr:uid="{683E0FD5-FCBA-4F3E-BE94-D78778DE65ED}"/>
    <cellStyle name="Input 2 5 4 11 6" xfId="12408" xr:uid="{CD7C647A-5BE7-4F74-A7F5-7802A7858D5B}"/>
    <cellStyle name="Input 2 5 4 11 6 2" xfId="12409" xr:uid="{5FAB438B-9E2F-4BDC-9894-A2AC7174408E}"/>
    <cellStyle name="Input 2 5 4 11 6 3" xfId="12410" xr:uid="{C92096D1-3EF8-42C8-A209-F7038C9EAE14}"/>
    <cellStyle name="Input 2 5 4 11 7" xfId="12411" xr:uid="{83C640A2-5812-4CA0-9B54-B6404800952C}"/>
    <cellStyle name="Input 2 5 4 11 8" xfId="12412" xr:uid="{555AC7A8-E1C5-49E5-A8E1-51BDF99280E5}"/>
    <cellStyle name="Input 2 5 4 12" xfId="12413" xr:uid="{FB8C9067-BD74-479E-AE59-5CE693B52A6C}"/>
    <cellStyle name="Input 2 5 4 12 2" xfId="12414" xr:uid="{21EE9FA0-63B4-4750-868C-C8B21325B1B6}"/>
    <cellStyle name="Input 2 5 4 12 2 2" xfId="12415" xr:uid="{BEE54900-AAAE-4540-8158-8615D1A282C3}"/>
    <cellStyle name="Input 2 5 4 12 2 3" xfId="12416" xr:uid="{57E7D71E-112E-467C-9A1D-60691746EB5C}"/>
    <cellStyle name="Input 2 5 4 12 3" xfId="12417" xr:uid="{E6BC1A3F-B80C-439E-8808-5DFE2C36C171}"/>
    <cellStyle name="Input 2 5 4 12 3 2" xfId="12418" xr:uid="{42951509-0C74-42FA-9029-F26529724B87}"/>
    <cellStyle name="Input 2 5 4 12 3 3" xfId="12419" xr:uid="{9399D410-631E-46F9-873F-AC6BB042E587}"/>
    <cellStyle name="Input 2 5 4 12 4" xfId="12420" xr:uid="{17E8D8F1-E588-4CC5-AA8D-1EE97F64583D}"/>
    <cellStyle name="Input 2 5 4 12 4 2" xfId="12421" xr:uid="{30ACB06D-617F-4052-B816-90ECBC0EF28E}"/>
    <cellStyle name="Input 2 5 4 12 4 3" xfId="12422" xr:uid="{3220FB80-1940-4E07-A757-EB0B75032FDA}"/>
    <cellStyle name="Input 2 5 4 12 5" xfId="12423" xr:uid="{D5D4D23E-A3DC-4F41-B3D9-378AB61D3391}"/>
    <cellStyle name="Input 2 5 4 12 5 2" xfId="12424" xr:uid="{CDACB539-6056-459B-8577-573CD0B19B41}"/>
    <cellStyle name="Input 2 5 4 12 5 3" xfId="12425" xr:uid="{C470DCE7-1C53-4ED3-ADA4-9E0C0164E66B}"/>
    <cellStyle name="Input 2 5 4 12 6" xfId="12426" xr:uid="{78509268-940C-40A4-990C-B5A6E46101BE}"/>
    <cellStyle name="Input 2 5 4 12 6 2" xfId="12427" xr:uid="{B30B44C7-66B8-4015-982E-F47D04E4B2EA}"/>
    <cellStyle name="Input 2 5 4 12 6 3" xfId="12428" xr:uid="{D8299819-9C7B-4AC5-B77A-83239E16BDD9}"/>
    <cellStyle name="Input 2 5 4 12 7" xfId="12429" xr:uid="{13DC774B-F6B6-4AB3-9D30-45FDA4F76859}"/>
    <cellStyle name="Input 2 5 4 12 8" xfId="12430" xr:uid="{6E8D3CDD-21DF-4D84-A9C9-B5A057239CC7}"/>
    <cellStyle name="Input 2 5 4 13" xfId="12431" xr:uid="{A1B4C882-1D56-4E6C-8C7C-619AD9052634}"/>
    <cellStyle name="Input 2 5 4 13 2" xfId="12432" xr:uid="{0A863774-E2BF-4DE9-B005-BE2595BD18DA}"/>
    <cellStyle name="Input 2 5 4 13 2 2" xfId="12433" xr:uid="{9B6F39FE-B5F3-4A3A-8ADD-61719F152A40}"/>
    <cellStyle name="Input 2 5 4 13 2 3" xfId="12434" xr:uid="{F3D10A84-5607-4582-9745-33F3332528B3}"/>
    <cellStyle name="Input 2 5 4 13 3" xfId="12435" xr:uid="{A4142D0D-D411-4C45-A7B8-26BA636275B9}"/>
    <cellStyle name="Input 2 5 4 13 3 2" xfId="12436" xr:uid="{12365BB1-0DC6-417B-BC28-F7C5233E2C38}"/>
    <cellStyle name="Input 2 5 4 13 3 3" xfId="12437" xr:uid="{8A84E249-CD20-4C74-AD91-1F85967CB59B}"/>
    <cellStyle name="Input 2 5 4 13 4" xfId="12438" xr:uid="{EA3F9E78-502D-495C-ACE7-192AC8F2697A}"/>
    <cellStyle name="Input 2 5 4 13 4 2" xfId="12439" xr:uid="{5F2D8E5A-3C0D-4616-834A-57C436B7E570}"/>
    <cellStyle name="Input 2 5 4 13 4 3" xfId="12440" xr:uid="{E55BA750-3EAF-4DCC-869E-F42B25F201E1}"/>
    <cellStyle name="Input 2 5 4 13 5" xfId="12441" xr:uid="{414D082A-7775-4742-81E1-A00FCEDE526C}"/>
    <cellStyle name="Input 2 5 4 13 5 2" xfId="12442" xr:uid="{F552F89A-F4AC-46F5-A354-E0ABE3164130}"/>
    <cellStyle name="Input 2 5 4 13 5 3" xfId="12443" xr:uid="{520BA69F-F210-4552-9231-DF6782D66C82}"/>
    <cellStyle name="Input 2 5 4 13 6" xfId="12444" xr:uid="{4A1243D6-C70D-4027-B436-34418A12EB6D}"/>
    <cellStyle name="Input 2 5 4 13 6 2" xfId="12445" xr:uid="{CD1BDA07-06D4-4CFC-A9B1-CAD9033D8CF7}"/>
    <cellStyle name="Input 2 5 4 13 6 3" xfId="12446" xr:uid="{130F8ED4-CF45-4DE3-A1C7-71E9963E32EF}"/>
    <cellStyle name="Input 2 5 4 13 7" xfId="12447" xr:uid="{1022810F-4568-4FE3-942D-79757250397E}"/>
    <cellStyle name="Input 2 5 4 13 8" xfId="12448" xr:uid="{321A5923-2FBA-4897-896A-56F6EF81C69A}"/>
    <cellStyle name="Input 2 5 4 14" xfId="12449" xr:uid="{0C375770-A35E-4E48-BFD4-DFF0B0B2D0CF}"/>
    <cellStyle name="Input 2 5 4 14 2" xfId="12450" xr:uid="{6F636A73-E5E2-4405-B25C-3A46CB5E7478}"/>
    <cellStyle name="Input 2 5 4 14 2 2" xfId="12451" xr:uid="{D9A3BFC8-5489-49C7-A1AE-36405B724422}"/>
    <cellStyle name="Input 2 5 4 14 2 3" xfId="12452" xr:uid="{D9E48E12-8DF3-4623-A595-6CFBBCC5B5EB}"/>
    <cellStyle name="Input 2 5 4 14 3" xfId="12453" xr:uid="{F4B17EF2-34FC-41BA-A7B6-EEF253290525}"/>
    <cellStyle name="Input 2 5 4 14 3 2" xfId="12454" xr:uid="{FB150E6B-2CC8-4D68-A8A1-F3E92F75525F}"/>
    <cellStyle name="Input 2 5 4 14 3 3" xfId="12455" xr:uid="{FB67A50E-B407-4DA0-8632-E46FFFD10EB1}"/>
    <cellStyle name="Input 2 5 4 14 4" xfId="12456" xr:uid="{9C6F8F51-44B7-4E0D-8032-C992792A86DD}"/>
    <cellStyle name="Input 2 5 4 14 4 2" xfId="12457" xr:uid="{BDE480DA-3EB9-4233-A537-941A32B1DD8E}"/>
    <cellStyle name="Input 2 5 4 14 4 3" xfId="12458" xr:uid="{87704D0D-584A-4872-A127-9B26B08356DC}"/>
    <cellStyle name="Input 2 5 4 14 5" xfId="12459" xr:uid="{225CA86A-2B79-42EB-9D53-F6E349077233}"/>
    <cellStyle name="Input 2 5 4 14 5 2" xfId="12460" xr:uid="{06EAA296-A2C9-413A-96D8-14D8D2B8D40B}"/>
    <cellStyle name="Input 2 5 4 14 5 3" xfId="12461" xr:uid="{BB61E909-4708-4917-8F8F-BDAA8B310B20}"/>
    <cellStyle name="Input 2 5 4 14 6" xfId="12462" xr:uid="{88261391-B7D6-467E-B7A9-7291ADF39CED}"/>
    <cellStyle name="Input 2 5 4 14 6 2" xfId="12463" xr:uid="{E30046AE-DD2E-4EE7-A9A1-54DC7532DE97}"/>
    <cellStyle name="Input 2 5 4 14 6 3" xfId="12464" xr:uid="{146421C0-FAF6-4606-9D2C-5D8A4E7A6258}"/>
    <cellStyle name="Input 2 5 4 14 7" xfId="12465" xr:uid="{4E687531-A7BA-4FF8-9C87-81B68CDE1D7E}"/>
    <cellStyle name="Input 2 5 4 14 8" xfId="12466" xr:uid="{A907FADB-6F9F-4209-95B5-21B55DB9691E}"/>
    <cellStyle name="Input 2 5 4 15" xfId="12467" xr:uid="{7AA0A589-71F8-4D35-A31D-AE03A170209E}"/>
    <cellStyle name="Input 2 5 4 15 2" xfId="12468" xr:uid="{EAE2B132-F7F8-4746-B147-8C82AAD874CC}"/>
    <cellStyle name="Input 2 5 4 15 3" xfId="12469" xr:uid="{5A8BEB20-F0A6-480A-AA3D-6211FF214D6C}"/>
    <cellStyle name="Input 2 5 4 16" xfId="12470" xr:uid="{FC11279D-6792-4813-AD03-AD562DB0EBFC}"/>
    <cellStyle name="Input 2 5 4 2" xfId="12471" xr:uid="{6A540EFF-C35B-4171-8750-34FEC62CBC7C}"/>
    <cellStyle name="Input 2 5 4 2 2" xfId="12472" xr:uid="{27FF3701-E13C-476B-BAB2-79AAE8614560}"/>
    <cellStyle name="Input 2 5 4 2 2 2" xfId="12473" xr:uid="{3708ACEA-75C9-478A-A844-962ABFEAE2F0}"/>
    <cellStyle name="Input 2 5 4 2 2 3" xfId="12474" xr:uid="{8C91A63F-730B-42BA-9CA4-91FDC752A41B}"/>
    <cellStyle name="Input 2 5 4 2 3" xfId="12475" xr:uid="{50063499-4DAF-43BF-8A90-63BFD21CA199}"/>
    <cellStyle name="Input 2 5 4 2 3 2" xfId="12476" xr:uid="{C78FD50A-6AB8-4088-958E-BD49130E5472}"/>
    <cellStyle name="Input 2 5 4 2 3 3" xfId="12477" xr:uid="{AAA39D8D-66B1-47BC-8EC6-97110D6AD693}"/>
    <cellStyle name="Input 2 5 4 2 4" xfId="12478" xr:uid="{EFE487A0-EA3A-48F4-8507-8FAEE27F9470}"/>
    <cellStyle name="Input 2 5 4 2 4 2" xfId="12479" xr:uid="{80081046-084F-4743-99D4-9F29CEDF53C2}"/>
    <cellStyle name="Input 2 5 4 2 4 3" xfId="12480" xr:uid="{DF59507B-913A-4C94-80E1-B0C915772613}"/>
    <cellStyle name="Input 2 5 4 2 5" xfId="12481" xr:uid="{59E247D4-533A-4753-A8C6-8458E674DAE2}"/>
    <cellStyle name="Input 2 5 4 2 5 2" xfId="12482" xr:uid="{DDA54C8F-F5C3-415D-9459-87DBD76CF274}"/>
    <cellStyle name="Input 2 5 4 2 5 3" xfId="12483" xr:uid="{F1FFE2CC-7279-45DB-BFE2-BA79562BCC61}"/>
    <cellStyle name="Input 2 5 4 2 6" xfId="12484" xr:uid="{0DBF4699-A92D-47C5-9CB0-8659003B232B}"/>
    <cellStyle name="Input 2 5 4 2 6 2" xfId="12485" xr:uid="{1FE4B6AA-1C80-4F63-A7EB-E74E96DC30B7}"/>
    <cellStyle name="Input 2 5 4 2 6 3" xfId="12486" xr:uid="{4FCA6349-83B2-45F3-B8AD-DDE852178972}"/>
    <cellStyle name="Input 2 5 4 2 7" xfId="12487" xr:uid="{D8BDCD0D-5486-4E15-9A53-A509EDF41FC7}"/>
    <cellStyle name="Input 2 5 4 2 8" xfId="12488" xr:uid="{F3C0E4AA-26EF-4183-8C3F-6DDCCB9D592F}"/>
    <cellStyle name="Input 2 5 4 2 9" xfId="12489" xr:uid="{0F347101-E9C1-4515-B2C4-E85A6D9EF1CE}"/>
    <cellStyle name="Input 2 5 4 3" xfId="12490" xr:uid="{53607DE7-D597-448F-BFED-1DC90C6EAD7B}"/>
    <cellStyle name="Input 2 5 4 3 2" xfId="12491" xr:uid="{F9AFCF0D-1085-4366-9184-FD95E9974FEB}"/>
    <cellStyle name="Input 2 5 4 3 2 2" xfId="12492" xr:uid="{D13531D4-B7BC-4DC5-B3BD-E47FF59911D7}"/>
    <cellStyle name="Input 2 5 4 3 2 3" xfId="12493" xr:uid="{F09E0DFE-EDDB-41D8-8634-167E4154F31A}"/>
    <cellStyle name="Input 2 5 4 3 3" xfId="12494" xr:uid="{85C09B02-76B9-4F26-A145-AF6CD9016285}"/>
    <cellStyle name="Input 2 5 4 3 3 2" xfId="12495" xr:uid="{7F1DB363-5A7B-4F31-93EF-0421038580E5}"/>
    <cellStyle name="Input 2 5 4 3 3 3" xfId="12496" xr:uid="{45ADCD9C-6E56-4E34-9924-9E057C69144C}"/>
    <cellStyle name="Input 2 5 4 3 4" xfId="12497" xr:uid="{88227475-18CF-467D-A6D5-54271E32D689}"/>
    <cellStyle name="Input 2 5 4 3 4 2" xfId="12498" xr:uid="{55A663CA-846F-4E1B-B905-DBB8E0C900DD}"/>
    <cellStyle name="Input 2 5 4 3 4 3" xfId="12499" xr:uid="{A74FC861-002A-4A5C-B0D2-FEF931C669BF}"/>
    <cellStyle name="Input 2 5 4 3 5" xfId="12500" xr:uid="{7DF7B1CF-F55C-4726-96E5-14A419821028}"/>
    <cellStyle name="Input 2 5 4 3 5 2" xfId="12501" xr:uid="{EEDF98F9-5876-420A-81FB-1D2D06A75161}"/>
    <cellStyle name="Input 2 5 4 3 5 3" xfId="12502" xr:uid="{9EAA5134-A909-48C6-ABE5-44D61B64E240}"/>
    <cellStyle name="Input 2 5 4 3 6" xfId="12503" xr:uid="{5595EC31-4853-47AD-B245-8B6E934B3C60}"/>
    <cellStyle name="Input 2 5 4 3 6 2" xfId="12504" xr:uid="{8FD158B1-8D0E-4026-8BA2-A291A56D4616}"/>
    <cellStyle name="Input 2 5 4 3 6 3" xfId="12505" xr:uid="{332F92F5-C72B-4E73-A227-84BBFC339F1C}"/>
    <cellStyle name="Input 2 5 4 3 7" xfId="12506" xr:uid="{C0713278-091A-4269-8DDE-59553C5E0E3D}"/>
    <cellStyle name="Input 2 5 4 3 8" xfId="12507" xr:uid="{090CD7E2-5CB3-457A-A7DF-E69E4FA03299}"/>
    <cellStyle name="Input 2 5 4 3 9" xfId="12508" xr:uid="{B6A97D3F-0005-49B4-B906-624E9A2B95A6}"/>
    <cellStyle name="Input 2 5 4 4" xfId="12509" xr:uid="{EEBB606E-1DC2-4FEB-BAFF-ECC03DE6DB31}"/>
    <cellStyle name="Input 2 5 4 4 2" xfId="12510" xr:uid="{F80617AF-D90C-493C-8695-1FA5502937F9}"/>
    <cellStyle name="Input 2 5 4 4 2 2" xfId="12511" xr:uid="{8E1D5D62-94DF-469A-822A-EAF56857E584}"/>
    <cellStyle name="Input 2 5 4 4 2 3" xfId="12512" xr:uid="{97E66468-FF97-4C6E-956E-E30B3533A5FC}"/>
    <cellStyle name="Input 2 5 4 4 3" xfId="12513" xr:uid="{1BB1AE1B-B823-498E-B10C-166C1E377694}"/>
    <cellStyle name="Input 2 5 4 4 3 2" xfId="12514" xr:uid="{D92669FD-A126-40D6-90E1-69954FE29397}"/>
    <cellStyle name="Input 2 5 4 4 3 3" xfId="12515" xr:uid="{8E1A8876-A72A-4D06-BE5E-95A34805D835}"/>
    <cellStyle name="Input 2 5 4 4 4" xfId="12516" xr:uid="{E8C834D9-73A5-455B-B76A-56A88B07D8E1}"/>
    <cellStyle name="Input 2 5 4 4 4 2" xfId="12517" xr:uid="{D58511BC-A964-4D5D-B296-5B9FB49A1F6E}"/>
    <cellStyle name="Input 2 5 4 4 4 3" xfId="12518" xr:uid="{C20BEAEC-7E26-4A06-A745-9D21CD7A25DD}"/>
    <cellStyle name="Input 2 5 4 4 5" xfId="12519" xr:uid="{B286916B-2610-456E-ABFD-D495B19DCD1D}"/>
    <cellStyle name="Input 2 5 4 4 5 2" xfId="12520" xr:uid="{E95D38BF-8F99-4500-BE9A-4D11FDFAB647}"/>
    <cellStyle name="Input 2 5 4 4 5 3" xfId="12521" xr:uid="{72EE6F4E-F18B-4E78-A0ED-F16F7408B713}"/>
    <cellStyle name="Input 2 5 4 4 6" xfId="12522" xr:uid="{DECAE2EB-3EDD-4F32-A8DF-1F44103BFE23}"/>
    <cellStyle name="Input 2 5 4 4 6 2" xfId="12523" xr:uid="{B9D35128-AA18-497E-AE84-3724E2D633CA}"/>
    <cellStyle name="Input 2 5 4 4 6 3" xfId="12524" xr:uid="{F59AABBF-F66E-4ABC-BAFA-02F86BB06ED6}"/>
    <cellStyle name="Input 2 5 4 4 7" xfId="12525" xr:uid="{F02C65FF-3AF6-4DA1-9AA9-5FFB877A715D}"/>
    <cellStyle name="Input 2 5 4 4 8" xfId="12526" xr:uid="{E6854D49-5AC6-4FB2-B215-09A1C1FB3C7D}"/>
    <cellStyle name="Input 2 5 4 4 9" xfId="12527" xr:uid="{F5EA5215-3811-4C1B-9DD4-1AAC51C895FF}"/>
    <cellStyle name="Input 2 5 4 5" xfId="12528" xr:uid="{B5409D0F-0315-4667-A28B-CBDEEA926FA3}"/>
    <cellStyle name="Input 2 5 4 5 2" xfId="12529" xr:uid="{290B72A0-6F8D-4C36-B221-E5CA1FF2A9D2}"/>
    <cellStyle name="Input 2 5 4 5 2 2" xfId="12530" xr:uid="{983283C2-8643-4428-8D12-3FD331AF4AF2}"/>
    <cellStyle name="Input 2 5 4 5 2 3" xfId="12531" xr:uid="{AEE868FE-D3D3-4C84-9537-3E31EFD95F31}"/>
    <cellStyle name="Input 2 5 4 5 3" xfId="12532" xr:uid="{F0D9D658-0E25-4BEF-A7F1-B8785993CA29}"/>
    <cellStyle name="Input 2 5 4 5 3 2" xfId="12533" xr:uid="{A7EF53D9-3F7E-4707-B6B6-F52AA8BAFC49}"/>
    <cellStyle name="Input 2 5 4 5 3 3" xfId="12534" xr:uid="{65E96BE6-FE0D-47AC-ABAE-4F3AC1912C64}"/>
    <cellStyle name="Input 2 5 4 5 4" xfId="12535" xr:uid="{2BE87235-7A93-4A2B-BDA7-E85074126498}"/>
    <cellStyle name="Input 2 5 4 5 4 2" xfId="12536" xr:uid="{29A4F18B-B486-4030-AE78-CA88FBF57F20}"/>
    <cellStyle name="Input 2 5 4 5 4 3" xfId="12537" xr:uid="{E9B9C0EB-CE6C-4F69-A55A-C1DF72F4013F}"/>
    <cellStyle name="Input 2 5 4 5 5" xfId="12538" xr:uid="{1B36FF9B-59ED-40CA-9998-DDFBA3DE913C}"/>
    <cellStyle name="Input 2 5 4 5 5 2" xfId="12539" xr:uid="{2C2D2D26-742D-4F6C-A256-68500259008B}"/>
    <cellStyle name="Input 2 5 4 5 5 3" xfId="12540" xr:uid="{84DDBA14-773B-4C74-BD39-05C1E8B17F43}"/>
    <cellStyle name="Input 2 5 4 5 6" xfId="12541" xr:uid="{C42861D2-8C0D-4961-810D-903DB05CFD3C}"/>
    <cellStyle name="Input 2 5 4 5 6 2" xfId="12542" xr:uid="{B4282EC5-228A-43D1-8D50-850C46421F01}"/>
    <cellStyle name="Input 2 5 4 5 6 3" xfId="12543" xr:uid="{6A66FE92-ACF8-481E-A1AB-08FD19D2AFA8}"/>
    <cellStyle name="Input 2 5 4 5 7" xfId="12544" xr:uid="{AAAC893A-978D-47CE-A535-7B117B80BB89}"/>
    <cellStyle name="Input 2 5 4 5 8" xfId="12545" xr:uid="{C615E595-F591-4DC4-B1A7-037C61AAE02B}"/>
    <cellStyle name="Input 2 5 4 5 9" xfId="12546" xr:uid="{CADCB189-26FC-45DE-BCBE-B315C642F53E}"/>
    <cellStyle name="Input 2 5 4 6" xfId="12547" xr:uid="{F534CC20-1661-4CDD-B6DB-8317B0D571F6}"/>
    <cellStyle name="Input 2 5 4 6 2" xfId="12548" xr:uid="{5203BF15-8AB1-4F49-AD12-81DAFC1555F0}"/>
    <cellStyle name="Input 2 5 4 6 2 2" xfId="12549" xr:uid="{6F942AC5-3E5E-4020-A88C-5E22ABD95A3E}"/>
    <cellStyle name="Input 2 5 4 6 2 3" xfId="12550" xr:uid="{59936AEF-46B3-4CAF-B32C-845DDE4CF511}"/>
    <cellStyle name="Input 2 5 4 6 3" xfId="12551" xr:uid="{560B833B-F523-4AD9-A95C-88069399A655}"/>
    <cellStyle name="Input 2 5 4 6 3 2" xfId="12552" xr:uid="{7310B019-FF5B-48A5-B906-10A8DA95C3AB}"/>
    <cellStyle name="Input 2 5 4 6 3 3" xfId="12553" xr:uid="{CD42E787-AFEE-461E-97D4-2198D542171E}"/>
    <cellStyle name="Input 2 5 4 6 4" xfId="12554" xr:uid="{97817CAB-C815-4D6B-87E1-417AEB919FF8}"/>
    <cellStyle name="Input 2 5 4 6 4 2" xfId="12555" xr:uid="{1DB212D6-9D56-41DE-907D-DAC7D6AAD38B}"/>
    <cellStyle name="Input 2 5 4 6 4 3" xfId="12556" xr:uid="{599FBBBD-125A-462D-AD87-7DEFAE268E9F}"/>
    <cellStyle name="Input 2 5 4 6 5" xfId="12557" xr:uid="{326DE6B2-7E2D-422A-A223-41146E10E061}"/>
    <cellStyle name="Input 2 5 4 6 5 2" xfId="12558" xr:uid="{26F5CDE5-50B2-45E0-8A8A-6390DB1EFD6D}"/>
    <cellStyle name="Input 2 5 4 6 5 3" xfId="12559" xr:uid="{1F358FAB-6149-4365-9DD6-3FC281B39E47}"/>
    <cellStyle name="Input 2 5 4 6 6" xfId="12560" xr:uid="{5D3A82E9-57A2-4001-BCC3-E20881E42B0D}"/>
    <cellStyle name="Input 2 5 4 6 6 2" xfId="12561" xr:uid="{BBF8750F-05CB-47E0-81AF-A8F3EA229FB6}"/>
    <cellStyle name="Input 2 5 4 6 6 3" xfId="12562" xr:uid="{A5EA7EB5-C4AB-4F71-B360-3B59F30FBEA7}"/>
    <cellStyle name="Input 2 5 4 6 7" xfId="12563" xr:uid="{0B7E76CF-098B-4E45-A881-9818454E31DE}"/>
    <cellStyle name="Input 2 5 4 6 8" xfId="12564" xr:uid="{07E7365A-5571-42C2-A9B7-CCE4A9CA09E7}"/>
    <cellStyle name="Input 2 5 4 6 9" xfId="12565" xr:uid="{1CBF93F4-2C9C-48FF-B8BD-DAC0B09368C8}"/>
    <cellStyle name="Input 2 5 4 7" xfId="12566" xr:uid="{F5932AF5-04FE-42FF-A284-E9BDE49AF67E}"/>
    <cellStyle name="Input 2 5 4 7 2" xfId="12567" xr:uid="{A8EAB29C-8DEF-4627-B785-8A7A425E5707}"/>
    <cellStyle name="Input 2 5 4 7 2 2" xfId="12568" xr:uid="{F607381E-9DE5-4C9F-9E56-C370B1849AB1}"/>
    <cellStyle name="Input 2 5 4 7 2 3" xfId="12569" xr:uid="{271A93E3-A88B-4552-AA78-550BD5A5E5C9}"/>
    <cellStyle name="Input 2 5 4 7 3" xfId="12570" xr:uid="{0E19DB75-DF8F-4009-BA76-F7CABF46EEC2}"/>
    <cellStyle name="Input 2 5 4 7 3 2" xfId="12571" xr:uid="{C0151E6E-D44F-4DAF-803E-656351EAB62E}"/>
    <cellStyle name="Input 2 5 4 7 3 3" xfId="12572" xr:uid="{84F5E25C-8889-4A3E-8BD1-21C5E9615CE8}"/>
    <cellStyle name="Input 2 5 4 7 4" xfId="12573" xr:uid="{15EF706D-B93F-4C28-BAD4-A3D0D9930AB6}"/>
    <cellStyle name="Input 2 5 4 7 4 2" xfId="12574" xr:uid="{2CC0347B-F260-4533-9D8A-C356F24C6EDD}"/>
    <cellStyle name="Input 2 5 4 7 4 3" xfId="12575" xr:uid="{5F38C1A4-46CC-4F64-907B-60634BC7B845}"/>
    <cellStyle name="Input 2 5 4 7 5" xfId="12576" xr:uid="{979BEA13-17FD-4B0C-A67D-819D7EB48F7B}"/>
    <cellStyle name="Input 2 5 4 7 5 2" xfId="12577" xr:uid="{7A1212E6-3EDC-4B73-B3F0-DA54BF8B79E6}"/>
    <cellStyle name="Input 2 5 4 7 5 3" xfId="12578" xr:uid="{396902C8-F7D9-40E3-B7BA-3CDD260A4A4C}"/>
    <cellStyle name="Input 2 5 4 7 6" xfId="12579" xr:uid="{E808C7B2-D18B-44B7-945F-C9F4E653EB0B}"/>
    <cellStyle name="Input 2 5 4 7 6 2" xfId="12580" xr:uid="{17F1CE3E-41C2-4287-9F6C-27FDE5FF6C8C}"/>
    <cellStyle name="Input 2 5 4 7 6 3" xfId="12581" xr:uid="{D80C9340-340F-4F86-85B7-34A2F3BAB4CF}"/>
    <cellStyle name="Input 2 5 4 7 7" xfId="12582" xr:uid="{B4E4EBC0-260F-4C23-A996-5E157A4BBB0D}"/>
    <cellStyle name="Input 2 5 4 7 8" xfId="12583" xr:uid="{9956A22B-285A-4716-9BF1-443E19D0D5D4}"/>
    <cellStyle name="Input 2 5 4 7 9" xfId="12584" xr:uid="{FA258A0A-769C-47A3-9587-96BFF008864D}"/>
    <cellStyle name="Input 2 5 4 8" xfId="12585" xr:uid="{70645F91-866B-4D91-8031-0642335B137C}"/>
    <cellStyle name="Input 2 5 4 8 2" xfId="12586" xr:uid="{1345B50A-81EE-4120-AA49-A5F649FAE8F9}"/>
    <cellStyle name="Input 2 5 4 8 2 2" xfId="12587" xr:uid="{64B825D6-138C-4CDB-83BC-AEADD6312D51}"/>
    <cellStyle name="Input 2 5 4 8 2 3" xfId="12588" xr:uid="{36A5A3AB-3C97-4173-9CDA-E601FE4D62A0}"/>
    <cellStyle name="Input 2 5 4 8 3" xfId="12589" xr:uid="{27933325-C613-4728-AE16-6027367B1656}"/>
    <cellStyle name="Input 2 5 4 8 3 2" xfId="12590" xr:uid="{1D5A5A5E-4756-405E-BDF7-9D8D77B1100C}"/>
    <cellStyle name="Input 2 5 4 8 3 3" xfId="12591" xr:uid="{7E8077A5-5691-48B1-82AF-7207F604398E}"/>
    <cellStyle name="Input 2 5 4 8 4" xfId="12592" xr:uid="{4B3149C3-7036-467E-90BC-6E3B7FBCB20F}"/>
    <cellStyle name="Input 2 5 4 8 4 2" xfId="12593" xr:uid="{906A467D-102D-45EF-9ABD-1E36866CB20A}"/>
    <cellStyle name="Input 2 5 4 8 4 3" xfId="12594" xr:uid="{7D480D5C-42BA-4242-B87C-23FCEC85C91F}"/>
    <cellStyle name="Input 2 5 4 8 5" xfId="12595" xr:uid="{DC7BBFED-7739-429A-8A98-96DF115A9146}"/>
    <cellStyle name="Input 2 5 4 8 5 2" xfId="12596" xr:uid="{2AA24A6B-D852-4330-94E5-C66FF5C9D09D}"/>
    <cellStyle name="Input 2 5 4 8 5 3" xfId="12597" xr:uid="{81B1E594-7F48-445E-BCE3-EAD48BB73D92}"/>
    <cellStyle name="Input 2 5 4 8 6" xfId="12598" xr:uid="{F7557490-A0D4-4DBA-98F5-4C77C53E884F}"/>
    <cellStyle name="Input 2 5 4 8 6 2" xfId="12599" xr:uid="{DA454C38-0288-4E28-903B-095609EA0772}"/>
    <cellStyle name="Input 2 5 4 8 6 3" xfId="12600" xr:uid="{C3E5B1FC-36C7-4319-A1B8-FE803BCD0725}"/>
    <cellStyle name="Input 2 5 4 8 7" xfId="12601" xr:uid="{C802BC46-9EF0-465C-8795-8B0A8E8D6DBC}"/>
    <cellStyle name="Input 2 5 4 8 8" xfId="12602" xr:uid="{084F2E38-9779-446B-8D73-0B763955762D}"/>
    <cellStyle name="Input 2 5 4 8 9" xfId="12603" xr:uid="{7C21C231-4CEC-4EC5-A04A-4ED128D31792}"/>
    <cellStyle name="Input 2 5 4 9" xfId="12604" xr:uid="{2ADEAC5B-FDB2-40F7-BAEC-645EE8DA2540}"/>
    <cellStyle name="Input 2 5 4 9 2" xfId="12605" xr:uid="{3567E7A9-D42A-4B80-9646-17119E2523C6}"/>
    <cellStyle name="Input 2 5 4 9 2 2" xfId="12606" xr:uid="{7B53E07D-2B48-47F3-9BC8-9206829DA031}"/>
    <cellStyle name="Input 2 5 4 9 2 3" xfId="12607" xr:uid="{153AC375-840E-415D-AEB5-52F7E0F816FD}"/>
    <cellStyle name="Input 2 5 4 9 3" xfId="12608" xr:uid="{EB832131-34DB-4116-AAC8-3DFB6C6B0079}"/>
    <cellStyle name="Input 2 5 4 9 3 2" xfId="12609" xr:uid="{00E5E9C8-5F5E-4E90-B1C1-299D6D2B17AA}"/>
    <cellStyle name="Input 2 5 4 9 3 3" xfId="12610" xr:uid="{DDBCB393-9670-461B-ACDD-82F03E5FC9D9}"/>
    <cellStyle name="Input 2 5 4 9 4" xfId="12611" xr:uid="{A73E851F-3DAE-47B3-9179-F9F321AE07EC}"/>
    <cellStyle name="Input 2 5 4 9 4 2" xfId="12612" xr:uid="{E33F7F09-23EC-4D82-9CFB-8AB97E74162C}"/>
    <cellStyle name="Input 2 5 4 9 4 3" xfId="12613" xr:uid="{69C3EC2D-5EAC-4FB5-93E4-0074BA5A81CB}"/>
    <cellStyle name="Input 2 5 4 9 5" xfId="12614" xr:uid="{F532CEA3-C28C-46CD-B096-5FDA08A51660}"/>
    <cellStyle name="Input 2 5 4 9 5 2" xfId="12615" xr:uid="{02ECB316-A72A-4DD7-B85A-83613519DB59}"/>
    <cellStyle name="Input 2 5 4 9 5 3" xfId="12616" xr:uid="{675B1E87-6BE1-4D11-A27D-47F9C2E27ABA}"/>
    <cellStyle name="Input 2 5 4 9 6" xfId="12617" xr:uid="{CB0F8F00-D6D2-41C4-AC97-161D15356978}"/>
    <cellStyle name="Input 2 5 4 9 6 2" xfId="12618" xr:uid="{A25AB2E9-1354-43B7-9293-A35C7F3303DC}"/>
    <cellStyle name="Input 2 5 4 9 6 3" xfId="12619" xr:uid="{700EEBAD-384D-45C8-8E7C-AF0B25A85560}"/>
    <cellStyle name="Input 2 5 4 9 7" xfId="12620" xr:uid="{A94F9BCB-9AD1-4BEC-9302-05254EFC8DE1}"/>
    <cellStyle name="Input 2 5 4 9 8" xfId="12621" xr:uid="{941648DF-E819-4722-9A09-D66C92A88ACE}"/>
    <cellStyle name="Input 2 5 5" xfId="12622" xr:uid="{4F7C1B12-9B7C-4DB6-9851-785D41E0AFD8}"/>
    <cellStyle name="Input 2 5 5 10" xfId="12623" xr:uid="{692A40D0-1689-4F7B-AE2C-ED109159239C}"/>
    <cellStyle name="Input 2 5 5 11" xfId="12624" xr:uid="{62F8028A-8288-4D23-81A7-7E1E5534C790}"/>
    <cellStyle name="Input 2 5 5 2" xfId="12625" xr:uid="{A89C2C8A-0886-4D8D-AED9-CAD800C7FBCE}"/>
    <cellStyle name="Input 2 5 5 2 2" xfId="12626" xr:uid="{A07030A0-45E4-4845-8445-123BE55291BD}"/>
    <cellStyle name="Input 2 5 5 2 3" xfId="12627" xr:uid="{36106669-7974-4337-8666-02A9AA7F2E20}"/>
    <cellStyle name="Input 2 5 5 2 4" xfId="12628" xr:uid="{D128449E-AE5B-46F0-B0B2-02FA2769F2A9}"/>
    <cellStyle name="Input 2 5 5 3" xfId="12629" xr:uid="{5A14E06A-F7A8-46C8-841B-278DA41E27DD}"/>
    <cellStyle name="Input 2 5 5 3 2" xfId="12630" xr:uid="{593E0CFF-B216-49E0-85FA-048288675053}"/>
    <cellStyle name="Input 2 5 5 3 3" xfId="12631" xr:uid="{152CB7F8-3A3F-454D-ADF6-3D41890450FD}"/>
    <cellStyle name="Input 2 5 5 3 4" xfId="12632" xr:uid="{8A3229DF-D974-45AD-8CDF-F232F738A062}"/>
    <cellStyle name="Input 2 5 5 4" xfId="12633" xr:uid="{08394AC0-75CF-4E36-943F-A8268D98C82E}"/>
    <cellStyle name="Input 2 5 5 4 2" xfId="12634" xr:uid="{C262340D-0E77-4423-AD0B-B76F465336B0}"/>
    <cellStyle name="Input 2 5 5 4 3" xfId="12635" xr:uid="{4222D990-0CC3-4BC7-B0E9-BD06868128A7}"/>
    <cellStyle name="Input 2 5 5 4 4" xfId="12636" xr:uid="{142FF2BA-EAF4-4C77-81CF-1AFE29018F42}"/>
    <cellStyle name="Input 2 5 5 5" xfId="12637" xr:uid="{D7FD7DEF-D35C-4F8B-8518-C66DC1DCC379}"/>
    <cellStyle name="Input 2 5 5 5 2" xfId="12638" xr:uid="{981C1772-9DCF-4EDD-8BBA-50E9B7974EC9}"/>
    <cellStyle name="Input 2 5 5 5 3" xfId="12639" xr:uid="{B61DAFCA-8D77-4796-8818-1724D76DAA9E}"/>
    <cellStyle name="Input 2 5 5 5 4" xfId="12640" xr:uid="{33C2D265-54F1-4A5F-9B7F-E8B86C13F213}"/>
    <cellStyle name="Input 2 5 5 6" xfId="12641" xr:uid="{324896B8-82C0-4AE0-9FB9-98B8F9BB1B21}"/>
    <cellStyle name="Input 2 5 5 6 2" xfId="12642" xr:uid="{9F932911-CD9F-4D23-9DB0-823C33AA539D}"/>
    <cellStyle name="Input 2 5 5 6 3" xfId="12643" xr:uid="{B735DD81-EEC0-492F-ACA5-AF4866B4CD88}"/>
    <cellStyle name="Input 2 5 5 6 4" xfId="12644" xr:uid="{C001F942-B26F-4A24-AC86-8AF2A3A920BF}"/>
    <cellStyle name="Input 2 5 5 7" xfId="12645" xr:uid="{68039FE1-9632-4814-9361-4711819F9239}"/>
    <cellStyle name="Input 2 5 5 8" xfId="12646" xr:uid="{345CAE35-9516-4F95-B4B6-83B7FB46F28F}"/>
    <cellStyle name="Input 2 5 5 9" xfId="12647" xr:uid="{90AD58E5-E907-4E79-B36C-E9C04FBC455E}"/>
    <cellStyle name="Input 2 5 6" xfId="12648" xr:uid="{C0CD69F4-8E07-4E71-B679-1478E3F46157}"/>
    <cellStyle name="Input 2 5 6 10" xfId="12649" xr:uid="{C903CE73-466B-45D8-ABD0-8906D56F2A4C}"/>
    <cellStyle name="Input 2 5 6 2" xfId="12650" xr:uid="{003CA7C0-1215-4A25-BE1F-E59AD6869AC4}"/>
    <cellStyle name="Input 2 5 6 2 2" xfId="12651" xr:uid="{763F3926-0BE5-4714-A4FF-2CE6A02FEBA5}"/>
    <cellStyle name="Input 2 5 6 2 3" xfId="12652" xr:uid="{43EFB272-8C9B-415C-B6E4-2FFC247400AE}"/>
    <cellStyle name="Input 2 5 6 2 4" xfId="12653" xr:uid="{BA557263-EE51-41A1-AE09-3FF963929B98}"/>
    <cellStyle name="Input 2 5 6 3" xfId="12654" xr:uid="{1B6F8058-3AC5-45E0-ABB5-7DEC77D58144}"/>
    <cellStyle name="Input 2 5 6 3 2" xfId="12655" xr:uid="{DC8B7EC4-4CC1-4DAD-A306-C30C0EE8ED2C}"/>
    <cellStyle name="Input 2 5 6 3 3" xfId="12656" xr:uid="{EF576099-1AB2-49F9-BA8A-9274EC062453}"/>
    <cellStyle name="Input 2 5 6 3 4" xfId="12657" xr:uid="{2CA85F34-CDAA-41FA-B774-07FD028915A4}"/>
    <cellStyle name="Input 2 5 6 4" xfId="12658" xr:uid="{9DC477D5-283F-4CAC-9965-14567EA620E4}"/>
    <cellStyle name="Input 2 5 6 4 2" xfId="12659" xr:uid="{583EC5F7-ED8A-4C73-8448-F022117A7558}"/>
    <cellStyle name="Input 2 5 6 4 3" xfId="12660" xr:uid="{ADE4F52F-C722-4B14-AB7A-F823CDA0245D}"/>
    <cellStyle name="Input 2 5 6 4 4" xfId="12661" xr:uid="{A75934B0-5957-4A6D-9DCC-DF38ADFF8941}"/>
    <cellStyle name="Input 2 5 6 5" xfId="12662" xr:uid="{565376EE-AB60-419F-8009-83179301AF49}"/>
    <cellStyle name="Input 2 5 6 5 2" xfId="12663" xr:uid="{69971405-0E0B-4E76-B475-DEEB194C56ED}"/>
    <cellStyle name="Input 2 5 6 5 3" xfId="12664" xr:uid="{519A5531-1AB0-46FC-9C15-CF2F2A6C0F93}"/>
    <cellStyle name="Input 2 5 6 5 4" xfId="12665" xr:uid="{12512A8B-30ED-448A-B70E-C70AE7660CDC}"/>
    <cellStyle name="Input 2 5 6 6" xfId="12666" xr:uid="{30A52F98-239A-4EB0-B1A0-BE54D3E242FD}"/>
    <cellStyle name="Input 2 5 6 6 2" xfId="12667" xr:uid="{EB913ECF-52FD-4153-A229-D29288905EF9}"/>
    <cellStyle name="Input 2 5 6 6 3" xfId="12668" xr:uid="{78F10EE0-1155-47C3-A989-63CF71ED0C50}"/>
    <cellStyle name="Input 2 5 6 6 4" xfId="12669" xr:uid="{85F1700E-2E2F-4ECC-8544-82833F42E536}"/>
    <cellStyle name="Input 2 5 6 7" xfId="12670" xr:uid="{33EA343A-3B5B-49DA-B353-FF9D42FC17AF}"/>
    <cellStyle name="Input 2 5 6 8" xfId="12671" xr:uid="{19071C18-632C-48D0-BA91-94E4582DF802}"/>
    <cellStyle name="Input 2 5 6 9" xfId="12672" xr:uid="{689066F8-11A4-4497-9C8E-004F50375B39}"/>
    <cellStyle name="Input 2 5 7" xfId="12673" xr:uid="{F82873F9-9EBE-4ED4-9171-8B1543700A1D}"/>
    <cellStyle name="Input 2 5 7 2" xfId="12674" xr:uid="{AE8B6A9E-EF9E-4493-B3AA-6A912F79F84E}"/>
    <cellStyle name="Input 2 5 7 2 2" xfId="12675" xr:uid="{5BC915C5-0D2A-4C79-85F5-2FE1C0DB8F92}"/>
    <cellStyle name="Input 2 5 7 2 3" xfId="12676" xr:uid="{76C1E37B-D043-4105-8899-ECCC840E7348}"/>
    <cellStyle name="Input 2 5 7 3" xfId="12677" xr:uid="{34674C32-3DCA-479C-A119-92FFB34964BB}"/>
    <cellStyle name="Input 2 5 7 3 2" xfId="12678" xr:uid="{98DA1015-2736-4F51-AA78-A6EA0997CBC1}"/>
    <cellStyle name="Input 2 5 7 3 3" xfId="12679" xr:uid="{4B67533F-B73B-4BB3-B33E-95BB9C59BE3F}"/>
    <cellStyle name="Input 2 5 7 4" xfId="12680" xr:uid="{503398BE-07E6-49AC-B638-4F87C16CCF8A}"/>
    <cellStyle name="Input 2 5 7 4 2" xfId="12681" xr:uid="{2B737A47-91F0-4FA4-B5AB-0086DC98D02F}"/>
    <cellStyle name="Input 2 5 7 4 3" xfId="12682" xr:uid="{EFB92DFE-83A4-4D17-9135-B8CF18CB2521}"/>
    <cellStyle name="Input 2 5 7 5" xfId="12683" xr:uid="{1DCCDD53-8679-4093-A9FB-E7B8192766AE}"/>
    <cellStyle name="Input 2 5 7 5 2" xfId="12684" xr:uid="{AA06BA65-FFA2-4C8C-862A-B26295E59487}"/>
    <cellStyle name="Input 2 5 7 5 3" xfId="12685" xr:uid="{86D53CC5-B2CE-4B48-BDAE-47D087E61B9D}"/>
    <cellStyle name="Input 2 5 7 6" xfId="12686" xr:uid="{15AC92AC-42E8-46C7-B967-CAD55CACC84A}"/>
    <cellStyle name="Input 2 5 7 6 2" xfId="12687" xr:uid="{1E6743BE-5452-4207-B7D5-C71CF7B62D7E}"/>
    <cellStyle name="Input 2 5 7 6 3" xfId="12688" xr:uid="{E6A2D460-8CDD-4392-9070-2A8484EECE45}"/>
    <cellStyle name="Input 2 5 7 7" xfId="12689" xr:uid="{6AB85D18-6686-474D-A3EC-FC59D9856376}"/>
    <cellStyle name="Input 2 5 7 8" xfId="12690" xr:uid="{131871ED-D0DD-452D-A57F-08C9390D2DAC}"/>
    <cellStyle name="Input 2 5 7 9" xfId="12691" xr:uid="{DA51798E-39CD-49A4-A159-01A2F465A85A}"/>
    <cellStyle name="Input 2 5 8" xfId="12692" xr:uid="{13B2A9BB-F875-4175-BF0A-CE7218232FC7}"/>
    <cellStyle name="Input 2 5 8 2" xfId="12693" xr:uid="{66DC4675-4C4D-423E-9D7F-A79D2DE51669}"/>
    <cellStyle name="Input 2 5 8 2 2" xfId="12694" xr:uid="{B34A90B0-840D-440F-8DD3-E7072812D3D5}"/>
    <cellStyle name="Input 2 5 8 2 3" xfId="12695" xr:uid="{0CD2CC47-BBB6-4F3D-8637-DD66FA286687}"/>
    <cellStyle name="Input 2 5 8 3" xfId="12696" xr:uid="{CC2FBC1E-ADA4-4C25-8A48-B0F523D7226D}"/>
    <cellStyle name="Input 2 5 8 3 2" xfId="12697" xr:uid="{B8495A51-8829-4651-8F21-803B068A8162}"/>
    <cellStyle name="Input 2 5 8 3 3" xfId="12698" xr:uid="{A1D93C2B-6466-44E9-9362-07C87A7F7740}"/>
    <cellStyle name="Input 2 5 8 4" xfId="12699" xr:uid="{A5B3FD3C-0E22-4B65-8F84-C2DBE5C2472A}"/>
    <cellStyle name="Input 2 5 8 4 2" xfId="12700" xr:uid="{CBF9E0B8-6473-4D7D-BA4C-9AA7C8722B8A}"/>
    <cellStyle name="Input 2 5 8 4 3" xfId="12701" xr:uid="{17BBEBD4-F212-40A1-AE19-54C50E2C45D2}"/>
    <cellStyle name="Input 2 5 8 5" xfId="12702" xr:uid="{A2D21C59-2364-47E9-84AF-6FF836BBA025}"/>
    <cellStyle name="Input 2 5 8 5 2" xfId="12703" xr:uid="{F91D9004-19EB-4FC9-8FD1-C57CF0F7C689}"/>
    <cellStyle name="Input 2 5 8 5 3" xfId="12704" xr:uid="{A363D4C6-F248-48D8-9F22-A7241F43102F}"/>
    <cellStyle name="Input 2 5 8 6" xfId="12705" xr:uid="{8ABBA65A-E181-4A92-987E-A1BDB12BE36D}"/>
    <cellStyle name="Input 2 5 8 6 2" xfId="12706" xr:uid="{CFB59E82-9D99-40A5-86C3-D8C4EA5EC6DC}"/>
    <cellStyle name="Input 2 5 8 6 3" xfId="12707" xr:uid="{64A6BFB8-5454-42BB-810F-04B863A68D90}"/>
    <cellStyle name="Input 2 5 8 7" xfId="12708" xr:uid="{9FA9FE30-DE05-4177-8D09-B9D58DCD2305}"/>
    <cellStyle name="Input 2 5 8 8" xfId="12709" xr:uid="{8A0C4C0B-A559-4450-BB14-03C18213BF02}"/>
    <cellStyle name="Input 2 5 8 9" xfId="12710" xr:uid="{575AE2E4-118E-44B2-88CA-6078FA682A5D}"/>
    <cellStyle name="Input 2 5 9" xfId="12711" xr:uid="{D9163D5A-7A77-4B65-A163-359E6B704DD1}"/>
    <cellStyle name="Input 2 5 9 2" xfId="12712" xr:uid="{DEF8D1C1-6CE7-4159-A623-582C2C47D18B}"/>
    <cellStyle name="Input 2 5 9 2 2" xfId="12713" xr:uid="{35008E1A-B334-44B4-87A2-7FDF5A1564DA}"/>
    <cellStyle name="Input 2 5 9 2 3" xfId="12714" xr:uid="{2E28FA1B-674D-4555-B68A-DCB5A8152510}"/>
    <cellStyle name="Input 2 5 9 3" xfId="12715" xr:uid="{770AC926-83FC-486C-B459-A0B711335A60}"/>
    <cellStyle name="Input 2 5 9 3 2" xfId="12716" xr:uid="{768C9C2F-06FC-449A-B9CB-EFCC118E66DA}"/>
    <cellStyle name="Input 2 5 9 3 3" xfId="12717" xr:uid="{C39FDED5-33F7-4AED-AA30-D8B04FE6E7BE}"/>
    <cellStyle name="Input 2 5 9 4" xfId="12718" xr:uid="{05BE0CCC-BC47-4AFC-8E51-66DFA354BC51}"/>
    <cellStyle name="Input 2 5 9 4 2" xfId="12719" xr:uid="{22DDAE10-6CC3-4933-A077-B2642C256F37}"/>
    <cellStyle name="Input 2 5 9 4 3" xfId="12720" xr:uid="{8A6DBC79-0750-4081-9E49-E346792574CD}"/>
    <cellStyle name="Input 2 5 9 5" xfId="12721" xr:uid="{14D77611-C9F7-4B66-8385-73A1FBAE5E79}"/>
    <cellStyle name="Input 2 5 9 5 2" xfId="12722" xr:uid="{22F855C9-65FA-4D9B-875C-E11C8DA94560}"/>
    <cellStyle name="Input 2 5 9 5 3" xfId="12723" xr:uid="{A10143EB-251E-429D-9B6F-4EEC712656FF}"/>
    <cellStyle name="Input 2 5 9 6" xfId="12724" xr:uid="{D089AA63-0DF5-41E6-AE1E-C9DF2C8DE8BE}"/>
    <cellStyle name="Input 2 5 9 6 2" xfId="12725" xr:uid="{BC7BF37C-71DA-453D-BBCF-4E9F2B7CC501}"/>
    <cellStyle name="Input 2 5 9 6 3" xfId="12726" xr:uid="{8936B632-E3BC-4A16-ADA3-256672327734}"/>
    <cellStyle name="Input 2 5 9 7" xfId="12727" xr:uid="{CF0576B8-092C-4660-87C2-ECCC282A7114}"/>
    <cellStyle name="Input 2 5 9 8" xfId="12728" xr:uid="{A37C46EA-8190-4F14-8D75-2A7B3F67B08A}"/>
    <cellStyle name="Input 2 5 9 9" xfId="12729" xr:uid="{5D1FE8A5-1040-49BF-80B5-3875DBE887E1}"/>
    <cellStyle name="Input 2 6" xfId="12730" xr:uid="{1841B540-0ACD-4AF6-96A6-858F367A34E9}"/>
    <cellStyle name="Input 2 6 10" xfId="12731" xr:uid="{76507379-62A6-40CC-A840-F5893411D3D0}"/>
    <cellStyle name="Input 2 6 10 2" xfId="12732" xr:uid="{A9175C9E-1E30-4FD7-839A-1449EA20DFDD}"/>
    <cellStyle name="Input 2 6 10 2 2" xfId="12733" xr:uid="{BC70831C-470D-40FD-9F88-F7E5C7DBB68E}"/>
    <cellStyle name="Input 2 6 10 2 3" xfId="12734" xr:uid="{CA0A4384-16FD-40BE-9182-BC7CCEE65897}"/>
    <cellStyle name="Input 2 6 10 3" xfId="12735" xr:uid="{3119ABD4-D62A-4875-A586-6CC8B486A01C}"/>
    <cellStyle name="Input 2 6 10 3 2" xfId="12736" xr:uid="{89631EAE-30A3-4966-9514-13C30F62C5B4}"/>
    <cellStyle name="Input 2 6 10 3 3" xfId="12737" xr:uid="{799519CD-156C-48B0-9286-85F8DE1BCFEC}"/>
    <cellStyle name="Input 2 6 10 4" xfId="12738" xr:uid="{4681EFE1-43A2-4BD1-A5E6-9767A7D21FEE}"/>
    <cellStyle name="Input 2 6 10 4 2" xfId="12739" xr:uid="{7C2BB801-B7F4-40EB-AE12-17B371F54FBB}"/>
    <cellStyle name="Input 2 6 10 4 3" xfId="12740" xr:uid="{A1068E5B-6F89-4C57-B543-48E0B5BE2BFF}"/>
    <cellStyle name="Input 2 6 10 5" xfId="12741" xr:uid="{D0ADE398-785A-4757-B5E8-705209AAB6A6}"/>
    <cellStyle name="Input 2 6 10 5 2" xfId="12742" xr:uid="{FBFDBA83-3074-4D9D-9E9F-898915C395B7}"/>
    <cellStyle name="Input 2 6 10 5 3" xfId="12743" xr:uid="{B404D13F-90BB-4A8A-BA9A-7AA3C8F33EFD}"/>
    <cellStyle name="Input 2 6 10 6" xfId="12744" xr:uid="{00C4C901-B4CC-437B-A9B0-47F11B80F6CD}"/>
    <cellStyle name="Input 2 6 10 6 2" xfId="12745" xr:uid="{502BC314-49E7-4AA3-9251-B15FEC7BDA02}"/>
    <cellStyle name="Input 2 6 10 6 3" xfId="12746" xr:uid="{F03ADA76-356E-49DF-9E94-AF606FD5E73F}"/>
    <cellStyle name="Input 2 6 10 7" xfId="12747" xr:uid="{08505B3D-FCEF-4AA7-9E6C-1A1437C4FC7A}"/>
    <cellStyle name="Input 2 6 10 8" xfId="12748" xr:uid="{39B55648-36AF-44FF-9625-8DF79A90791C}"/>
    <cellStyle name="Input 2 6 11" xfId="12749" xr:uid="{1D934AA8-E913-4F91-91F6-5622BFBAD01D}"/>
    <cellStyle name="Input 2 6 11 2" xfId="12750" xr:uid="{F1F9852B-1780-4BE1-93E9-AF9607745830}"/>
    <cellStyle name="Input 2 6 11 2 2" xfId="12751" xr:uid="{07BB9B69-E1D2-4EF4-994D-39EC593952C6}"/>
    <cellStyle name="Input 2 6 11 2 3" xfId="12752" xr:uid="{E5F679ED-667F-4035-A727-F54E5FBAF727}"/>
    <cellStyle name="Input 2 6 11 3" xfId="12753" xr:uid="{52F46483-92E7-4A59-89FE-3116158AD353}"/>
    <cellStyle name="Input 2 6 11 3 2" xfId="12754" xr:uid="{10844B85-C2DF-409D-9ACB-D3929E46FA60}"/>
    <cellStyle name="Input 2 6 11 3 3" xfId="12755" xr:uid="{9346CABE-79BE-4883-8575-0FDBB66C641C}"/>
    <cellStyle name="Input 2 6 11 4" xfId="12756" xr:uid="{8AF07456-7656-4EF1-BD6C-DE2AC7FBF1ED}"/>
    <cellStyle name="Input 2 6 11 4 2" xfId="12757" xr:uid="{BD2D4110-81C2-4EA8-9160-73547FE71828}"/>
    <cellStyle name="Input 2 6 11 4 3" xfId="12758" xr:uid="{C7074AD4-C37B-4267-A648-69FD573ED849}"/>
    <cellStyle name="Input 2 6 11 5" xfId="12759" xr:uid="{EBA81511-8075-40E0-A998-E170B78F812F}"/>
    <cellStyle name="Input 2 6 11 5 2" xfId="12760" xr:uid="{036D0274-CF16-429A-92E9-61A8BB88F8DF}"/>
    <cellStyle name="Input 2 6 11 5 3" xfId="12761" xr:uid="{228278A3-62EF-4BD8-BAE7-9445AF8AC24D}"/>
    <cellStyle name="Input 2 6 11 6" xfId="12762" xr:uid="{5B45FD17-9468-4595-B198-4EE830AE69C7}"/>
    <cellStyle name="Input 2 6 11 6 2" xfId="12763" xr:uid="{F1861F0B-3AFC-480D-ABD3-78127B2CDC64}"/>
    <cellStyle name="Input 2 6 11 6 3" xfId="12764" xr:uid="{C83DE55F-9A7C-4450-AEDD-38134786F6A6}"/>
    <cellStyle name="Input 2 6 11 7" xfId="12765" xr:uid="{5BCBB727-B3A5-4072-A03E-64631CFDFC28}"/>
    <cellStyle name="Input 2 6 11 8" xfId="12766" xr:uid="{58E722FA-F9D8-4ABB-A6BB-C6F8A06367C2}"/>
    <cellStyle name="Input 2 6 12" xfId="12767" xr:uid="{220A41F0-DED5-45B8-AD62-5413556C67AB}"/>
    <cellStyle name="Input 2 6 12 2" xfId="12768" xr:uid="{2A7B19C2-3749-4B92-9820-3A0E81D2CDC4}"/>
    <cellStyle name="Input 2 6 12 2 2" xfId="12769" xr:uid="{36A5E61D-D8BA-4D26-99A6-1FCFDF146B2B}"/>
    <cellStyle name="Input 2 6 12 2 3" xfId="12770" xr:uid="{8858F2B9-C247-4F5C-9EEC-363B104CA80F}"/>
    <cellStyle name="Input 2 6 12 3" xfId="12771" xr:uid="{A288A6A3-0CD3-47F7-82B6-736756EC483C}"/>
    <cellStyle name="Input 2 6 12 3 2" xfId="12772" xr:uid="{9171DBFC-A096-48B9-9EFF-9885EEF39CC7}"/>
    <cellStyle name="Input 2 6 12 3 3" xfId="12773" xr:uid="{439DEBEC-46E2-4534-9682-829D337025E6}"/>
    <cellStyle name="Input 2 6 12 4" xfId="12774" xr:uid="{B2D94312-5788-40EE-AE3F-48EC55F99528}"/>
    <cellStyle name="Input 2 6 12 4 2" xfId="12775" xr:uid="{5D742CBD-A641-4E8F-B65E-11D543471CC1}"/>
    <cellStyle name="Input 2 6 12 4 3" xfId="12776" xr:uid="{EAC6C32D-AB07-4806-A1AE-61910FA4D800}"/>
    <cellStyle name="Input 2 6 12 5" xfId="12777" xr:uid="{B43B86E4-EC35-4E01-ADA1-C50950EDF5CB}"/>
    <cellStyle name="Input 2 6 12 5 2" xfId="12778" xr:uid="{7CEAC7AA-EABE-4BAD-9BAB-03C720DF5C0D}"/>
    <cellStyle name="Input 2 6 12 5 3" xfId="12779" xr:uid="{ACD8E545-B88A-4E59-8D3D-3946EB618658}"/>
    <cellStyle name="Input 2 6 12 6" xfId="12780" xr:uid="{321FFB8A-1A76-4CBC-BC60-53859107030B}"/>
    <cellStyle name="Input 2 6 12 6 2" xfId="12781" xr:uid="{CCC09201-C3C7-49E9-83C3-3855B29CF7AE}"/>
    <cellStyle name="Input 2 6 12 6 3" xfId="12782" xr:uid="{E9680F6B-A719-4C08-A972-189433AE8592}"/>
    <cellStyle name="Input 2 6 12 7" xfId="12783" xr:uid="{CBE4AF39-6BC8-4A8B-A07D-3530EE5A1A6F}"/>
    <cellStyle name="Input 2 6 12 8" xfId="12784" xr:uid="{CE0C7333-4ABD-4A77-9325-79DFA68A5C62}"/>
    <cellStyle name="Input 2 6 13" xfId="12785" xr:uid="{DE869991-9E27-4836-852D-E79888CE5D02}"/>
    <cellStyle name="Input 2 6 13 2" xfId="12786" xr:uid="{DAE40E18-8D66-4A38-AA4C-E9D0755815A6}"/>
    <cellStyle name="Input 2 6 13 2 2" xfId="12787" xr:uid="{1E12F598-CC54-4F1E-B985-CC341D32944E}"/>
    <cellStyle name="Input 2 6 13 2 3" xfId="12788" xr:uid="{BDCFDC4A-2020-4255-802E-7D02204ADCC9}"/>
    <cellStyle name="Input 2 6 13 3" xfId="12789" xr:uid="{BBD72C7F-56B7-4F12-AEC8-D668F65FACD9}"/>
    <cellStyle name="Input 2 6 13 3 2" xfId="12790" xr:uid="{031407E5-8045-48B2-896C-DAB726875BBF}"/>
    <cellStyle name="Input 2 6 13 3 3" xfId="12791" xr:uid="{C0880D9D-5558-41E4-A536-2CE2845DE856}"/>
    <cellStyle name="Input 2 6 13 4" xfId="12792" xr:uid="{78B04F80-2A5F-4D60-9B86-C6D22D11471D}"/>
    <cellStyle name="Input 2 6 13 4 2" xfId="12793" xr:uid="{6BC32D03-3B18-4643-8AC6-74B45B6DC31E}"/>
    <cellStyle name="Input 2 6 13 4 3" xfId="12794" xr:uid="{FD965C0C-0570-46EC-A1D9-2290257BD92C}"/>
    <cellStyle name="Input 2 6 13 5" xfId="12795" xr:uid="{7FC5AEEC-2014-4622-A225-821C0C17C940}"/>
    <cellStyle name="Input 2 6 13 5 2" xfId="12796" xr:uid="{D6C23EE8-58E6-4364-8FCB-3EBA8D4DA34E}"/>
    <cellStyle name="Input 2 6 13 5 3" xfId="12797" xr:uid="{A6829F55-E5F7-4DC7-A020-D7626AF93F97}"/>
    <cellStyle name="Input 2 6 13 6" xfId="12798" xr:uid="{5992F5DA-F171-492D-A727-CBDAE5721415}"/>
    <cellStyle name="Input 2 6 13 6 2" xfId="12799" xr:uid="{12F36006-5705-4DD3-8B2D-FEB70EC60BD1}"/>
    <cellStyle name="Input 2 6 13 6 3" xfId="12800" xr:uid="{0FB323E0-8BC7-464C-BDB3-D435D77F845D}"/>
    <cellStyle name="Input 2 6 13 7" xfId="12801" xr:uid="{6050AB03-966F-471F-B2E8-0E22A76A161E}"/>
    <cellStyle name="Input 2 6 13 8" xfId="12802" xr:uid="{8D33EB26-E6ED-441A-9672-9FB46DB08A9D}"/>
    <cellStyle name="Input 2 6 14" xfId="12803" xr:uid="{0361A2D3-0EDE-4A83-A4C9-E5D2672B4105}"/>
    <cellStyle name="Input 2 6 14 2" xfId="12804" xr:uid="{8050FB6E-108A-4EC1-92FA-ACC0BAFF30E0}"/>
    <cellStyle name="Input 2 6 14 2 2" xfId="12805" xr:uid="{280C8427-E195-40B8-9598-2936375948BB}"/>
    <cellStyle name="Input 2 6 14 2 3" xfId="12806" xr:uid="{05973E1F-2CA3-4835-B23D-43840645ED7A}"/>
    <cellStyle name="Input 2 6 14 3" xfId="12807" xr:uid="{0CD3FF0C-E52C-400D-B58F-B4AF1D04F6C9}"/>
    <cellStyle name="Input 2 6 14 3 2" xfId="12808" xr:uid="{DC173C8C-E45B-40C7-B0CB-037FD25D97B7}"/>
    <cellStyle name="Input 2 6 14 3 3" xfId="12809" xr:uid="{6C58079F-CD91-4C74-B09F-B7A33F1AD720}"/>
    <cellStyle name="Input 2 6 14 4" xfId="12810" xr:uid="{562BB32D-75CC-4F57-995B-1B60084787FE}"/>
    <cellStyle name="Input 2 6 14 4 2" xfId="12811" xr:uid="{AE468529-4B5C-4E70-A614-40BC1C45840F}"/>
    <cellStyle name="Input 2 6 14 4 3" xfId="12812" xr:uid="{A46824C9-7CD7-440A-AFBA-913DC2022F6A}"/>
    <cellStyle name="Input 2 6 14 5" xfId="12813" xr:uid="{1EA63909-FFA0-4C68-A9EB-66A88D924D4D}"/>
    <cellStyle name="Input 2 6 14 5 2" xfId="12814" xr:uid="{0B42235C-870C-44D3-BB96-8BB6CF8F564B}"/>
    <cellStyle name="Input 2 6 14 5 3" xfId="12815" xr:uid="{9D45F732-136C-4DEC-BA14-0C8883915BA7}"/>
    <cellStyle name="Input 2 6 14 6" xfId="12816" xr:uid="{7DF28984-E27C-4C6F-8508-53B99810FAC3}"/>
    <cellStyle name="Input 2 6 14 6 2" xfId="12817" xr:uid="{33B862EE-0E80-4F28-BB85-695E547FCA98}"/>
    <cellStyle name="Input 2 6 14 6 3" xfId="12818" xr:uid="{4C2C318C-CDA0-4B84-A0F8-7802EF1108F6}"/>
    <cellStyle name="Input 2 6 14 7" xfId="12819" xr:uid="{FB647E47-BE34-4C61-B030-430D7A4087C3}"/>
    <cellStyle name="Input 2 6 14 8" xfId="12820" xr:uid="{77760173-1CCF-4827-908F-CB2D9021D967}"/>
    <cellStyle name="Input 2 6 15" xfId="12821" xr:uid="{5822D1F1-5FEB-438A-AFD4-F5C0FFFCB02A}"/>
    <cellStyle name="Input 2 6 15 2" xfId="12822" xr:uid="{E519CED3-7FB8-4828-AE88-91B97027C989}"/>
    <cellStyle name="Input 2 6 15 3" xfId="12823" xr:uid="{0A723EBB-0A4C-4529-AAC0-E1D03F4CF949}"/>
    <cellStyle name="Input 2 6 16" xfId="12824" xr:uid="{C54DDCE6-A29C-40AD-8CB3-6A93EB87B299}"/>
    <cellStyle name="Input 2 6 2" xfId="12825" xr:uid="{A396D9A7-87A8-4B1D-932D-6105079BECD4}"/>
    <cellStyle name="Input 2 6 2 2" xfId="12826" xr:uid="{31030517-69BB-4122-A244-159921D6D701}"/>
    <cellStyle name="Input 2 6 2 2 2" xfId="12827" xr:uid="{817DBCFA-6A85-41F3-9C00-A86ED6A37D99}"/>
    <cellStyle name="Input 2 6 2 2 3" xfId="12828" xr:uid="{DB20AD43-85AD-45C9-8D83-BC3C9084229B}"/>
    <cellStyle name="Input 2 6 2 3" xfId="12829" xr:uid="{83C367D5-8E5C-41AC-A567-2B62A3939206}"/>
    <cellStyle name="Input 2 6 2 3 2" xfId="12830" xr:uid="{6846A7F3-6B61-470D-8149-22B09CBD7BD2}"/>
    <cellStyle name="Input 2 6 2 3 3" xfId="12831" xr:uid="{2D1A776B-4418-45F7-A811-F5BD07094336}"/>
    <cellStyle name="Input 2 6 2 4" xfId="12832" xr:uid="{B984C196-C618-463F-AC4D-132220E279F8}"/>
    <cellStyle name="Input 2 6 2 4 2" xfId="12833" xr:uid="{ED71CB7A-08F4-4054-97F1-F6DCC27E9D5D}"/>
    <cellStyle name="Input 2 6 2 4 3" xfId="12834" xr:uid="{28E87D87-0EA8-404E-8801-3045ADAA20F8}"/>
    <cellStyle name="Input 2 6 2 5" xfId="12835" xr:uid="{DD5C9A19-6169-4EA5-8157-EC1673E8DC3E}"/>
    <cellStyle name="Input 2 6 2 5 2" xfId="12836" xr:uid="{246109CD-A7AA-4352-946F-C023A21B4F3F}"/>
    <cellStyle name="Input 2 6 2 5 3" xfId="12837" xr:uid="{02985161-FFBC-4FDA-B281-DD3CBE0C978E}"/>
    <cellStyle name="Input 2 6 2 6" xfId="12838" xr:uid="{BCA89844-C907-4D58-80BB-EA59660ACB51}"/>
    <cellStyle name="Input 2 6 2 6 2" xfId="12839" xr:uid="{22F86D4A-10BF-4CE8-B1B1-44379A266445}"/>
    <cellStyle name="Input 2 6 2 6 3" xfId="12840" xr:uid="{351AA760-911E-492C-88AC-1167240004C9}"/>
    <cellStyle name="Input 2 6 2 7" xfId="12841" xr:uid="{CDA5E4FB-8566-4985-AD9A-FAA0174C5D89}"/>
    <cellStyle name="Input 2 6 2 8" xfId="12842" xr:uid="{E9880D1C-1ED5-4DFE-83B8-F76E146C6FC7}"/>
    <cellStyle name="Input 2 6 2 9" xfId="12843" xr:uid="{02586959-E19A-4855-B8B4-32959CA28107}"/>
    <cellStyle name="Input 2 6 3" xfId="12844" xr:uid="{83E017A9-7438-44E5-AEAD-91E15FF49B53}"/>
    <cellStyle name="Input 2 6 3 2" xfId="12845" xr:uid="{92291CE6-B24A-4B99-A150-BE20A75BBB27}"/>
    <cellStyle name="Input 2 6 3 2 2" xfId="12846" xr:uid="{12A44767-A102-4085-BC55-978912783253}"/>
    <cellStyle name="Input 2 6 3 2 3" xfId="12847" xr:uid="{9D0394AD-1AAA-4D45-BED6-0E9F9BDADB41}"/>
    <cellStyle name="Input 2 6 3 3" xfId="12848" xr:uid="{6F8B3AE8-05E8-42B3-AAA5-7EB53A398908}"/>
    <cellStyle name="Input 2 6 3 3 2" xfId="12849" xr:uid="{B71D860D-8CC3-40B4-8010-E9C84EE0C03C}"/>
    <cellStyle name="Input 2 6 3 3 3" xfId="12850" xr:uid="{6D4FD807-ED0B-4E79-99F3-C7E6BFFEBB30}"/>
    <cellStyle name="Input 2 6 3 4" xfId="12851" xr:uid="{BF445B0E-875C-48F5-983F-573F5CD16B76}"/>
    <cellStyle name="Input 2 6 3 4 2" xfId="12852" xr:uid="{82D5F6ED-570D-4F5A-A1AE-2F280100793D}"/>
    <cellStyle name="Input 2 6 3 4 3" xfId="12853" xr:uid="{91700ABA-2AFD-4820-ABBA-AB0450095F4A}"/>
    <cellStyle name="Input 2 6 3 5" xfId="12854" xr:uid="{F4C3D04B-25E7-4FA9-AB66-87FF92151070}"/>
    <cellStyle name="Input 2 6 3 5 2" xfId="12855" xr:uid="{7A88819F-1EB8-4DF5-B292-2F87C74087E9}"/>
    <cellStyle name="Input 2 6 3 5 3" xfId="12856" xr:uid="{C17B17EE-0375-41A6-A420-7E3870F000B8}"/>
    <cellStyle name="Input 2 6 3 6" xfId="12857" xr:uid="{4A2ED5A4-A983-4715-88B7-DFDF0919A91F}"/>
    <cellStyle name="Input 2 6 3 6 2" xfId="12858" xr:uid="{57B7F320-7D23-4D4F-8A58-3ECB93DF25FF}"/>
    <cellStyle name="Input 2 6 3 6 3" xfId="12859" xr:uid="{E5F3D331-5103-493C-8B8A-151AD4C74935}"/>
    <cellStyle name="Input 2 6 3 7" xfId="12860" xr:uid="{17E2324D-8655-4E16-A9E1-60EAD5FA4429}"/>
    <cellStyle name="Input 2 6 3 8" xfId="12861" xr:uid="{13C41037-B463-4CDB-8A05-F0E6CDB9451B}"/>
    <cellStyle name="Input 2 6 3 9" xfId="12862" xr:uid="{56262D94-34C9-4032-997E-EAE5E0785BC9}"/>
    <cellStyle name="Input 2 6 4" xfId="12863" xr:uid="{06A1A6E6-D6D0-4532-983A-5937F907BDAF}"/>
    <cellStyle name="Input 2 6 4 2" xfId="12864" xr:uid="{028AB83A-190F-4954-A54C-9CD2238EED15}"/>
    <cellStyle name="Input 2 6 4 2 2" xfId="12865" xr:uid="{01BA5131-A9CF-49C7-8135-5760846A0D5A}"/>
    <cellStyle name="Input 2 6 4 2 3" xfId="12866" xr:uid="{8B493120-7C1B-4CDF-B0AD-9503B4DB5CEC}"/>
    <cellStyle name="Input 2 6 4 3" xfId="12867" xr:uid="{028E7EA1-3584-47B5-834B-4A74845E495A}"/>
    <cellStyle name="Input 2 6 4 3 2" xfId="12868" xr:uid="{BABD710D-AAD5-4377-8D05-BBBD6E0B08F3}"/>
    <cellStyle name="Input 2 6 4 3 3" xfId="12869" xr:uid="{FBD8E0AE-98EF-4A38-862A-8B844120FCA6}"/>
    <cellStyle name="Input 2 6 4 4" xfId="12870" xr:uid="{2AFAC88D-EF6F-48E6-A731-C0DF3233E9B3}"/>
    <cellStyle name="Input 2 6 4 4 2" xfId="12871" xr:uid="{27F33690-93D9-4E76-BB11-488EA90E04CC}"/>
    <cellStyle name="Input 2 6 4 4 3" xfId="12872" xr:uid="{193E6AA9-BF9E-450E-B105-B7A7DD4756B7}"/>
    <cellStyle name="Input 2 6 4 5" xfId="12873" xr:uid="{9E43C889-AA4C-4B20-A9BF-3E168DEE25E6}"/>
    <cellStyle name="Input 2 6 4 5 2" xfId="12874" xr:uid="{7BFE500D-ED91-405B-8669-21463497C8F4}"/>
    <cellStyle name="Input 2 6 4 5 3" xfId="12875" xr:uid="{AD54CE9E-5BFD-426C-9F2E-F582BDD1E00B}"/>
    <cellStyle name="Input 2 6 4 6" xfId="12876" xr:uid="{C628D2E3-CAFA-4F57-9F22-8185712B0037}"/>
    <cellStyle name="Input 2 6 4 6 2" xfId="12877" xr:uid="{A53970D1-83CB-4F14-820C-0CE8AC52827D}"/>
    <cellStyle name="Input 2 6 4 6 3" xfId="12878" xr:uid="{19ADBEC0-A746-4356-A46A-E16B97F00AE7}"/>
    <cellStyle name="Input 2 6 4 7" xfId="12879" xr:uid="{15A94D10-BD3D-46C5-B657-1D9908E82473}"/>
    <cellStyle name="Input 2 6 4 8" xfId="12880" xr:uid="{7925B101-C92C-43F4-9C6D-D8D26DE92E12}"/>
    <cellStyle name="Input 2 6 4 9" xfId="12881" xr:uid="{7AF55314-45CC-4C6A-AE37-413CF11CD054}"/>
    <cellStyle name="Input 2 6 5" xfId="12882" xr:uid="{1226A4CF-92BF-4E48-9CDD-21F0F714981D}"/>
    <cellStyle name="Input 2 6 5 2" xfId="12883" xr:uid="{2CF08B78-C056-410D-B3AD-88926BB44088}"/>
    <cellStyle name="Input 2 6 5 2 2" xfId="12884" xr:uid="{3339D97F-A69C-4727-8093-4EF2ACB35C4C}"/>
    <cellStyle name="Input 2 6 5 2 3" xfId="12885" xr:uid="{97234DED-789A-4106-8876-CAEA506B5EF3}"/>
    <cellStyle name="Input 2 6 5 3" xfId="12886" xr:uid="{92078312-E405-4530-B011-56BE6365861D}"/>
    <cellStyle name="Input 2 6 5 3 2" xfId="12887" xr:uid="{1B39D3CB-7B03-4BC6-AA84-167F644B1D31}"/>
    <cellStyle name="Input 2 6 5 3 3" xfId="12888" xr:uid="{60B50464-1E77-4808-989A-33C092D55DA4}"/>
    <cellStyle name="Input 2 6 5 4" xfId="12889" xr:uid="{2852C8B6-57BF-47F2-8AC3-2CADE6168FE7}"/>
    <cellStyle name="Input 2 6 5 4 2" xfId="12890" xr:uid="{5AC45282-95B9-4854-B5AF-D4CB4D15E3DA}"/>
    <cellStyle name="Input 2 6 5 4 3" xfId="12891" xr:uid="{779A0DA1-C7FD-4DC0-95B4-D7A35B92FDC9}"/>
    <cellStyle name="Input 2 6 5 5" xfId="12892" xr:uid="{65082E4D-D404-4B13-9F7B-00A87778A770}"/>
    <cellStyle name="Input 2 6 5 5 2" xfId="12893" xr:uid="{A92864D9-C1EC-4618-BD9F-A265A3277694}"/>
    <cellStyle name="Input 2 6 5 5 3" xfId="12894" xr:uid="{B0D7E3AE-C223-455D-B1FE-8E3DE87A0616}"/>
    <cellStyle name="Input 2 6 5 6" xfId="12895" xr:uid="{6B352918-B05C-4914-9719-B5C1B87B81E0}"/>
    <cellStyle name="Input 2 6 5 6 2" xfId="12896" xr:uid="{A3D5512B-5A7F-43EE-AB2C-D2E568C59D1C}"/>
    <cellStyle name="Input 2 6 5 6 3" xfId="12897" xr:uid="{8A08F12C-8610-425F-8155-F6F4BAC7C640}"/>
    <cellStyle name="Input 2 6 5 7" xfId="12898" xr:uid="{CD4EE9AB-6155-4A45-928F-15D8FF8874FE}"/>
    <cellStyle name="Input 2 6 5 8" xfId="12899" xr:uid="{63FF7A7C-BCC9-470B-92E3-2096F979C349}"/>
    <cellStyle name="Input 2 6 5 9" xfId="12900" xr:uid="{4AFC4752-D69A-42F1-92D5-FC9A31CE219A}"/>
    <cellStyle name="Input 2 6 6" xfId="12901" xr:uid="{18C1B7C9-C08B-446B-885C-E60BE8831AD8}"/>
    <cellStyle name="Input 2 6 6 2" xfId="12902" xr:uid="{024FEB58-16B1-465C-B721-91D75493E428}"/>
    <cellStyle name="Input 2 6 6 2 2" xfId="12903" xr:uid="{E4D1975D-31ED-4B53-9737-1B7EEDB86F7A}"/>
    <cellStyle name="Input 2 6 6 2 3" xfId="12904" xr:uid="{5771AE34-972B-4A47-83A5-C545960A9931}"/>
    <cellStyle name="Input 2 6 6 3" xfId="12905" xr:uid="{0938C034-F52A-4188-984C-B65359DF60D0}"/>
    <cellStyle name="Input 2 6 6 3 2" xfId="12906" xr:uid="{FB90846E-0445-43FD-AD5A-5F4CA529DAE6}"/>
    <cellStyle name="Input 2 6 6 3 3" xfId="12907" xr:uid="{63792412-1316-41DF-83F6-1289C1A90505}"/>
    <cellStyle name="Input 2 6 6 4" xfId="12908" xr:uid="{7CC9F0B3-0109-4D4B-BE84-535C779BB32E}"/>
    <cellStyle name="Input 2 6 6 4 2" xfId="12909" xr:uid="{828D3CC5-87B3-4F2E-99A1-83AB94A6DAAD}"/>
    <cellStyle name="Input 2 6 6 4 3" xfId="12910" xr:uid="{9F85DDB0-9218-46EB-A3E6-AB197B636EEA}"/>
    <cellStyle name="Input 2 6 6 5" xfId="12911" xr:uid="{5929E63B-C7A6-427D-9DD1-5E2D00C78F0F}"/>
    <cellStyle name="Input 2 6 6 5 2" xfId="12912" xr:uid="{9887B9FA-737E-4146-9411-B4A3BF3762AA}"/>
    <cellStyle name="Input 2 6 6 5 3" xfId="12913" xr:uid="{F5E9806C-DF1C-4EF6-BD8E-97AF97D401F8}"/>
    <cellStyle name="Input 2 6 6 6" xfId="12914" xr:uid="{B0A3F657-C141-4B41-B57D-B4F74B0C8CCB}"/>
    <cellStyle name="Input 2 6 6 6 2" xfId="12915" xr:uid="{4EB7A7C7-7EF4-4DD9-9A46-C051C3AB346B}"/>
    <cellStyle name="Input 2 6 6 6 3" xfId="12916" xr:uid="{EA426C62-66E5-472B-AC81-A58F463B84EE}"/>
    <cellStyle name="Input 2 6 6 7" xfId="12917" xr:uid="{925BCD63-2AB1-4BC1-9278-3937AA3DF0C0}"/>
    <cellStyle name="Input 2 6 6 8" xfId="12918" xr:uid="{F1151B6E-F682-4893-BD70-4F2B282D68C6}"/>
    <cellStyle name="Input 2 6 6 9" xfId="12919" xr:uid="{FAF54AB3-7CCC-444D-9110-682805F23C9E}"/>
    <cellStyle name="Input 2 6 7" xfId="12920" xr:uid="{9933A6C0-B817-4283-BBF9-086BF009C577}"/>
    <cellStyle name="Input 2 6 7 2" xfId="12921" xr:uid="{57164164-FCB3-4182-BF4D-90DBF3A743AD}"/>
    <cellStyle name="Input 2 6 7 2 2" xfId="12922" xr:uid="{8AEA2457-04F7-4084-B4F8-6FF0DE4B3483}"/>
    <cellStyle name="Input 2 6 7 2 3" xfId="12923" xr:uid="{8037A26D-6937-441D-B7FE-DE9AAF7A5D98}"/>
    <cellStyle name="Input 2 6 7 3" xfId="12924" xr:uid="{29B5D6FB-9CCC-4627-AA73-6820744D47D4}"/>
    <cellStyle name="Input 2 6 7 3 2" xfId="12925" xr:uid="{D41E57D9-7E7B-4D0F-BF60-8871079BE23E}"/>
    <cellStyle name="Input 2 6 7 3 3" xfId="12926" xr:uid="{E40EAA09-32A6-4B6F-8D40-32248133A93F}"/>
    <cellStyle name="Input 2 6 7 4" xfId="12927" xr:uid="{092900CC-2117-4D02-AC56-46BB2237ED9D}"/>
    <cellStyle name="Input 2 6 7 4 2" xfId="12928" xr:uid="{819468F3-9F18-4588-A683-A122EC0A3C2A}"/>
    <cellStyle name="Input 2 6 7 4 3" xfId="12929" xr:uid="{35A20D1F-49A8-4D4E-911A-B9A2927E33F1}"/>
    <cellStyle name="Input 2 6 7 5" xfId="12930" xr:uid="{57955151-D71C-4CBB-A75C-8A0175FCAAC7}"/>
    <cellStyle name="Input 2 6 7 5 2" xfId="12931" xr:uid="{15DE4A6A-6160-44E1-8938-A49DB5E9DD7C}"/>
    <cellStyle name="Input 2 6 7 5 3" xfId="12932" xr:uid="{944F0F49-B2DC-468E-A17F-D7A7A6B9A50D}"/>
    <cellStyle name="Input 2 6 7 6" xfId="12933" xr:uid="{ABAE0F46-2D26-4F38-BA2F-8BDBF09B4894}"/>
    <cellStyle name="Input 2 6 7 6 2" xfId="12934" xr:uid="{33535FD5-2E3F-468E-ABD2-9F8F0928BFC1}"/>
    <cellStyle name="Input 2 6 7 6 3" xfId="12935" xr:uid="{5059B4F6-C1DC-4664-8C4E-C5CDD68A4E7E}"/>
    <cellStyle name="Input 2 6 7 7" xfId="12936" xr:uid="{4A082EAD-621E-4612-9D49-578696FB12D3}"/>
    <cellStyle name="Input 2 6 7 8" xfId="12937" xr:uid="{BFD46A1E-D752-4F5B-979C-FC0EAA4016B2}"/>
    <cellStyle name="Input 2 6 7 9" xfId="12938" xr:uid="{703BB5A4-5EBF-4EC4-9712-BB457388E8AE}"/>
    <cellStyle name="Input 2 6 8" xfId="12939" xr:uid="{4FC1BFDF-664A-4E4B-B073-FBE3CA597DBB}"/>
    <cellStyle name="Input 2 6 8 2" xfId="12940" xr:uid="{498E2DE5-D38A-4E7A-BFC3-5008AFE6E56E}"/>
    <cellStyle name="Input 2 6 8 2 2" xfId="12941" xr:uid="{58E6B90D-E7E4-4B58-89FE-96C1A753ED65}"/>
    <cellStyle name="Input 2 6 8 2 3" xfId="12942" xr:uid="{DEC7268B-BC20-4AD4-9832-1C182D0D7905}"/>
    <cellStyle name="Input 2 6 8 3" xfId="12943" xr:uid="{84D2F105-DB6B-47B1-997D-69448C23BFF0}"/>
    <cellStyle name="Input 2 6 8 3 2" xfId="12944" xr:uid="{6A77ACC4-3FD8-491A-AA51-FA1E19B51580}"/>
    <cellStyle name="Input 2 6 8 3 3" xfId="12945" xr:uid="{8F868B56-ED72-444D-90B6-F5BAFCF79B69}"/>
    <cellStyle name="Input 2 6 8 4" xfId="12946" xr:uid="{118F066E-60F0-42E5-87D7-163DB0612E02}"/>
    <cellStyle name="Input 2 6 8 4 2" xfId="12947" xr:uid="{FFF25E34-29CE-452D-9389-1ACC41C3FEDD}"/>
    <cellStyle name="Input 2 6 8 4 3" xfId="12948" xr:uid="{1FE8FDDA-0710-4B4D-8137-E24DD603FC35}"/>
    <cellStyle name="Input 2 6 8 5" xfId="12949" xr:uid="{9D93F60B-FC4D-4D66-A412-BA520E73B4B6}"/>
    <cellStyle name="Input 2 6 8 5 2" xfId="12950" xr:uid="{5263600C-6200-40E0-B04A-2465373400FF}"/>
    <cellStyle name="Input 2 6 8 5 3" xfId="12951" xr:uid="{21A6457B-8B14-44D3-BAEF-689B165615D0}"/>
    <cellStyle name="Input 2 6 8 6" xfId="12952" xr:uid="{4BF0E7CC-1940-4C9F-8EC4-B2023D572D20}"/>
    <cellStyle name="Input 2 6 8 6 2" xfId="12953" xr:uid="{F85DFA6C-B402-43CE-93D0-3C60E749CE1B}"/>
    <cellStyle name="Input 2 6 8 6 3" xfId="12954" xr:uid="{242E25A4-0D9C-4671-A10E-277D8B32914B}"/>
    <cellStyle name="Input 2 6 8 7" xfId="12955" xr:uid="{8F732EB6-5677-4C3A-80A9-90F684464D4F}"/>
    <cellStyle name="Input 2 6 8 8" xfId="12956" xr:uid="{4C15CD48-89B7-4FDE-BAFF-E054DEF9E644}"/>
    <cellStyle name="Input 2 6 8 9" xfId="12957" xr:uid="{A5B3476F-9AF9-4038-AEDD-745D0A136483}"/>
    <cellStyle name="Input 2 6 9" xfId="12958" xr:uid="{B43E2176-8A2D-4941-AFF4-2D8A12DAE886}"/>
    <cellStyle name="Input 2 6 9 2" xfId="12959" xr:uid="{3E416D2D-2A86-4822-A7E9-77B9B78E1E1F}"/>
    <cellStyle name="Input 2 6 9 2 2" xfId="12960" xr:uid="{DC53DE41-FF56-4EF7-B864-AD0244E3562C}"/>
    <cellStyle name="Input 2 6 9 2 3" xfId="12961" xr:uid="{EF0C1210-7695-4F05-B210-D2C6BCCB247A}"/>
    <cellStyle name="Input 2 6 9 3" xfId="12962" xr:uid="{E60465BE-0F6E-4455-A1AA-0A70E9DA14A0}"/>
    <cellStyle name="Input 2 6 9 3 2" xfId="12963" xr:uid="{597492D9-0FC4-4F93-A5AB-AC00EE71A15E}"/>
    <cellStyle name="Input 2 6 9 3 3" xfId="12964" xr:uid="{8846F71F-891B-4C8B-9DB2-96CDB90A8F3A}"/>
    <cellStyle name="Input 2 6 9 4" xfId="12965" xr:uid="{B10A9CE7-A2B5-4E93-A8D5-C16D0626B237}"/>
    <cellStyle name="Input 2 6 9 4 2" xfId="12966" xr:uid="{64E1C573-03B2-4DA3-BAA2-FE4F913E5BD2}"/>
    <cellStyle name="Input 2 6 9 4 3" xfId="12967" xr:uid="{82AC3331-4FCB-4F3A-BCA2-6E342FD2F0D9}"/>
    <cellStyle name="Input 2 6 9 5" xfId="12968" xr:uid="{33DB4906-F323-43C6-929C-1BD8F50A0584}"/>
    <cellStyle name="Input 2 6 9 5 2" xfId="12969" xr:uid="{F6F1B288-0C3B-49D7-99CA-5BE983EEB4CB}"/>
    <cellStyle name="Input 2 6 9 5 3" xfId="12970" xr:uid="{BF83AF94-2C1B-447D-A33A-123E6A30BA88}"/>
    <cellStyle name="Input 2 6 9 6" xfId="12971" xr:uid="{0E2E0FB2-0683-4F97-BDB4-BA148C2E9F52}"/>
    <cellStyle name="Input 2 6 9 6 2" xfId="12972" xr:uid="{3FCDEE7D-CD6E-461F-9BAE-48351F0347A9}"/>
    <cellStyle name="Input 2 6 9 6 3" xfId="12973" xr:uid="{4FFE1520-C904-42ED-B3B4-405C060394C6}"/>
    <cellStyle name="Input 2 6 9 7" xfId="12974" xr:uid="{574C6F07-ADF3-4335-93C2-AE7923595803}"/>
    <cellStyle name="Input 2 6 9 8" xfId="12975" xr:uid="{0F33C113-3D58-4327-AD81-0F3047D769ED}"/>
    <cellStyle name="Input 2 7" xfId="12976" xr:uid="{459C65AB-D78E-463A-A732-C5D0CE54B069}"/>
    <cellStyle name="Input 2 7 10" xfId="12977" xr:uid="{5A0D134C-59DE-472A-A8A0-91EC16606FE7}"/>
    <cellStyle name="Input 2 7 11" xfId="12978" xr:uid="{359FA076-9FA1-4754-A086-4B018E07CDA1}"/>
    <cellStyle name="Input 2 7 2" xfId="12979" xr:uid="{1A3B6F74-8CB0-42ED-9421-CB1496CCBC13}"/>
    <cellStyle name="Input 2 7 2 2" xfId="12980" xr:uid="{0A63A0D1-99CB-4BA5-AB1A-E0D6A6327B54}"/>
    <cellStyle name="Input 2 7 2 3" xfId="12981" xr:uid="{56B22F24-CF32-4C6A-9C30-4BAB2D9579C2}"/>
    <cellStyle name="Input 2 7 2 4" xfId="12982" xr:uid="{C7DFA812-22B7-44E7-B789-592B2A4717E7}"/>
    <cellStyle name="Input 2 7 3" xfId="12983" xr:uid="{1E71C5B8-1206-4E20-B2DA-3CC4BCC69344}"/>
    <cellStyle name="Input 2 7 3 2" xfId="12984" xr:uid="{FB6C26EC-331F-4CA8-9215-C0DE57256D7E}"/>
    <cellStyle name="Input 2 7 3 3" xfId="12985" xr:uid="{7922C8E8-D8C6-45CF-AA2F-5BA37DD9823C}"/>
    <cellStyle name="Input 2 7 3 4" xfId="12986" xr:uid="{BC53B6FD-A7EC-4A13-8FFF-81EEF1AF1A9E}"/>
    <cellStyle name="Input 2 7 4" xfId="12987" xr:uid="{BF37CFE8-1A1A-431D-851D-849E1B7AFE24}"/>
    <cellStyle name="Input 2 7 4 2" xfId="12988" xr:uid="{5D747672-66E9-42EA-897E-A8126B7F50DB}"/>
    <cellStyle name="Input 2 7 4 3" xfId="12989" xr:uid="{CB9BEFB9-44BD-42DD-B066-03099FB40106}"/>
    <cellStyle name="Input 2 7 4 4" xfId="12990" xr:uid="{95FF2F1D-718D-433F-AB60-A56FAD5C7F16}"/>
    <cellStyle name="Input 2 7 5" xfId="12991" xr:uid="{3DABE2B6-BA8E-4405-A4C2-885428C6A471}"/>
    <cellStyle name="Input 2 7 5 2" xfId="12992" xr:uid="{BFFD90C7-813F-440F-8194-05C23A7F12F5}"/>
    <cellStyle name="Input 2 7 5 3" xfId="12993" xr:uid="{E4CAEB37-314A-450F-A4B6-FB498A3D0EEE}"/>
    <cellStyle name="Input 2 7 5 4" xfId="12994" xr:uid="{FE30C27C-42A8-48F6-9B2E-FBF9F6CD034D}"/>
    <cellStyle name="Input 2 7 6" xfId="12995" xr:uid="{583DB030-60B5-45B3-8F9A-54246092CE33}"/>
    <cellStyle name="Input 2 7 6 2" xfId="12996" xr:uid="{64906E04-5624-4693-BCAE-E23227E21BAD}"/>
    <cellStyle name="Input 2 7 6 3" xfId="12997" xr:uid="{F4ED1B49-03F5-4D4D-B803-781EC1500D0B}"/>
    <cellStyle name="Input 2 7 6 4" xfId="12998" xr:uid="{F204BDB0-A945-4FB2-9CA2-692F4F4CFE51}"/>
    <cellStyle name="Input 2 7 7" xfId="12999" xr:uid="{7D1EC8CC-E07B-447C-92D3-E03392AE09BE}"/>
    <cellStyle name="Input 2 7 8" xfId="13000" xr:uid="{8416C8EB-B96D-4D7A-8C97-9017CB3F0240}"/>
    <cellStyle name="Input 2 7 9" xfId="13001" xr:uid="{66F8D905-03EB-41FB-B810-8B820E630F7F}"/>
    <cellStyle name="Input 2 8" xfId="13002" xr:uid="{698C6575-D88B-44C1-8EEA-92AD7F7E071D}"/>
    <cellStyle name="Input 2 8 10" xfId="13003" xr:uid="{CB39CC61-2093-41BB-B341-ED351668CFD6}"/>
    <cellStyle name="Input 2 8 2" xfId="13004" xr:uid="{6195CC74-D147-44F6-B6BD-356C63601558}"/>
    <cellStyle name="Input 2 8 2 2" xfId="13005" xr:uid="{DDF93041-F5C0-4D9A-90E2-42A4C8168BC2}"/>
    <cellStyle name="Input 2 8 2 3" xfId="13006" xr:uid="{DC1DC17E-BC35-4693-BA45-148EEAB85C70}"/>
    <cellStyle name="Input 2 8 2 4" xfId="13007" xr:uid="{6F71EEA4-34FC-4965-9DBC-B9D36635CBAF}"/>
    <cellStyle name="Input 2 8 3" xfId="13008" xr:uid="{FFBBA1AE-B338-4E33-ADF7-E95EA59DEA6F}"/>
    <cellStyle name="Input 2 8 3 2" xfId="13009" xr:uid="{602BB817-C4ED-48BD-85ED-9CD21B50AE71}"/>
    <cellStyle name="Input 2 8 3 3" xfId="13010" xr:uid="{B9A3EABD-4C6B-420E-9918-D24AA35C72A0}"/>
    <cellStyle name="Input 2 8 3 4" xfId="13011" xr:uid="{8C1054A5-62E9-4F3D-A7B4-94C624BB1B92}"/>
    <cellStyle name="Input 2 8 4" xfId="13012" xr:uid="{E505519A-4F05-40B7-BBE2-BCE5F6DE3477}"/>
    <cellStyle name="Input 2 8 4 2" xfId="13013" xr:uid="{322EABF6-6D37-4249-87E8-8088DD55C5A6}"/>
    <cellStyle name="Input 2 8 4 3" xfId="13014" xr:uid="{D99C4252-5960-48AD-BF03-FB5053D35A53}"/>
    <cellStyle name="Input 2 8 4 4" xfId="13015" xr:uid="{AD0996A7-829C-4974-B51F-E208E579A3B8}"/>
    <cellStyle name="Input 2 8 5" xfId="13016" xr:uid="{38CEE02E-7925-410F-90D9-81880293B845}"/>
    <cellStyle name="Input 2 8 5 2" xfId="13017" xr:uid="{764FD2AD-5BA7-4D16-87FB-8CBF49EAE346}"/>
    <cellStyle name="Input 2 8 5 3" xfId="13018" xr:uid="{47ECEFCD-ECA4-40A9-B366-3E856F722B45}"/>
    <cellStyle name="Input 2 8 5 4" xfId="13019" xr:uid="{A3153C51-D713-4B73-B8DB-E378254E1065}"/>
    <cellStyle name="Input 2 8 6" xfId="13020" xr:uid="{39CC3D6F-4ABE-437C-8E4C-817040ECAA19}"/>
    <cellStyle name="Input 2 8 6 2" xfId="13021" xr:uid="{3BC922EC-1CA1-4995-8AB8-D1F52A7A9F2D}"/>
    <cellStyle name="Input 2 8 6 3" xfId="13022" xr:uid="{5D9EBBA8-6A50-4B94-AE66-690A3E037576}"/>
    <cellStyle name="Input 2 8 6 4" xfId="13023" xr:uid="{CCB0F5BE-4AF0-40E8-B686-2375B7F6AE05}"/>
    <cellStyle name="Input 2 8 7" xfId="13024" xr:uid="{4D86246D-DFD8-45D0-9273-E00C3A0851D1}"/>
    <cellStyle name="Input 2 8 8" xfId="13025" xr:uid="{25B3EE20-B303-4E37-B078-CD13F44D2F72}"/>
    <cellStyle name="Input 2 8 9" xfId="13026" xr:uid="{A6156928-576B-4FF1-863D-07C09D0E848E}"/>
    <cellStyle name="Input 2 9" xfId="13027" xr:uid="{9E9A2F60-5A06-49F6-9011-EA2A24459F2D}"/>
    <cellStyle name="Input 2 9 2" xfId="13028" xr:uid="{96BEDD89-8A2F-4E20-B490-DF1173110EEB}"/>
    <cellStyle name="Input 2 9 2 2" xfId="13029" xr:uid="{AED1C1A7-D04F-4438-B3EC-2F757FAD6292}"/>
    <cellStyle name="Input 2 9 2 3" xfId="13030" xr:uid="{035EC2B8-5D4B-4A47-B244-028A57169260}"/>
    <cellStyle name="Input 2 9 3" xfId="13031" xr:uid="{E6B36D2C-94CF-4762-AB77-A837E3CC5E56}"/>
    <cellStyle name="Input 2 9 3 2" xfId="13032" xr:uid="{7FF9ED05-A298-4022-96C2-BCD7090C9AC4}"/>
    <cellStyle name="Input 2 9 3 3" xfId="13033" xr:uid="{DAF990F5-50A4-4417-98B8-B9D8F211CC82}"/>
    <cellStyle name="Input 2 9 4" xfId="13034" xr:uid="{95066E90-8549-4A63-9D54-BD2E3121F29F}"/>
    <cellStyle name="Input 2 9 4 2" xfId="13035" xr:uid="{BF4F7551-D8AF-471A-BEEC-07AB84AA7E44}"/>
    <cellStyle name="Input 2 9 4 3" xfId="13036" xr:uid="{E36A9119-C14C-4F92-9734-4241ADC23D45}"/>
    <cellStyle name="Input 2 9 5" xfId="13037" xr:uid="{911B7542-EFAE-40CF-90B4-135C98BEC17D}"/>
    <cellStyle name="Input 2 9 5 2" xfId="13038" xr:uid="{047C81DF-6914-4FEA-8C5D-C0409A7B6510}"/>
    <cellStyle name="Input 2 9 5 3" xfId="13039" xr:uid="{2835D3A1-A00E-4C2E-8028-E45434939B36}"/>
    <cellStyle name="Input 2 9 6" xfId="13040" xr:uid="{5D635AF4-F293-4E2F-91CF-74B0F17596F1}"/>
    <cellStyle name="Input 2 9 6 2" xfId="13041" xr:uid="{06871816-9C88-44FA-BB3D-9C5F8E60C51A}"/>
    <cellStyle name="Input 2 9 6 3" xfId="13042" xr:uid="{E101D0AA-6B36-4C21-8DAE-30F2943FF856}"/>
    <cellStyle name="Input 2 9 7" xfId="13043" xr:uid="{50489467-F4E9-4430-9131-FF7AD49F7826}"/>
    <cellStyle name="Input 2 9 8" xfId="13044" xr:uid="{F63E0481-BCC3-42F4-A52A-B8CAB953E76E}"/>
    <cellStyle name="Input 2 9 9" xfId="13045" xr:uid="{D4ED48CC-E6AC-4C41-812E-03D7520D7316}"/>
    <cellStyle name="Input 3" xfId="13046" xr:uid="{9CC618CA-0747-4105-8F02-9F6F32743DB1}"/>
    <cellStyle name="Input 4" xfId="13047" xr:uid="{6131BC89-452B-4D6F-BA17-0E3C91CAE643}"/>
    <cellStyle name="Input|Date" xfId="13048" xr:uid="{41298C8B-8640-4281-8AA8-AE6F59B50E07}"/>
    <cellStyle name="Input1" xfId="18" xr:uid="{F84DD625-BE7C-483F-87CD-4FD16D537728}"/>
    <cellStyle name="Input1 10" xfId="505" xr:uid="{EF9DD2C1-E153-41F9-A01F-3053E8437D0F}"/>
    <cellStyle name="Input1 2" xfId="168" xr:uid="{8DA60962-1A43-4034-B864-15B8C5E69D2E}"/>
    <cellStyle name="Input1 2 2" xfId="323" xr:uid="{DE0DE8BE-9D85-4494-8E5D-BA1ED9A41512}"/>
    <cellStyle name="Input1 2 2 2" xfId="481" xr:uid="{87518555-499F-4119-9EDD-D31418DEDB82}"/>
    <cellStyle name="Input1 3" xfId="308" xr:uid="{1F41EC10-D90C-4D97-A02B-059AC1C00B10}"/>
    <cellStyle name="Input1 4" xfId="324" xr:uid="{CEDF906E-4D4A-4815-AFA6-57504CE2A8FF}"/>
    <cellStyle name="Input1 5" xfId="325" xr:uid="{6B587BE4-6F8B-484B-A226-3C46A444F755}"/>
    <cellStyle name="Input1 6" xfId="353" xr:uid="{9DA6235B-6D23-408D-BF14-6C64F635CED0}"/>
    <cellStyle name="Input1 7" xfId="375" xr:uid="{40584D67-B85A-4B16-A36E-08C53CBD0638}"/>
    <cellStyle name="Input1 8" xfId="380" xr:uid="{57C65D6F-250D-44D9-9FA1-61115400775C}"/>
    <cellStyle name="Input1 9" xfId="506" xr:uid="{757DD029-C99D-4960-B0AA-4C6AEB353A8F}"/>
    <cellStyle name="Input1%" xfId="309" xr:uid="{DE003047-B9A9-48BA-8BF7-2EC8D3232DC9}"/>
    <cellStyle name="Input1% 2" xfId="402" xr:uid="{656A2F80-6502-4D90-8A16-E45596443DF0}"/>
    <cellStyle name="Input1% 3" xfId="507" xr:uid="{0DF68591-0B52-4CE2-B2D7-C6879CF91578}"/>
    <cellStyle name="Input1_ICRC Electricity model 1-1  (1 Feb 2003) " xfId="169" xr:uid="{1A3ED6CB-6EB6-4458-89A8-288B8EB720E7}"/>
    <cellStyle name="Input1default" xfId="310" xr:uid="{7F5C1720-BD4D-4F0F-A6FB-A4AAC6A4AE3A}"/>
    <cellStyle name="Input1default 2" xfId="403" xr:uid="{EFA804BD-00D9-4EE9-BCEC-02D933E8ABDC}"/>
    <cellStyle name="Input1default 3" xfId="508" xr:uid="{6AD9AC70-18B4-4C71-A95A-7FBDE93DEA65}"/>
    <cellStyle name="Input1default%" xfId="311" xr:uid="{7A7FEA57-89FB-441D-9090-6EEBECDA0373}"/>
    <cellStyle name="Input2" xfId="170" xr:uid="{8AB4E0F9-2D4A-4B47-81BE-D134A394F6C0}"/>
    <cellStyle name="Input2 2" xfId="171" xr:uid="{5665D5AC-AF55-4E74-A118-A4166B125CA9}"/>
    <cellStyle name="Input2 3" xfId="405" xr:uid="{8E2D2C78-D43F-4D29-9073-63B083476819}"/>
    <cellStyle name="Input2 4" xfId="404" xr:uid="{61A1334B-1D20-4320-A355-868AE17E8C65}"/>
    <cellStyle name="Input3" xfId="19" xr:uid="{C65F8823-2BF9-4DAC-B27F-EBACA29D682E}"/>
    <cellStyle name="Input3 10" xfId="509" xr:uid="{D345D7C9-B71D-41CE-90FF-CF61D33DBA8B}"/>
    <cellStyle name="Input3 2" xfId="172" xr:uid="{381F50BA-D435-4AE9-83D5-E29C3C8CD2F6}"/>
    <cellStyle name="Input3 3" xfId="326" xr:uid="{3348D7A1-61A6-4C6E-A997-25DC15F836AF}"/>
    <cellStyle name="Input3 4" xfId="327" xr:uid="{8F98BE6F-3383-4795-A1DD-01DE149630A2}"/>
    <cellStyle name="Input3 5" xfId="328" xr:uid="{F01EE9EC-F7A5-48E0-94FF-14DFCA98259C}"/>
    <cellStyle name="Input3 6" xfId="354" xr:uid="{316A5F6E-9A51-4313-9282-3F2F330D8A73}"/>
    <cellStyle name="Input3 7" xfId="377" xr:uid="{C0B03383-B91C-4B79-AC30-1D9C5880DCFA}"/>
    <cellStyle name="Input3 8" xfId="378" xr:uid="{A192CF46-0612-437D-B994-8CBE660B2EDE}"/>
    <cellStyle name="Input3 9" xfId="510" xr:uid="{460E2705-F392-4EC6-9176-4C4913A394D1}"/>
    <cellStyle name="InputArea_Generic Small Model" xfId="406" xr:uid="{90B6AC9E-D1DE-4DFF-A4F7-FDD049B62DED}"/>
    <cellStyle name="InputCell" xfId="294" xr:uid="{6B23B3E6-3708-46C2-A3C5-16B6D45084F4}"/>
    <cellStyle name="key result" xfId="312" xr:uid="{138D0CB2-CA85-47F0-AB43-512467D1D31E}"/>
    <cellStyle name="lineItems" xfId="13049" xr:uid="{09CEC808-C4A6-4838-BA33-6F3AF91D1105}"/>
    <cellStyle name="Lines" xfId="173" xr:uid="{7A4BFD55-A234-483E-ACA3-50BD79BC3D8E}"/>
    <cellStyle name="Linked Cell 2" xfId="174" xr:uid="{F48323BA-9DD8-41B7-8327-22E422378408}"/>
    <cellStyle name="Local import" xfId="313" xr:uid="{12C287B5-81F2-4423-A35F-F298F13FA94D}"/>
    <cellStyle name="Local import %" xfId="314" xr:uid="{75ED9A35-AACB-497D-8F45-4078C87E4851}"/>
    <cellStyle name="Mine" xfId="175" xr:uid="{8C97B37F-3915-4D19-A86B-46639801AB41}"/>
    <cellStyle name="Model Name" xfId="176" xr:uid="{7AB678A0-6B95-464F-BE97-6341E2604604}"/>
    <cellStyle name="MRR calculation" xfId="360" xr:uid="{9976D718-7349-4919-84AC-F8B8CEBED443}"/>
    <cellStyle name="MRR-Prices" xfId="361" xr:uid="{442627A0-6386-423C-8B6C-858FCF63167A}"/>
    <cellStyle name="Nbr-Comma$()" xfId="407" xr:uid="{973ECFD9-0156-482B-8667-4D2EDA935E4A}"/>
    <cellStyle name="Nbr-Comma$() 2" xfId="408" xr:uid="{68762290-CD09-4A7E-A7A7-D250BFDE28E0}"/>
    <cellStyle name="Nbr-Comma()" xfId="409" xr:uid="{B84684C1-09B6-4952-9B17-E25095E0698E}"/>
    <cellStyle name="Nbr-Percent()" xfId="410" xr:uid="{78BEAA1E-6D52-465E-831E-FE1C089FBD8C}"/>
    <cellStyle name="Nbr-Percent() 2" xfId="411" xr:uid="{DCADCAA2-77ED-4928-923D-D3FCF418FF79}"/>
    <cellStyle name="Neutral 2" xfId="177" xr:uid="{6D2181B0-D629-43E5-82AA-C08DFDA0E328}"/>
    <cellStyle name="NonInputCell" xfId="295" xr:uid="{FF2BC4D3-248B-428D-B11B-B0398F011FC1}"/>
    <cellStyle name="Normal" xfId="0" builtinId="0"/>
    <cellStyle name="Normal - Style1" xfId="178" xr:uid="{8E357754-AB18-4F7F-A824-D232C36269FC}"/>
    <cellStyle name="Normal 10" xfId="282" xr:uid="{C5D82AD2-B19C-4743-A27C-EC583098F7DD}"/>
    <cellStyle name="Normal 10 2" xfId="474" xr:uid="{1145C1C5-65D8-49E6-A98C-CBFF6FB28370}"/>
    <cellStyle name="Normal 10 2 2" xfId="560" xr:uid="{CDC3B612-45A7-4FA2-A97D-F8C72B7CADEE}"/>
    <cellStyle name="Normal 10 2 3" xfId="13050" xr:uid="{078EFED7-EDC7-44D0-ADD1-281154CE3187}"/>
    <cellStyle name="Normal 11" xfId="281" xr:uid="{1353EF70-05C5-44ED-AAA7-26064EA3376A}"/>
    <cellStyle name="Normal 11 2" xfId="526" xr:uid="{8E7B50E2-1C85-4569-899D-FDC7A2E763A2}"/>
    <cellStyle name="Normal 11 2 2" xfId="13052" xr:uid="{0EB48029-FDCD-41F0-B9B5-4DE3E34562C3}"/>
    <cellStyle name="Normal 11 3" xfId="13053" xr:uid="{F53C20F9-29B8-4593-9749-25AE9EF4443A}"/>
    <cellStyle name="Normal 11 4" xfId="13051" xr:uid="{EE8B2AE3-5AF8-4E34-9BFF-C84493F817A0}"/>
    <cellStyle name="Normal 114" xfId="30" xr:uid="{A810F733-D846-44E4-BEE0-2152F8B9CE1B}"/>
    <cellStyle name="Normal 12" xfId="316" xr:uid="{BF54D9AC-E0FA-40CE-981F-A89FEC84795D}"/>
    <cellStyle name="Normal 12 2" xfId="575" xr:uid="{5B18928C-E305-4EDF-9802-EBB3D2513C0B}"/>
    <cellStyle name="Normal 12 2 2" xfId="13055" xr:uid="{E5E9CD97-FA97-4B4D-B978-0107688CA61E}"/>
    <cellStyle name="Normal 12 3" xfId="13054" xr:uid="{8B506053-5E9E-4593-ACAE-767D277C19F6}"/>
    <cellStyle name="Normal 13" xfId="179" xr:uid="{6F52C812-F801-4A73-AE1F-4D5D139F0F41}"/>
    <cellStyle name="Normal 13 2" xfId="180" xr:uid="{42A66704-8D0B-418C-83DB-DB94D47B0372}"/>
    <cellStyle name="Normal 13_29(d) - Gas extensions -tariffs" xfId="181" xr:uid="{D6C4929D-82D2-4037-AE71-B8A13BA6F2FF}"/>
    <cellStyle name="Normal 14" xfId="6" xr:uid="{00000000-0005-0000-0000-000006000000}"/>
    <cellStyle name="Normal 14 2" xfId="534" xr:uid="{DBAC21A8-21ED-40B7-80B0-15D1C044AA4C}"/>
    <cellStyle name="Normal 14 2 2" xfId="13057" xr:uid="{A36E296F-46CE-4339-8487-C3850BA67427}"/>
    <cellStyle name="Normal 14 3" xfId="13056" xr:uid="{2C9B217B-824C-4124-AC32-F746EC7F34ED}"/>
    <cellStyle name="Normal 14 4" xfId="300" xr:uid="{50479060-870F-45A2-81FA-157B35CAEB29}"/>
    <cellStyle name="Normal 143" xfId="13058" xr:uid="{F11ED513-2F85-42D6-836A-D4F7B43C95D8}"/>
    <cellStyle name="Normal 144" xfId="13059" xr:uid="{D24C97EE-F86E-42D0-B40F-6BC025D126C3}"/>
    <cellStyle name="Normal 147" xfId="13060" xr:uid="{25F7F71A-EDF8-4ED2-A961-59E4128DE83C}"/>
    <cellStyle name="Normal 148" xfId="13061" xr:uid="{CDB9E6A6-E8F7-4A32-8BD2-AE989FF59DBC}"/>
    <cellStyle name="Normal 149" xfId="13062" xr:uid="{F17C6F03-8D3A-4D8F-860A-D99000D9C292}"/>
    <cellStyle name="Normal 15" xfId="182" xr:uid="{BA7057C8-3877-4C04-8140-C4C76B610753}"/>
    <cellStyle name="Normal 150" xfId="13063" xr:uid="{F2888D7D-64C6-47C4-8AC3-17F4E6047AF5}"/>
    <cellStyle name="Normal 151" xfId="13064" xr:uid="{B8AF7ABE-72DF-4950-ACEC-D44D44B3BDCE}"/>
    <cellStyle name="Normal 152" xfId="13065" xr:uid="{06E011DF-D07C-4213-A5F8-B61DECF0EDDA}"/>
    <cellStyle name="Normal 153" xfId="13066" xr:uid="{CAF88EE2-2B24-43BE-917E-916C214B27F5}"/>
    <cellStyle name="Normal 154" xfId="13067" xr:uid="{AB119499-F299-4981-B7CF-36DF28B4887B}"/>
    <cellStyle name="Normal 155" xfId="13068" xr:uid="{2E753C20-E38E-4D94-950E-B0235A5231A0}"/>
    <cellStyle name="Normal 156" xfId="13069" xr:uid="{C5EFC129-8A03-4917-8114-49103BBC5A4E}"/>
    <cellStyle name="Normal 16" xfId="183" xr:uid="{96DB298A-A736-4054-B17C-B454CA8CBE02}"/>
    <cellStyle name="Normal 161" xfId="13070" xr:uid="{F0AD1329-2701-493A-A8FF-D12ED00F3180}"/>
    <cellStyle name="Normal 162" xfId="13071" xr:uid="{BDA542B7-64E3-400B-8227-C04998F972E8}"/>
    <cellStyle name="Normal 163" xfId="13072" xr:uid="{2004E471-A059-49C8-BBB7-8FAF78191BC4}"/>
    <cellStyle name="Normal 164" xfId="13073" xr:uid="{6A28F154-A2EB-49AF-91E2-16FF38273673}"/>
    <cellStyle name="Normal 169" xfId="13074" xr:uid="{2BD5EC93-893B-481A-9942-0A4A8033C71A}"/>
    <cellStyle name="Normal 17" xfId="331" xr:uid="{37C9273C-14E3-41C4-BBE1-4F85BAA3A38E}"/>
    <cellStyle name="Normal 170" xfId="13075" xr:uid="{3EF48134-5012-487E-854C-B099EA09D51D}"/>
    <cellStyle name="Normal 171" xfId="13076" xr:uid="{3554E5C1-27AE-4596-9A51-D596C64AF6A1}"/>
    <cellStyle name="Normal 172" xfId="13077" xr:uid="{E7966B0F-268D-449D-B82D-A05D34E572FA}"/>
    <cellStyle name="Normal 177" xfId="13078" xr:uid="{0FE41F47-8D67-4B7E-85BC-A550AE6F9A86}"/>
    <cellStyle name="Normal 178" xfId="13079" xr:uid="{FF5B3495-BD8E-4493-B67F-646F75D9E4E9}"/>
    <cellStyle name="Normal 179" xfId="13080" xr:uid="{46D93DDB-B7AF-4E14-91E7-58A338D8E312}"/>
    <cellStyle name="Normal 18" xfId="443" xr:uid="{021AB30E-70DD-4DE3-8B60-340D78C18B51}"/>
    <cellStyle name="Normal 180" xfId="13081" xr:uid="{F50E66ED-6FFC-4CC7-B42D-344BC751576D}"/>
    <cellStyle name="Normal 181" xfId="13082" xr:uid="{25DEB5D0-C4B3-41ED-85A2-B8373A486E3E}"/>
    <cellStyle name="Normal 182" xfId="13083" xr:uid="{41C30909-B272-4628-9C0E-0723405966E9}"/>
    <cellStyle name="Normal 183" xfId="13084" xr:uid="{9C401203-9DFF-474B-817F-965201EE83EB}"/>
    <cellStyle name="Normal 184" xfId="13085" xr:uid="{DDB78257-ADDB-4FBE-89ED-BE52BCC88BDD}"/>
    <cellStyle name="Normal 185" xfId="13086" xr:uid="{0325BB13-9EB9-49D7-8EA0-50FA0763F709}"/>
    <cellStyle name="Normal 186" xfId="13087" xr:uid="{0B18E2F6-89EC-4254-9FEA-3E5277D6CEF4}"/>
    <cellStyle name="Normal 187" xfId="13088" xr:uid="{D6155BC6-6609-4DFD-B3CC-08ED5BF9469C}"/>
    <cellStyle name="Normal 188" xfId="13089" xr:uid="{39A87527-D710-4AC5-8B37-A667C048B9B5}"/>
    <cellStyle name="Normal 189" xfId="13090" xr:uid="{30BF5D12-5FD1-44D9-9087-F03F7E3A88E5}"/>
    <cellStyle name="Normal 19" xfId="440" xr:uid="{36557FE8-5522-41F4-97B6-6D6149A6543E}"/>
    <cellStyle name="Normal 19 2" xfId="13091" xr:uid="{4A5EEBE1-D324-4A7C-B715-70DAC11A3D8A}"/>
    <cellStyle name="Normal 190" xfId="13092" xr:uid="{1679729D-3C82-41D3-B089-94B0983DB3A2}"/>
    <cellStyle name="Normal 192" xfId="13093" xr:uid="{68C64B0A-30C8-47E8-8A00-93C919326454}"/>
    <cellStyle name="Normal 193" xfId="13094" xr:uid="{E68A8F43-DCBD-46E5-AC3B-F6F6C73C824E}"/>
    <cellStyle name="Normal 196" xfId="13095" xr:uid="{19CBC82E-05FE-4B7D-A67C-B3BEB673470B}"/>
    <cellStyle name="Normal 197" xfId="13096" xr:uid="{CE92562F-6B0C-4A44-A0EA-B7FB4354755E}"/>
    <cellStyle name="Normal 198" xfId="13097" xr:uid="{1A1B8546-520F-4992-962E-0959AAFBCAC7}"/>
    <cellStyle name="Normal 199" xfId="13098" xr:uid="{2EC5FF67-658F-423C-A3DC-4B2F65F26A72}"/>
    <cellStyle name="Normal 2" xfId="7" xr:uid="{00000000-0005-0000-0000-000007000000}"/>
    <cellStyle name="Normal 2 10" xfId="344" xr:uid="{C5FE7519-1D50-4BAC-A3DD-750E0E282C66}"/>
    <cellStyle name="Normal 2 11" xfId="347" xr:uid="{B960D821-862B-4DCD-8EA0-BC1888A3119A}"/>
    <cellStyle name="Normal 2 12" xfId="349" xr:uid="{A34A086F-94CC-4216-9220-F63043F897C0}"/>
    <cellStyle name="Normal 2 13" xfId="355" xr:uid="{7BEE9FFC-FF54-49C2-8E39-B2708C441A61}"/>
    <cellStyle name="Normal 2 14" xfId="379" xr:uid="{A2C55354-B970-40F5-8E90-8B26E58DD780}"/>
    <cellStyle name="Normal 2 15" xfId="376" xr:uid="{5D67C6EF-5534-472E-A029-ADF6CB0BEFE2}"/>
    <cellStyle name="Normal 2 16" xfId="473" xr:uid="{842B92E8-0B14-4A2B-8FF2-31EA5F6B4A4A}"/>
    <cellStyle name="Normal 2 16 2" xfId="559" xr:uid="{3358AD16-D93F-47E2-91B2-2B090FC09BCA}"/>
    <cellStyle name="Normal 2 16 3" xfId="13099" xr:uid="{BB315D78-7010-44D4-8F29-68CC0F9240BF}"/>
    <cellStyle name="Normal 2 2" xfId="26" xr:uid="{2D8303B8-9C30-4E32-8A4F-51928EDFADF7}"/>
    <cellStyle name="Normal 2 2 2" xfId="184" xr:uid="{D67C7D05-22D7-4B5D-B598-26753A9D7FF1}"/>
    <cellStyle name="Normal 2 2 2 2" xfId="13100" xr:uid="{C97D519E-9E56-4C24-A815-6828EB1C2F55}"/>
    <cellStyle name="Normal 2 2 3" xfId="286" xr:uid="{E9D5A121-62CC-4634-BAB6-49C4C705C63E}"/>
    <cellStyle name="Normal 2 3" xfId="185" xr:uid="{91729496-D1A9-4E9F-959F-B7DDA301104B}"/>
    <cellStyle name="Normal 2 3 2" xfId="186" xr:uid="{F1D1F704-49AC-4BAF-A8DB-6AD5EBF624D4}"/>
    <cellStyle name="Normal 2 3 3" xfId="315" xr:uid="{B3928764-3FBE-49F3-9B24-4074C07F2DB1}"/>
    <cellStyle name="Normal 2 3 3 2" xfId="537" xr:uid="{6B030DAB-A179-4672-963F-60B26CBBA96E}"/>
    <cellStyle name="Normal 2 3 3 3" xfId="13101" xr:uid="{6126CCD4-6591-46EF-B388-F16F5D18B87C}"/>
    <cellStyle name="Normal 2 3_29(d) - Gas extensions -tariffs" xfId="187" xr:uid="{D521402E-30EC-4459-8A23-951676D7A2CA}"/>
    <cellStyle name="Normal 2 4" xfId="188" xr:uid="{374ABE3F-216B-4EB5-A7C7-346E8F2B9344}"/>
    <cellStyle name="Normal 2 5" xfId="189" xr:uid="{179DB542-57B2-457F-A226-56BC0C16CD66}"/>
    <cellStyle name="Normal 2 5 2" xfId="329" xr:uid="{68D7CB92-5E61-44F6-B5DA-30E8BD6FE0A3}"/>
    <cellStyle name="Normal 2 5 2 2" xfId="489" xr:uid="{5B8C98D1-5B77-4079-9512-32A0E3323755}"/>
    <cellStyle name="Normal 2 6" xfId="293" xr:uid="{8C532BF0-81B6-42F9-B458-E31A482FDD36}"/>
    <cellStyle name="Normal 2 6 2" xfId="330" xr:uid="{18D7587A-552E-4BB8-99AA-3876906BA7F0}"/>
    <cellStyle name="Normal 2 6 3" xfId="531" xr:uid="{A2BF7052-A326-4565-B6C2-0E633D103382}"/>
    <cellStyle name="Normal 2 7" xfId="338" xr:uid="{AF86B113-FD26-4C44-A4E8-6FC7705FD975}"/>
    <cellStyle name="Normal 2 8" xfId="340" xr:uid="{805C2BB1-94B2-4F48-AEB1-DC14E6328B49}"/>
    <cellStyle name="Normal 2 9" xfId="342" xr:uid="{1360D128-1AA6-4BDC-ACA3-83FDD44CD009}"/>
    <cellStyle name="Normal 2_29(d) - Gas extensions -tariffs" xfId="190" xr:uid="{5457A55F-B111-4221-901A-0546A801B446}"/>
    <cellStyle name="Normal 20" xfId="442" xr:uid="{298AB813-947A-4B3B-95CF-A1CB96F30614}"/>
    <cellStyle name="Normal 200" xfId="13102" xr:uid="{D58B140F-EAD6-4630-A345-707CB9C5D3FD}"/>
    <cellStyle name="Normal 201" xfId="13103" xr:uid="{D6EB897E-5387-43C9-8362-B461021CD542}"/>
    <cellStyle name="Normal 202" xfId="13104" xr:uid="{DD9DB772-AFF5-4429-915E-0C06508AF285}"/>
    <cellStyle name="Normal 203" xfId="13105" xr:uid="{F5A9829C-77E6-4F06-83B2-565ED9AF4429}"/>
    <cellStyle name="Normal 204" xfId="13106" xr:uid="{D3B2E65F-5FDA-44BE-8109-9D919DD17197}"/>
    <cellStyle name="Normal 205" xfId="13107" xr:uid="{FA732886-64B9-4942-9CE3-AE7BF176F311}"/>
    <cellStyle name="Normal 207" xfId="13108" xr:uid="{210AD6A8-A420-446D-A562-7321FCB6623C}"/>
    <cellStyle name="Normal 208" xfId="13109" xr:uid="{2CB77444-98C9-493F-BFB6-5A644928B2D6}"/>
    <cellStyle name="Normal 209" xfId="13110" xr:uid="{6FBF0A03-4BB9-4F92-B43B-E193E65727D3}"/>
    <cellStyle name="Normal 21" xfId="441" xr:uid="{CF539109-CF4A-4B13-A6D8-911F955D3F3B}"/>
    <cellStyle name="Normal 210" xfId="13111" xr:uid="{A8B4263C-5EF5-4F86-B323-6BAF04A2581D}"/>
    <cellStyle name="Normal 211" xfId="13112" xr:uid="{56A9A034-7CCB-4E8B-9133-11CD8B8F727E}"/>
    <cellStyle name="Normal 212" xfId="13113" xr:uid="{0DA1C815-0378-4414-8580-CB47940DE1C3}"/>
    <cellStyle name="Normal 213" xfId="13114" xr:uid="{127B4CCF-B1AE-41E9-9B15-518500510318}"/>
    <cellStyle name="Normal 214" xfId="13115" xr:uid="{39491D59-6A68-45ED-B16F-C62B4DE5333D}"/>
    <cellStyle name="Normal 215" xfId="13116" xr:uid="{1D0B04DE-131A-4809-806D-04643F79671C}"/>
    <cellStyle name="Normal 216" xfId="13117" xr:uid="{EC13321C-4EB9-490A-B648-76438822601F}"/>
    <cellStyle name="Normal 22" xfId="444" xr:uid="{A869124F-4598-4206-AAC5-B4371F28462D}"/>
    <cellStyle name="Normal 23" xfId="450" xr:uid="{7DE6ACDD-CBC4-40B0-9731-06B4B1FC5387}"/>
    <cellStyle name="Normal 24" xfId="445" xr:uid="{42682CDA-CB9F-447D-82DC-E384553AF294}"/>
    <cellStyle name="Normal 24 2" xfId="13118" xr:uid="{3105784C-25DB-46E4-B561-439BE5B57071}"/>
    <cellStyle name="Normal 25" xfId="453" xr:uid="{4A1A7467-4FC4-4451-930C-C825424D5FBF}"/>
    <cellStyle name="Normal 26" xfId="451" xr:uid="{93DF847A-BE14-4EF1-A55F-295D703095F0}"/>
    <cellStyle name="Normal 27" xfId="452" xr:uid="{1B860530-2DD2-4085-9FB5-BBCD83290AFC}"/>
    <cellStyle name="Normal 28" xfId="446" xr:uid="{0C8F0BA8-A623-43C0-B235-F1AA11280962}"/>
    <cellStyle name="Normal 29" xfId="8" xr:uid="{00000000-0005-0000-0000-000008000000}"/>
    <cellStyle name="Normal 29 2" xfId="454" xr:uid="{2F06BF64-0CF4-44D4-84A3-BBE89FCF853E}"/>
    <cellStyle name="Normal 3" xfId="9" xr:uid="{B77A109E-4E87-476B-BE5D-64E6DEBD055F}"/>
    <cellStyle name="Normal 3 2" xfId="191" xr:uid="{33C12D79-F437-4A56-A5EB-DA475D889893}"/>
    <cellStyle name="Normal 3 2 2" xfId="386" xr:uid="{50BE1363-0D7A-4819-BDCC-2AEAB7394474}"/>
    <cellStyle name="Normal 3 2 3" xfId="370" xr:uid="{07DDBBB4-D9D7-47D4-9696-696A5BAC41F6}"/>
    <cellStyle name="Normal 3 2 3 2" xfId="490" xr:uid="{2F944CED-F549-4927-9A2B-CD471FEC7DBA}"/>
    <cellStyle name="Normal 3 2 3 3" xfId="13119" xr:uid="{47DE7D5C-B0B9-42AB-816E-3CE1E7C2145B}"/>
    <cellStyle name="Normal 3 3" xfId="301" xr:uid="{8F290851-7A8D-4854-B737-87226986E471}"/>
    <cellStyle name="Normal 3 3 2" xfId="413" xr:uid="{4F077DF5-5B8B-4811-92D9-6D9D4545284C}"/>
    <cellStyle name="Normal 3 3 3" xfId="535" xr:uid="{3CAA7A18-CF33-47D3-84D0-02F81D7481F5}"/>
    <cellStyle name="Normal 3 3 4" xfId="13120" xr:uid="{FA58BC18-8BEE-44C1-9655-835345AD978B}"/>
    <cellStyle name="Normal 3 4" xfId="13121" xr:uid="{F2058912-694F-4C27-8851-EC41A5D0235E}"/>
    <cellStyle name="Normal 3 5" xfId="296" xr:uid="{1EFCBDA7-4583-4BC7-8031-245E90E0CD23}"/>
    <cellStyle name="Normal 3 5 2" xfId="577" xr:uid="{C1AA9948-9615-413B-BF96-1A36CE42518F}"/>
    <cellStyle name="Normal 3 5 3" xfId="532" xr:uid="{4CEBD78F-250A-4601-AC36-0D4A72A2F326}"/>
    <cellStyle name="Normal 3 5 4" xfId="13122" xr:uid="{C21AF3D1-A500-477F-AD8C-522E1ED94B9F}"/>
    <cellStyle name="Normal 3 6" xfId="24" xr:uid="{24AD70AA-28E7-46A0-8272-A034E7AAC808}"/>
    <cellStyle name="Normal 3_29(d) - Gas extensions -tariffs" xfId="192" xr:uid="{F3742809-43BD-4BB9-BDE3-AF1076008415}"/>
    <cellStyle name="Normal 30" xfId="459" xr:uid="{0CBA6A42-3581-4EB4-A617-28E3A1B6F389}"/>
    <cellStyle name="Normal 31" xfId="455" xr:uid="{76F2E2F8-18E7-45DA-BAF9-429C9386B845}"/>
    <cellStyle name="Normal 32" xfId="460" xr:uid="{2D54405A-EE9F-4793-B000-07F95732E82D}"/>
    <cellStyle name="Normal 33" xfId="461" xr:uid="{920008A2-FB05-4E9A-A1B3-90A88C10A0E6}"/>
    <cellStyle name="Normal 34" xfId="501" xr:uid="{FECC6212-9052-4A8F-AB13-11D1AEC4E052}"/>
    <cellStyle name="Normal 35" xfId="502" xr:uid="{50ECC113-C824-4CD6-A581-D6FEAD662365}"/>
    <cellStyle name="Normal 36" xfId="511" xr:uid="{45F0A421-3304-4163-B659-7ECCA9DC2B9B}"/>
    <cellStyle name="Normal 36 2" xfId="570" xr:uid="{514F64F6-6671-494C-ABA3-D0BA491E35D2}"/>
    <cellStyle name="Normal 36 3" xfId="13123" xr:uid="{289B7EBB-2A53-4C78-815A-11624173A8D6}"/>
    <cellStyle name="Normal 37" xfId="515" xr:uid="{AA7E3BF1-094E-45B5-B957-F6D909F7F260}"/>
    <cellStyle name="Normal 37 2" xfId="574" xr:uid="{44CE39E3-2EBE-4FE3-9ABD-9BA01633DC82}"/>
    <cellStyle name="Normal 37 3" xfId="13124" xr:uid="{59DA0C64-5762-4150-BB9A-B0DB96D268E8}"/>
    <cellStyle name="Normal 38" xfId="193" xr:uid="{0F50007D-FCF2-40BC-A7AC-2AB7B1451739}"/>
    <cellStyle name="Normal 38 2" xfId="194" xr:uid="{D53378F6-CA3A-4E17-BD97-6E71A7F8B96A}"/>
    <cellStyle name="Normal 38_29(d) - Gas extensions -tariffs" xfId="195" xr:uid="{2A3AA6ED-B614-4BE5-B63E-1584C1467F92}"/>
    <cellStyle name="Normal 39" xfId="516" xr:uid="{CF1A9377-B1A7-4F24-9D02-DBFA99D487CE}"/>
    <cellStyle name="Normal 39 2" xfId="13125" xr:uid="{C153EB8E-548F-4A2C-858C-2804758117D4}"/>
    <cellStyle name="Normal 4" xfId="27" xr:uid="{066A6193-DA13-4112-827E-322729C8CFB2}"/>
    <cellStyle name="Normal 4 2" xfId="196" xr:uid="{5E78995C-F254-4546-8111-DF0F6BB86024}"/>
    <cellStyle name="Normal 4 2 2" xfId="371" xr:uid="{5CBF33AC-3C42-4663-BFBD-3C12077E5A4E}"/>
    <cellStyle name="Normal 4 2 2 2" xfId="483" xr:uid="{BD29C92E-703D-499B-BCEF-8B20A4028D09}"/>
    <cellStyle name="Normal 4 2 2 2 2" xfId="565" xr:uid="{780FE843-C1CA-44F9-85BE-0DBD8839D97A}"/>
    <cellStyle name="Normal 4 2 2 2 3" xfId="13127" xr:uid="{38C47C8A-7806-453B-B1E0-AB6A3EEF5A30}"/>
    <cellStyle name="Normal 4 2 2 3" xfId="13126" xr:uid="{89B4984C-535D-4A89-9F07-863BF01CCF9A}"/>
    <cellStyle name="Normal 4 3" xfId="197" xr:uid="{3A7E064D-F25A-4502-92B9-8C1048BB5193}"/>
    <cellStyle name="Normal 4 3 2" xfId="287" xr:uid="{2562BE2A-6BF9-4C8D-BD32-8D1446DFFC2B}"/>
    <cellStyle name="Normal 4 3 2 2" xfId="528" xr:uid="{56DE1277-D5AF-4E78-8BE9-8694CF225480}"/>
    <cellStyle name="Normal 4 3 2 3" xfId="13129" xr:uid="{F55D1D7A-4D1C-45DF-8D5E-10C7B9AC17B0}"/>
    <cellStyle name="Normal 4 3 3" xfId="491" xr:uid="{67F8C3B7-3902-4890-B0A7-D778CF2ECCF0}"/>
    <cellStyle name="Normal 4 3 3 2" xfId="566" xr:uid="{BB953BEE-2DE6-42EA-A69A-C5EDA7C7B90E}"/>
    <cellStyle name="Normal 4 3 3 3" xfId="13130" xr:uid="{679CB784-8A06-4E9D-A043-64B2D881F509}"/>
    <cellStyle name="Normal 4 3 4" xfId="521" xr:uid="{39DD8B18-9CD3-491D-B077-393AB7B4C5D8}"/>
    <cellStyle name="Normal 4 3 5" xfId="13128" xr:uid="{B2711FEC-2099-409D-93AF-00E47EF21D93}"/>
    <cellStyle name="Normal 4 4" xfId="302" xr:uid="{9F212BFE-2B66-4627-B0BD-2B902E9E27C2}"/>
    <cellStyle name="Normal 4 4 2" xfId="13131" xr:uid="{CFD41ACE-B155-4330-B983-528DAFE52D6F}"/>
    <cellStyle name="Normal 4 5" xfId="517" xr:uid="{A4CA9EBD-7741-4879-AC49-CC1BF20793F4}"/>
    <cellStyle name="Normal 4 5 2" xfId="13133" xr:uid="{67DD1175-B62A-4838-B7C4-3C6C255450F8}"/>
    <cellStyle name="Normal 4 5 3" xfId="13132" xr:uid="{4E851CCC-761C-43C5-9223-1CB8FEC67CA4}"/>
    <cellStyle name="Normal 4 6" xfId="13134" xr:uid="{C47D9F29-2966-47D2-ADF0-4747F8D60EBA}"/>
    <cellStyle name="Normal 4_29(d) - Gas extensions -tariffs" xfId="198" xr:uid="{5B852BD2-BF78-4D9B-A561-E67723CBFF4D}"/>
    <cellStyle name="Normal 40" xfId="199" xr:uid="{E261980A-065A-44AE-965E-396A0233D9A0}"/>
    <cellStyle name="Normal 40 2" xfId="200" xr:uid="{DF7AE0A3-88D5-4032-BE71-3476F0E35D32}"/>
    <cellStyle name="Normal 40_29(d) - Gas extensions -tariffs" xfId="201" xr:uid="{AC638834-134B-4FC1-B06E-FA3DD74515DA}"/>
    <cellStyle name="Normal 41" xfId="525" xr:uid="{7FD243A6-EF3B-4EC1-B631-A9D532E0253D}"/>
    <cellStyle name="Normal 42" xfId="562" xr:uid="{5027A588-2AB4-4F4E-A6DE-96FD0D681597}"/>
    <cellStyle name="Normal 43" xfId="538" xr:uid="{43554CC9-EDAA-41A3-9AC8-E97ECB8A42BF}"/>
    <cellStyle name="Normal 44" xfId="518" xr:uid="{BF10D6F7-E7AC-4514-84BB-576442D6FBC9}"/>
    <cellStyle name="Normal 45" xfId="540" xr:uid="{6424D990-9493-4E5F-A20D-F4791A7F2DC4}"/>
    <cellStyle name="Normal 46" xfId="543" xr:uid="{CCDCB194-AC5E-4E47-8038-6517D37D0BB2}"/>
    <cellStyle name="Normal 47" xfId="579" xr:uid="{4C2FE2CD-4F02-471D-842E-7B147D7B6FF7}"/>
    <cellStyle name="Normal 48" xfId="580" xr:uid="{4BE62D8B-C401-457A-B6DB-D882A4714CBC}"/>
    <cellStyle name="Normal 49" xfId="581" xr:uid="{1F1D0944-256D-4590-AF39-AB1C20E257C8}"/>
    <cellStyle name="Normal 5" xfId="202" xr:uid="{5FEE866D-68B4-445A-BD6F-C8B9E374960D}"/>
    <cellStyle name="Normal 5 2" xfId="203" xr:uid="{8A82569C-315F-4B88-847B-A8B13C0D6A60}"/>
    <cellStyle name="Normal 5 2 2" xfId="368" xr:uid="{841CE074-94E4-4CC0-8AAC-ECA3D7DCC48E}"/>
    <cellStyle name="Normal 5 2 2 2" xfId="493" xr:uid="{D66DF23C-D631-4556-9FBC-7B0F1B3F28B9}"/>
    <cellStyle name="Normal 5 3" xfId="297" xr:uid="{E7567568-8CE8-4E1D-97C4-AB047A47DE31}"/>
    <cellStyle name="Normal 5 3 2" xfId="479" xr:uid="{05016A0F-0227-4B71-BEDA-C1429E964A0B}"/>
    <cellStyle name="Normal 5 3 2 2" xfId="563" xr:uid="{896D22B6-DCCB-4C15-B770-65ABAE807D90}"/>
    <cellStyle name="Normal 5 3 2 3" xfId="13136" xr:uid="{D45995F3-2169-4BDF-9DEF-D1D2AF8AB72A}"/>
    <cellStyle name="Normal 5 3 3" xfId="13135" xr:uid="{0AF9D7E9-7F2B-483C-9E91-F43CCAEFEAD1}"/>
    <cellStyle name="Normal 5 4" xfId="388" xr:uid="{44BBB527-3F5C-4CA1-AEA4-27FF7D550057}"/>
    <cellStyle name="Normal 5 4 2" xfId="492" xr:uid="{616DA9FE-FED5-4685-B63E-ACF2F770D309}"/>
    <cellStyle name="Normal 5 4 2 2" xfId="13138" xr:uid="{A8F58DBD-4D03-441C-8E85-3B6A62971B9F}"/>
    <cellStyle name="Normal 5 4 3" xfId="545" xr:uid="{1DF0A124-2CCE-45BB-A9AA-0C361A731BB2}"/>
    <cellStyle name="Normal 5 4 4" xfId="13137" xr:uid="{02AF8A15-0780-4083-BBCF-BB2EF7EBB931}"/>
    <cellStyle name="Normal 5 5" xfId="448" xr:uid="{54EF5A68-39BE-4D1C-A31E-FCB055805701}"/>
    <cellStyle name="Normal 5 5 2" xfId="549" xr:uid="{85FA916D-6AE3-46FD-8D51-1782FEBB2CF6}"/>
    <cellStyle name="Normal 5 5 3" xfId="13139" xr:uid="{870E9549-3F5D-4A4E-A7F4-D555A708D878}"/>
    <cellStyle name="Normal 5 6" xfId="457" xr:uid="{D197F22A-58B6-4B75-A418-DAAA5900822F}"/>
    <cellStyle name="Normal 5 6 2" xfId="552" xr:uid="{E54FDB79-D540-4C91-8606-7E4C7DD6F9A1}"/>
    <cellStyle name="Normal 5 6 3" xfId="13140" xr:uid="{FE963731-4FFE-4E46-BD50-0BE06C3C5F93}"/>
    <cellStyle name="Normal 5 7" xfId="463" xr:uid="{AD6158C6-F7B6-4E4C-AD27-17D56F5D0A3D}"/>
    <cellStyle name="Normal 5 7 2" xfId="555" xr:uid="{03547D4D-3251-46D3-9BB0-D39C90249F13}"/>
    <cellStyle name="Normal 5 7 3" xfId="13141" xr:uid="{CAEEE4E4-AF05-4E61-9683-1A2E065371A1}"/>
    <cellStyle name="Normal 5 8" xfId="513" xr:uid="{1E05DD4A-A6D7-47FC-A581-3249CF35A3C3}"/>
    <cellStyle name="Normal 5 8 2" xfId="572" xr:uid="{2555BED4-21CC-4C01-90D3-0184DCB548D3}"/>
    <cellStyle name="Normal 5 8 3" xfId="13142" xr:uid="{466C074B-4A3F-493A-BE0B-A4DF024E9F31}"/>
    <cellStyle name="Normal 5 9" xfId="612" xr:uid="{1F7593F9-8129-43A1-857B-12667CCCDFFD}"/>
    <cellStyle name="Normal 50" xfId="586" xr:uid="{E888FB56-5491-4C97-97B4-45CC4E4ED7CF}"/>
    <cellStyle name="Normal 51" xfId="628" xr:uid="{53DE3D2A-117C-428F-951C-966FDEFDC79C}"/>
    <cellStyle name="Normal 52" xfId="599" xr:uid="{4116ECA6-8086-4B3D-9218-33D4A3F1D513}"/>
    <cellStyle name="Normal 53" xfId="619" xr:uid="{26A3B3A9-67A2-4450-9363-C9EF3735ADF8}"/>
    <cellStyle name="Normal 54" xfId="51183" xr:uid="{30DEE352-61B1-481B-90B4-917568882885}"/>
    <cellStyle name="Normal 55" xfId="51186" xr:uid="{71408D73-1A64-42B3-BD8C-4860F0BF144F}"/>
    <cellStyle name="Normal 6" xfId="204" xr:uid="{016C47CE-580B-4FF4-899C-52D6274BFA11}"/>
    <cellStyle name="Normal 6 2" xfId="205" xr:uid="{C9A23E6E-AD44-4A16-8A64-D3FF3DE4D497}"/>
    <cellStyle name="Normal 6 3" xfId="369" xr:uid="{AAAA196B-3889-46DB-97B5-78C25FC77F0F}"/>
    <cellStyle name="Normal 6 3 2" xfId="494" xr:uid="{00A59C7A-EF82-4D40-A7DF-75FCD014BD65}"/>
    <cellStyle name="Normal 6 3 3" xfId="13143" xr:uid="{A52AC6F7-EE82-4F93-97B6-1EBAE1CF7FE5}"/>
    <cellStyle name="Normal 6 4" xfId="13144" xr:uid="{39389DD4-9B4A-4244-B308-DEFE6F340256}"/>
    <cellStyle name="Normal 7" xfId="206" xr:uid="{4E803D39-FC76-4EEF-8CC4-B80C0B90A3D4}"/>
    <cellStyle name="Normal 7 2" xfId="207" xr:uid="{DBBBBD41-9D58-4286-96AE-5445F9DCCCD2}"/>
    <cellStyle name="Normal 7 2 2" xfId="288" xr:uid="{52E6F9E9-3B9F-4E73-A5CF-1A3BE950A750}"/>
    <cellStyle name="Normal 7 2 2 2" xfId="529" xr:uid="{057D8B4F-7D10-4DAF-A270-E9F33CE39CD0}"/>
    <cellStyle name="Normal 7 2 2 3" xfId="13146" xr:uid="{D5527DEB-1420-49C6-A97B-D2CE65EBE8EB}"/>
    <cellStyle name="Normal 7 2 3" xfId="495" xr:uid="{DAF79F45-5E5E-403F-ABE0-E4C4B449C355}"/>
    <cellStyle name="Normal 7 2 3 2" xfId="567" xr:uid="{10A70DA8-45DC-4840-9C4E-E0BBDB278D90}"/>
    <cellStyle name="Normal 7 2 3 3" xfId="13147" xr:uid="{EF93A404-D923-4A72-A41E-37B878CEF6FB}"/>
    <cellStyle name="Normal 7 2 4" xfId="522" xr:uid="{58AC5BD4-94CA-423D-A7E2-A7C4E5512ED3}"/>
    <cellStyle name="Normal 7 2 5" xfId="13145" xr:uid="{D789B8B6-071F-4F75-981A-B39C19FB6290}"/>
    <cellStyle name="Normal 7 3" xfId="13148" xr:uid="{33C1C79C-7E26-4F41-B045-E7808D930ED9}"/>
    <cellStyle name="Normal 8" xfId="208" xr:uid="{029010A6-DE89-4A2F-AAE1-7386CF44F085}"/>
    <cellStyle name="Normal 8 2" xfId="303" xr:uid="{C86EE22D-268F-4262-941B-EE79E0AA2ED6}"/>
    <cellStyle name="Normal 8 2 2" xfId="536" xr:uid="{8B74890E-ACDA-4A50-B30B-F6C46B09ED3A}"/>
    <cellStyle name="Normal 8 2 3" xfId="13149" xr:uid="{DA5741DF-41E2-41F8-81C1-C54E434D32A8}"/>
    <cellStyle name="Normal 9" xfId="209" xr:uid="{0142ADF1-93F1-4D63-8464-5BC3B88D1418}"/>
    <cellStyle name="Normal 9 2" xfId="496" xr:uid="{2D301E21-4416-40E6-A002-EC5DFF305065}"/>
    <cellStyle name="Normal 9 2 2" xfId="13150" xr:uid="{D7895AE6-9DBD-4793-A3B2-B0712FF60D03}"/>
    <cellStyle name="Normal 9 3" xfId="465" xr:uid="{8F6D79B7-8124-49DF-B028-DAE096672AB1}"/>
    <cellStyle name="Normal 9 3 2" xfId="557" xr:uid="{311A6F32-CF71-4B17-BC2D-68E64F440A6B}"/>
    <cellStyle name="Normal 9 3 3" xfId="13151" xr:uid="{8AA12E29-ABE7-4D5E-A5F9-C25CC3CE9EEB}"/>
    <cellStyle name="Note 2" xfId="210" xr:uid="{09D87C19-1D81-4F73-9A08-4FDF21287457}"/>
    <cellStyle name="Note 2 10" xfId="13152" xr:uid="{824EF670-EE7D-42B1-96D2-D6960138FC53}"/>
    <cellStyle name="Note 2 10 10" xfId="13153" xr:uid="{E998E8D1-C73F-4699-A902-35CD1E2C68BA}"/>
    <cellStyle name="Note 2 10 2" xfId="13154" xr:uid="{EBC56453-727F-424F-A722-074624534425}"/>
    <cellStyle name="Note 2 10 2 2" xfId="13155" xr:uid="{8043F3E4-CCC7-4B7D-865D-07C6B5249124}"/>
    <cellStyle name="Note 2 10 2 3" xfId="13156" xr:uid="{5AD2A8F3-F0F8-4657-A480-7085F357362E}"/>
    <cellStyle name="Note 2 10 2 4" xfId="13157" xr:uid="{74C1BC28-E232-4CE2-920D-06D49B4F24DB}"/>
    <cellStyle name="Note 2 10 3" xfId="13158" xr:uid="{32FF49D2-0F0C-4976-B2A8-1643849B7995}"/>
    <cellStyle name="Note 2 10 3 2" xfId="13159" xr:uid="{61FFEFEB-B200-4342-B90B-7F2420426654}"/>
    <cellStyle name="Note 2 10 3 3" xfId="13160" xr:uid="{7284A9B4-7027-4C6A-AE76-A60D6B0CF64D}"/>
    <cellStyle name="Note 2 10 3 4" xfId="13161" xr:uid="{E6CBA6C5-32BB-4279-866F-9EAE4123F3E9}"/>
    <cellStyle name="Note 2 10 4" xfId="13162" xr:uid="{B5B8706E-4040-464D-8ED5-537835BEA952}"/>
    <cellStyle name="Note 2 10 4 2" xfId="13163" xr:uid="{349369B0-9B59-4F35-BE7B-F1CAC7F8D4F5}"/>
    <cellStyle name="Note 2 10 4 3" xfId="13164" xr:uid="{1CC619BE-F39A-4728-BED7-82B98DCC6715}"/>
    <cellStyle name="Note 2 10 4 4" xfId="13165" xr:uid="{30C9E6B8-0A9F-47C1-8491-064EB7CE0033}"/>
    <cellStyle name="Note 2 10 5" xfId="13166" xr:uid="{2B021822-5EE8-4529-9C79-D5D6411862CA}"/>
    <cellStyle name="Note 2 10 5 2" xfId="13167" xr:uid="{13560922-ED45-486D-A197-F6405D531659}"/>
    <cellStyle name="Note 2 10 5 3" xfId="13168" xr:uid="{A02A40A0-67C9-4E6D-BDAA-501E79E77873}"/>
    <cellStyle name="Note 2 10 5 4" xfId="13169" xr:uid="{5E540897-2CE2-4F90-A753-56919A098098}"/>
    <cellStyle name="Note 2 10 6" xfId="13170" xr:uid="{E15A9783-B76C-41E3-A417-281DAC71FD9C}"/>
    <cellStyle name="Note 2 10 6 2" xfId="13171" xr:uid="{7081154C-D81F-4CEA-957C-AE8A4B7A8344}"/>
    <cellStyle name="Note 2 10 6 3" xfId="13172" xr:uid="{2D6C3CE9-ADF5-4BF9-9B13-58874B6F87D3}"/>
    <cellStyle name="Note 2 10 6 4" xfId="13173" xr:uid="{A637CAC4-8C3C-488A-A5C7-183A225DA7BF}"/>
    <cellStyle name="Note 2 10 7" xfId="13174" xr:uid="{D0E071F6-C2ED-4E83-9C15-374F378E2DB4}"/>
    <cellStyle name="Note 2 10 8" xfId="13175" xr:uid="{D364990E-A8C3-48BA-915B-6277DD9CBAD1}"/>
    <cellStyle name="Note 2 10 9" xfId="13176" xr:uid="{13724CBC-F2BB-4E20-B809-B35B0DF00F57}"/>
    <cellStyle name="Note 2 11" xfId="13177" xr:uid="{592E1DB6-E142-474B-A803-BC83A1F1B687}"/>
    <cellStyle name="Note 2 11 2" xfId="13178" xr:uid="{5EDCFC0D-3BBF-4FF4-BF6E-DBB2D1BAB02A}"/>
    <cellStyle name="Note 2 11 2 2" xfId="13179" xr:uid="{BDB60308-0E4C-4C7C-8A2D-55756DB73C4B}"/>
    <cellStyle name="Note 2 11 2 3" xfId="13180" xr:uid="{3087861E-20CA-48F3-B634-F84EAC222B55}"/>
    <cellStyle name="Note 2 11 3" xfId="13181" xr:uid="{2575FC43-F8E2-461E-883D-8185451C6A74}"/>
    <cellStyle name="Note 2 11 3 2" xfId="13182" xr:uid="{E0361436-A901-4EFB-BE9E-C8D6AACE2EC0}"/>
    <cellStyle name="Note 2 11 3 3" xfId="13183" xr:uid="{2AFADCBE-208B-4DC2-AB9C-ABAAE7E8EA87}"/>
    <cellStyle name="Note 2 11 4" xfId="13184" xr:uid="{856B4776-548C-4E75-BB2C-0FE5AA5630AA}"/>
    <cellStyle name="Note 2 11 4 2" xfId="13185" xr:uid="{80F6A1DB-112F-4271-921F-CAA93A6EA1F4}"/>
    <cellStyle name="Note 2 11 4 3" xfId="13186" xr:uid="{FEF1C91B-8F4D-481A-9A46-F96899FE82D6}"/>
    <cellStyle name="Note 2 11 5" xfId="13187" xr:uid="{852538BC-53B8-49AD-B5A0-0C2249AD59BB}"/>
    <cellStyle name="Note 2 11 5 2" xfId="13188" xr:uid="{30F37781-6B50-4230-B550-673C253CD492}"/>
    <cellStyle name="Note 2 11 5 3" xfId="13189" xr:uid="{11844F5C-D736-4579-9BEB-276FA900955D}"/>
    <cellStyle name="Note 2 11 6" xfId="13190" xr:uid="{E3DCEB3E-F670-4872-B4DA-9A86057C9711}"/>
    <cellStyle name="Note 2 11 6 2" xfId="13191" xr:uid="{00438D6F-3B1E-4442-A6C6-DD51A09C280E}"/>
    <cellStyle name="Note 2 11 6 3" xfId="13192" xr:uid="{FAAE4089-D81C-4B92-BB4F-E5CA538F5122}"/>
    <cellStyle name="Note 2 11 7" xfId="13193" xr:uid="{28AFFEFB-5729-4D11-B69E-6CD0B18C4F75}"/>
    <cellStyle name="Note 2 11 8" xfId="13194" xr:uid="{3903F95A-49D6-4147-9B0A-A174C44E668D}"/>
    <cellStyle name="Note 2 11 9" xfId="13195" xr:uid="{EDC4AACC-4330-4487-A65F-B297413611B0}"/>
    <cellStyle name="Note 2 12" xfId="13196" xr:uid="{B804CD4E-E5EA-473B-9123-B374645CAB72}"/>
    <cellStyle name="Note 2 12 2" xfId="13197" xr:uid="{B096F290-1A5C-4CC3-B61F-9ADAB233F5BF}"/>
    <cellStyle name="Note 2 12 2 2" xfId="13198" xr:uid="{127AE84E-161F-4F1E-A202-DA67881C4F14}"/>
    <cellStyle name="Note 2 12 2 3" xfId="13199" xr:uid="{783F757A-6019-4DC3-A1BC-13077EC62707}"/>
    <cellStyle name="Note 2 12 3" xfId="13200" xr:uid="{95CB9A8E-5AB5-4F44-BCAC-943E11994DED}"/>
    <cellStyle name="Note 2 12 3 2" xfId="13201" xr:uid="{59AA6F3A-522C-455F-9742-8AEE708EC055}"/>
    <cellStyle name="Note 2 12 3 3" xfId="13202" xr:uid="{DF2079E3-2660-40F1-9186-9BE22C38BE23}"/>
    <cellStyle name="Note 2 12 4" xfId="13203" xr:uid="{D78A0735-37A2-4988-9CEF-CE47C58BCCF5}"/>
    <cellStyle name="Note 2 12 4 2" xfId="13204" xr:uid="{17047A8B-D70D-4978-A981-A51BEA91A406}"/>
    <cellStyle name="Note 2 12 4 3" xfId="13205" xr:uid="{FEB4FC42-6018-430A-8379-F60A81CC23BE}"/>
    <cellStyle name="Note 2 12 5" xfId="13206" xr:uid="{6158A8F9-0C08-49F2-83D1-5FE899B53A92}"/>
    <cellStyle name="Note 2 12 5 2" xfId="13207" xr:uid="{AEE53725-ACE6-4447-8A37-51257B0A83D1}"/>
    <cellStyle name="Note 2 12 5 3" xfId="13208" xr:uid="{7653B1B0-616D-45AF-89B9-498A1E07FC52}"/>
    <cellStyle name="Note 2 12 6" xfId="13209" xr:uid="{4B0E556E-1D28-4545-8485-0C852C131173}"/>
    <cellStyle name="Note 2 12 6 2" xfId="13210" xr:uid="{96DE5270-33C7-41D0-99B5-4A18D117A7E7}"/>
    <cellStyle name="Note 2 12 6 3" xfId="13211" xr:uid="{2E299CC2-88CC-4734-B2C7-B0F937CFA45C}"/>
    <cellStyle name="Note 2 12 7" xfId="13212" xr:uid="{EA982FED-6765-4E3F-8118-7F65DC2C70B9}"/>
    <cellStyle name="Note 2 12 8" xfId="13213" xr:uid="{841F5226-6CE8-4AAE-97C7-406E7DBB27C6}"/>
    <cellStyle name="Note 2 12 9" xfId="13214" xr:uid="{3862383D-16C4-420D-909F-2F10087CBBDD}"/>
    <cellStyle name="Note 2 13" xfId="13215" xr:uid="{017799FE-F1CD-4875-A30D-ACCAA6665AA1}"/>
    <cellStyle name="Note 2 13 2" xfId="13216" xr:uid="{E13E0408-3FA8-4A06-83E4-EBFCE3744C7C}"/>
    <cellStyle name="Note 2 13 2 2" xfId="13217" xr:uid="{653D749D-9DFA-44FB-91C5-55C8B869BEFD}"/>
    <cellStyle name="Note 2 13 2 3" xfId="13218" xr:uid="{F6FD08D9-C973-4641-9FE2-AEC328F9F13A}"/>
    <cellStyle name="Note 2 13 3" xfId="13219" xr:uid="{7505F70B-7C3E-4B23-B80E-EE2291E82FB1}"/>
    <cellStyle name="Note 2 13 3 2" xfId="13220" xr:uid="{5470F57C-88D9-4342-8024-5B5C312785BE}"/>
    <cellStyle name="Note 2 13 3 3" xfId="13221" xr:uid="{864CE88B-BE98-4126-9F59-53F9E7AA1AF6}"/>
    <cellStyle name="Note 2 13 4" xfId="13222" xr:uid="{73CA82C7-4B04-4D88-A91B-AB92AA98D49F}"/>
    <cellStyle name="Note 2 13 4 2" xfId="13223" xr:uid="{779518E6-8BF8-4A84-B279-859577D58714}"/>
    <cellStyle name="Note 2 13 4 3" xfId="13224" xr:uid="{5AEC1F24-0B41-447D-984B-D16BEB27F199}"/>
    <cellStyle name="Note 2 13 5" xfId="13225" xr:uid="{713B3FCD-4BB9-4B31-8C81-CBCBCD12D23E}"/>
    <cellStyle name="Note 2 13 5 2" xfId="13226" xr:uid="{C44C2DAB-BFAB-45D2-829D-DE221A6C53BB}"/>
    <cellStyle name="Note 2 13 5 3" xfId="13227" xr:uid="{5897B708-CB2C-470B-ADD9-0D0ECA19C69A}"/>
    <cellStyle name="Note 2 13 6" xfId="13228" xr:uid="{B0269B27-FAF0-43B9-8468-3C709FF8AE8A}"/>
    <cellStyle name="Note 2 13 6 2" xfId="13229" xr:uid="{C1B670A4-F7C6-4F55-A6BF-C59DD1747611}"/>
    <cellStyle name="Note 2 13 6 3" xfId="13230" xr:uid="{F990E30F-AD6A-440B-8808-C4614B3FDE5A}"/>
    <cellStyle name="Note 2 13 7" xfId="13231" xr:uid="{36734233-AB97-4DDA-91CE-D7700D6C3CAD}"/>
    <cellStyle name="Note 2 13 8" xfId="13232" xr:uid="{D77C9E9B-5D9E-4B35-9419-B0095D5920FE}"/>
    <cellStyle name="Note 2 13 9" xfId="13233" xr:uid="{30B45329-7106-410F-86C9-10D208A11F42}"/>
    <cellStyle name="Note 2 14" xfId="13234" xr:uid="{214A42B0-0617-411E-A580-9C8BD5C0D86B}"/>
    <cellStyle name="Note 2 14 2" xfId="13235" xr:uid="{261F1C8C-8D3A-44D8-ACE6-3A622C66BE26}"/>
    <cellStyle name="Note 2 14 2 2" xfId="13236" xr:uid="{B607620E-1326-4EED-8B38-CD494DF0AF6B}"/>
    <cellStyle name="Note 2 14 2 3" xfId="13237" xr:uid="{A0930BC8-0980-4E65-B8FF-AC8D567D808A}"/>
    <cellStyle name="Note 2 14 3" xfId="13238" xr:uid="{4E685276-D47C-46F2-8A09-7FE075F8DAC6}"/>
    <cellStyle name="Note 2 14 3 2" xfId="13239" xr:uid="{7032059D-3E95-4B5A-81E4-492A06C11DCA}"/>
    <cellStyle name="Note 2 14 3 3" xfId="13240" xr:uid="{045EA21D-2619-4F37-B478-E6A16FCA3428}"/>
    <cellStyle name="Note 2 14 4" xfId="13241" xr:uid="{436FFC64-287D-4E35-BAC2-1B98A1E6481A}"/>
    <cellStyle name="Note 2 14 4 2" xfId="13242" xr:uid="{B52A973F-4B6B-401B-962D-4DD464CE062B}"/>
    <cellStyle name="Note 2 14 4 3" xfId="13243" xr:uid="{BAC901EE-74A3-4A6A-8EA9-B7FE61649BF9}"/>
    <cellStyle name="Note 2 14 5" xfId="13244" xr:uid="{D127A8F5-B7E1-43CA-AE5F-6FB9548547E0}"/>
    <cellStyle name="Note 2 14 5 2" xfId="13245" xr:uid="{2A2772FC-104A-4376-85B6-AF1F0B802E97}"/>
    <cellStyle name="Note 2 14 5 3" xfId="13246" xr:uid="{FF4316F4-711D-4CA8-BD80-6FB1491348DF}"/>
    <cellStyle name="Note 2 14 6" xfId="13247" xr:uid="{ABBE1FBD-0155-4583-AE21-C2D0051FB4BD}"/>
    <cellStyle name="Note 2 14 6 2" xfId="13248" xr:uid="{FE1DFFF6-67F8-4F5D-8257-B4C588735964}"/>
    <cellStyle name="Note 2 14 6 3" xfId="13249" xr:uid="{439C3CCB-7ECD-4D62-B0A7-5B1187DD2C65}"/>
    <cellStyle name="Note 2 14 7" xfId="13250" xr:uid="{CEA1E2B7-88F8-4618-895B-BC331FF9AEDE}"/>
    <cellStyle name="Note 2 14 8" xfId="13251" xr:uid="{C3A910F2-88FB-41CF-B7CF-4CF658D0E782}"/>
    <cellStyle name="Note 2 14 9" xfId="13252" xr:uid="{6B3EE9B0-6FEB-4EB0-84E7-E7B0335C1F4D}"/>
    <cellStyle name="Note 2 15" xfId="13253" xr:uid="{6A2C6CB3-FA20-4939-9EE6-98D7A298DC7F}"/>
    <cellStyle name="Note 2 15 2" xfId="13254" xr:uid="{6D543FA5-9FFB-4B2E-AA7C-AA238BE3305D}"/>
    <cellStyle name="Note 2 15 2 2" xfId="13255" xr:uid="{E908F77F-82B4-4A2D-A9C9-9B6F46E88631}"/>
    <cellStyle name="Note 2 15 2 3" xfId="13256" xr:uid="{FEB7010E-4E80-4A5E-AFB0-D072A28CDE46}"/>
    <cellStyle name="Note 2 15 3" xfId="13257" xr:uid="{313B8DCB-BCCD-4E8C-8F0A-F8D072C69433}"/>
    <cellStyle name="Note 2 15 3 2" xfId="13258" xr:uid="{A2004AB2-9457-42EB-9303-DBB0B8B56E00}"/>
    <cellStyle name="Note 2 15 3 3" xfId="13259" xr:uid="{A6126198-C5E6-4C06-80D6-9054D3A3B6CD}"/>
    <cellStyle name="Note 2 15 4" xfId="13260" xr:uid="{614B62D2-268F-48D1-9D5D-F44BBF02961F}"/>
    <cellStyle name="Note 2 15 4 2" xfId="13261" xr:uid="{76A78633-A654-478E-B2CB-CC37EB5009DF}"/>
    <cellStyle name="Note 2 15 4 3" xfId="13262" xr:uid="{954A303D-9CDE-46E6-9BAA-352975800811}"/>
    <cellStyle name="Note 2 15 5" xfId="13263" xr:uid="{98D8B992-423B-4C6C-BE4B-E759E025D785}"/>
    <cellStyle name="Note 2 15 5 2" xfId="13264" xr:uid="{0F807BA5-E879-40EA-831C-2CD62278308F}"/>
    <cellStyle name="Note 2 15 5 3" xfId="13265" xr:uid="{A1ED3FC4-02B9-4ECB-B7EE-EBBA454C09CD}"/>
    <cellStyle name="Note 2 15 6" xfId="13266" xr:uid="{81746467-D94F-4709-9752-A77F7111021C}"/>
    <cellStyle name="Note 2 15 6 2" xfId="13267" xr:uid="{EAC3130C-A840-4645-9D80-1E8EEA269E57}"/>
    <cellStyle name="Note 2 15 6 3" xfId="13268" xr:uid="{07833809-F21D-4C5F-9127-A46F29D4FD4E}"/>
    <cellStyle name="Note 2 15 7" xfId="13269" xr:uid="{51FFD9E8-3392-4C4E-815C-2C176587800D}"/>
    <cellStyle name="Note 2 15 8" xfId="13270" xr:uid="{DDFB4490-AF34-4A4B-8048-165C5106D1CD}"/>
    <cellStyle name="Note 2 15 9" xfId="13271" xr:uid="{EA917FB0-8678-4027-834F-EF5B0B378A22}"/>
    <cellStyle name="Note 2 16" xfId="13272" xr:uid="{ADE83006-C325-485C-9FB3-1BC9D06E16D0}"/>
    <cellStyle name="Note 2 16 2" xfId="13273" xr:uid="{0712F36F-7EC1-49C6-ADD9-34D13CA98F50}"/>
    <cellStyle name="Note 2 16 2 2" xfId="13274" xr:uid="{DBEF6831-3938-4DFD-BB7B-BB9AE1C4F15B}"/>
    <cellStyle name="Note 2 16 2 3" xfId="13275" xr:uid="{B42924D9-6B60-410F-8EFA-174056C296F5}"/>
    <cellStyle name="Note 2 16 3" xfId="13276" xr:uid="{DCA60710-ECEB-4A9E-BBFE-B32A0B3FC312}"/>
    <cellStyle name="Note 2 16 3 2" xfId="13277" xr:uid="{16263200-D17B-4CAB-BA61-56F2CC17DD18}"/>
    <cellStyle name="Note 2 16 3 3" xfId="13278" xr:uid="{125A3C4F-2C12-4752-AECB-B039B64D86FC}"/>
    <cellStyle name="Note 2 16 4" xfId="13279" xr:uid="{34295307-E1A3-47D3-9582-E90B5C297E89}"/>
    <cellStyle name="Note 2 16 4 2" xfId="13280" xr:uid="{025830CE-7C85-471A-8741-B6668E70F9EA}"/>
    <cellStyle name="Note 2 16 4 3" xfId="13281" xr:uid="{74F5CACF-3FC7-471D-B2FD-079820A293DB}"/>
    <cellStyle name="Note 2 16 5" xfId="13282" xr:uid="{8C3C79C7-7908-4991-8025-604759F7E868}"/>
    <cellStyle name="Note 2 16 5 2" xfId="13283" xr:uid="{004391D5-14E4-4062-A0EF-3CE765F9133F}"/>
    <cellStyle name="Note 2 16 5 3" xfId="13284" xr:uid="{1D8F8776-56AE-461A-B390-1CEA86C7A39C}"/>
    <cellStyle name="Note 2 16 6" xfId="13285" xr:uid="{ADC48A27-717D-4338-AECF-996EE88B2414}"/>
    <cellStyle name="Note 2 16 6 2" xfId="13286" xr:uid="{EEF37723-9BF0-4458-82D5-92FE62FF0509}"/>
    <cellStyle name="Note 2 16 6 3" xfId="13287" xr:uid="{230D5418-55C7-4B4C-87F1-7161D622785F}"/>
    <cellStyle name="Note 2 16 7" xfId="13288" xr:uid="{9A579BF6-66D0-44FA-95D9-DBCBAFCBFF0D}"/>
    <cellStyle name="Note 2 16 8" xfId="13289" xr:uid="{207F0B87-454F-4D02-A09F-1E6473095F9C}"/>
    <cellStyle name="Note 2 16 9" xfId="13290" xr:uid="{0AB76950-3187-42CD-A844-4A7CEDC27419}"/>
    <cellStyle name="Note 2 17" xfId="13291" xr:uid="{1C156508-9AFC-45E3-8BFF-3BB117AC8C1D}"/>
    <cellStyle name="Note 2 18" xfId="13292" xr:uid="{A3885535-4EC6-4771-B04C-D375612E9AE0}"/>
    <cellStyle name="Note 2 19" xfId="13293" xr:uid="{D0029EA9-2488-42A1-A4DD-74711B1FCDA2}"/>
    <cellStyle name="Note 2 2" xfId="13294" xr:uid="{F5F12D61-B7C6-415A-8970-47D892405C4F}"/>
    <cellStyle name="Note 2 2 10" xfId="13295" xr:uid="{C3BA450D-CCBB-4CFA-B583-F5992060B2AE}"/>
    <cellStyle name="Note 2 2 10 2" xfId="13296" xr:uid="{A1566A88-3199-4D6F-AC3F-740C7676F732}"/>
    <cellStyle name="Note 2 2 10 2 2" xfId="13297" xr:uid="{B21F0ECB-32A5-476D-8A11-06B0ED816B3D}"/>
    <cellStyle name="Note 2 2 10 2 3" xfId="13298" xr:uid="{AE1857C5-491D-43AD-8145-67AE8CEC91CB}"/>
    <cellStyle name="Note 2 2 10 3" xfId="13299" xr:uid="{4C7B8EB0-CADB-462F-B844-CFF4F3344A67}"/>
    <cellStyle name="Note 2 2 10 3 2" xfId="13300" xr:uid="{09C7BD80-49BA-4189-8194-FEB5F238F02A}"/>
    <cellStyle name="Note 2 2 10 3 3" xfId="13301" xr:uid="{D5E8624C-EF15-466D-ABC7-52C2A6853095}"/>
    <cellStyle name="Note 2 2 10 4" xfId="13302" xr:uid="{E9FD2838-6097-4F9D-8F92-0E7059F1FC84}"/>
    <cellStyle name="Note 2 2 10 4 2" xfId="13303" xr:uid="{A7BA2FE9-C455-4446-B97D-F5782B3E8D91}"/>
    <cellStyle name="Note 2 2 10 4 3" xfId="13304" xr:uid="{C3FC3BB7-860F-4BDE-8980-4622F6C497D4}"/>
    <cellStyle name="Note 2 2 10 5" xfId="13305" xr:uid="{00C10392-89CF-4B0B-8B88-0BA78A708359}"/>
    <cellStyle name="Note 2 2 10 5 2" xfId="13306" xr:uid="{D1B1DCC6-0D6C-46E7-BB96-478D035B1A0B}"/>
    <cellStyle name="Note 2 2 10 5 3" xfId="13307" xr:uid="{E9702526-6949-4EB4-A2E0-7D6993CDFB52}"/>
    <cellStyle name="Note 2 2 10 6" xfId="13308" xr:uid="{8A37AB76-7827-4C46-989B-BA1A36E15CD0}"/>
    <cellStyle name="Note 2 2 10 6 2" xfId="13309" xr:uid="{C326901F-EE3F-4593-A2C6-E28E151AB742}"/>
    <cellStyle name="Note 2 2 10 6 3" xfId="13310" xr:uid="{2FBE6FD8-D4A4-46A2-B9D4-55DA20BFCFCB}"/>
    <cellStyle name="Note 2 2 10 7" xfId="13311" xr:uid="{B6F3C273-83A5-428D-95FB-04E014B1A279}"/>
    <cellStyle name="Note 2 2 10 8" xfId="13312" xr:uid="{59C015DD-7910-4918-A619-D849841009D7}"/>
    <cellStyle name="Note 2 2 10 9" xfId="13313" xr:uid="{E892C9B7-7C95-4512-92FA-F846D9CDB01D}"/>
    <cellStyle name="Note 2 2 11" xfId="13314" xr:uid="{5A412896-1F25-4257-A03F-0C1DB0805116}"/>
    <cellStyle name="Note 2 2 11 2" xfId="13315" xr:uid="{53B81A7A-9990-4594-8D4E-784FCDB7D440}"/>
    <cellStyle name="Note 2 2 11 2 2" xfId="13316" xr:uid="{1FC5F5A5-A723-4F13-8860-DDF6543FE976}"/>
    <cellStyle name="Note 2 2 11 2 3" xfId="13317" xr:uid="{195E41CC-33A6-477A-BF74-65A7034D63AF}"/>
    <cellStyle name="Note 2 2 11 3" xfId="13318" xr:uid="{978CA85F-AD99-4921-9066-93F865B8CCA9}"/>
    <cellStyle name="Note 2 2 11 3 2" xfId="13319" xr:uid="{2842BDB6-05AE-418F-86CB-ABE4B98CBEC7}"/>
    <cellStyle name="Note 2 2 11 3 3" xfId="13320" xr:uid="{61F4A225-6CDB-4878-9A2C-D3E237841417}"/>
    <cellStyle name="Note 2 2 11 4" xfId="13321" xr:uid="{D82940B6-8B99-4659-9FCC-07DADB980CD4}"/>
    <cellStyle name="Note 2 2 11 4 2" xfId="13322" xr:uid="{E0000F28-7E35-4887-8DD4-3B5AB99136B6}"/>
    <cellStyle name="Note 2 2 11 4 3" xfId="13323" xr:uid="{0FDEBC40-AF32-40E2-B65B-13E34C165C93}"/>
    <cellStyle name="Note 2 2 11 5" xfId="13324" xr:uid="{D448EDF8-3503-46F2-998A-84EC83867566}"/>
    <cellStyle name="Note 2 2 11 5 2" xfId="13325" xr:uid="{62E0E206-696C-4794-8B9E-F5EB0EE59468}"/>
    <cellStyle name="Note 2 2 11 5 3" xfId="13326" xr:uid="{0B336E74-EDA9-4CC3-93CA-1571290727DE}"/>
    <cellStyle name="Note 2 2 11 6" xfId="13327" xr:uid="{A1E19373-7232-4C56-B7C3-A37169BA6E42}"/>
    <cellStyle name="Note 2 2 11 6 2" xfId="13328" xr:uid="{523F4C15-26C5-4343-856A-A715FF1A73C3}"/>
    <cellStyle name="Note 2 2 11 6 3" xfId="13329" xr:uid="{240E80CA-A8A5-4C7C-A6DD-B7EE04D4C4F5}"/>
    <cellStyle name="Note 2 2 11 7" xfId="13330" xr:uid="{269A4D91-C9F0-4C8E-BC92-C4A96BDAE098}"/>
    <cellStyle name="Note 2 2 11 8" xfId="13331" xr:uid="{02BF93B9-B215-489F-82D8-15146B1E4EAC}"/>
    <cellStyle name="Note 2 2 11 9" xfId="13332" xr:uid="{7E479010-47C2-458F-943A-7520ADAD258B}"/>
    <cellStyle name="Note 2 2 12" xfId="13333" xr:uid="{208EBDD2-EB06-4EBF-9D5B-AEAB92706385}"/>
    <cellStyle name="Note 2 2 12 2" xfId="13334" xr:uid="{31B7EBA5-C581-43FD-85EC-B6648AA1035B}"/>
    <cellStyle name="Note 2 2 12 2 2" xfId="13335" xr:uid="{5813979D-A710-4E10-A08D-9AFC75C24928}"/>
    <cellStyle name="Note 2 2 12 2 3" xfId="13336" xr:uid="{1DCCFD48-BD25-4945-8307-3038824DE0F9}"/>
    <cellStyle name="Note 2 2 12 3" xfId="13337" xr:uid="{80B34FAF-AA17-449D-931E-B8CD353BAB5D}"/>
    <cellStyle name="Note 2 2 12 3 2" xfId="13338" xr:uid="{993015BE-0A74-4C77-A46C-9F9D3110B99F}"/>
    <cellStyle name="Note 2 2 12 3 3" xfId="13339" xr:uid="{79502C8B-5BE4-4A3D-828B-38D27F0BB018}"/>
    <cellStyle name="Note 2 2 12 4" xfId="13340" xr:uid="{8196E722-F639-4D36-B495-F225270BB08F}"/>
    <cellStyle name="Note 2 2 12 4 2" xfId="13341" xr:uid="{40659B4C-1E35-4EB3-A3B0-C5E73B4DA7C3}"/>
    <cellStyle name="Note 2 2 12 4 3" xfId="13342" xr:uid="{051D4982-50CE-483D-9028-888015AF6E5C}"/>
    <cellStyle name="Note 2 2 12 5" xfId="13343" xr:uid="{E0161E57-7817-40AF-A274-B0A37A738025}"/>
    <cellStyle name="Note 2 2 12 5 2" xfId="13344" xr:uid="{A63C79FE-A33C-4509-BFD3-C5124C35D381}"/>
    <cellStyle name="Note 2 2 12 5 3" xfId="13345" xr:uid="{216E44D3-BE94-413D-8C4F-6E77D95EF474}"/>
    <cellStyle name="Note 2 2 12 6" xfId="13346" xr:uid="{A9FFAD9C-4381-4358-8AB2-42620C29DDB6}"/>
    <cellStyle name="Note 2 2 12 6 2" xfId="13347" xr:uid="{4439DD91-A2A6-4F66-9022-503003C58BD8}"/>
    <cellStyle name="Note 2 2 12 6 3" xfId="13348" xr:uid="{C7E53655-0172-4F61-BB60-2B7E64D8F3A7}"/>
    <cellStyle name="Note 2 2 12 7" xfId="13349" xr:uid="{3F28F8EE-4636-4E98-86CC-4432BB13BF3F}"/>
    <cellStyle name="Note 2 2 12 8" xfId="13350" xr:uid="{542B61F9-A088-4704-858A-476E72B7F116}"/>
    <cellStyle name="Note 2 2 12 9" xfId="13351" xr:uid="{694A861C-3038-4596-8A22-D430D27DB682}"/>
    <cellStyle name="Note 2 2 13" xfId="13352" xr:uid="{7B15AAAF-89E3-40BA-AD52-67BEC21102D9}"/>
    <cellStyle name="Note 2 2 13 2" xfId="13353" xr:uid="{FEC5AC57-B116-4639-A7A3-F945AB57B024}"/>
    <cellStyle name="Note 2 2 13 2 2" xfId="13354" xr:uid="{22922705-A65B-47C7-A70C-7CFFD28B65BB}"/>
    <cellStyle name="Note 2 2 13 2 3" xfId="13355" xr:uid="{60DDCD2A-29D1-4D1D-B00B-551280419C76}"/>
    <cellStyle name="Note 2 2 13 3" xfId="13356" xr:uid="{ABA67DF9-7D63-4A7F-A42B-38E6D5C9F33C}"/>
    <cellStyle name="Note 2 2 13 3 2" xfId="13357" xr:uid="{B0282187-ABF4-4140-9144-156F453DF4A8}"/>
    <cellStyle name="Note 2 2 13 3 3" xfId="13358" xr:uid="{98E4A65B-44D5-46D5-93A3-33B58A368664}"/>
    <cellStyle name="Note 2 2 13 4" xfId="13359" xr:uid="{460F3A34-486A-4DE1-8DB2-4A468FB6072F}"/>
    <cellStyle name="Note 2 2 13 4 2" xfId="13360" xr:uid="{32CDE51F-B760-4EAD-80CB-B985F319245F}"/>
    <cellStyle name="Note 2 2 13 4 3" xfId="13361" xr:uid="{E89532B6-69A1-4BC5-B719-37CFB88BB228}"/>
    <cellStyle name="Note 2 2 13 5" xfId="13362" xr:uid="{C6ED22AF-F3F0-4838-A934-9047CA968AD3}"/>
    <cellStyle name="Note 2 2 13 5 2" xfId="13363" xr:uid="{41384A79-3CC0-4DCA-9435-C9D3E267C481}"/>
    <cellStyle name="Note 2 2 13 5 3" xfId="13364" xr:uid="{4B792DC1-C477-4D49-8217-7F2665DB8581}"/>
    <cellStyle name="Note 2 2 13 6" xfId="13365" xr:uid="{AA6AF825-EB21-4FF2-9FB1-0E7F73EE4124}"/>
    <cellStyle name="Note 2 2 13 6 2" xfId="13366" xr:uid="{690EC7E6-5A6F-44A7-A8BA-FDAFBEDD7F1F}"/>
    <cellStyle name="Note 2 2 13 6 3" xfId="13367" xr:uid="{3108865D-D5A2-41CA-BB94-076264AF83EB}"/>
    <cellStyle name="Note 2 2 13 7" xfId="13368" xr:uid="{FEE542BE-69B4-4BBF-A419-B04BF576D350}"/>
    <cellStyle name="Note 2 2 13 8" xfId="13369" xr:uid="{0D275B26-C38A-40EB-93DF-42D4483A6837}"/>
    <cellStyle name="Note 2 2 13 9" xfId="13370" xr:uid="{7A2639D3-DAA2-486B-ACFF-3847697A8AD1}"/>
    <cellStyle name="Note 2 2 14" xfId="13371" xr:uid="{539FB851-1D19-4ABA-80FE-DF8860331BA9}"/>
    <cellStyle name="Note 2 2 14 2" xfId="13372" xr:uid="{0A993BE7-E3AA-432F-8154-08F01E78708E}"/>
    <cellStyle name="Note 2 2 14 2 2" xfId="13373" xr:uid="{CD04700A-05AE-4D08-91F5-DAA30EC00DDB}"/>
    <cellStyle name="Note 2 2 14 2 3" xfId="13374" xr:uid="{467EEAA5-5644-4270-8D57-BD06B524A9C7}"/>
    <cellStyle name="Note 2 2 14 3" xfId="13375" xr:uid="{D6A93AEB-916A-4EA8-907C-25CBC7473CC8}"/>
    <cellStyle name="Note 2 2 14 3 2" xfId="13376" xr:uid="{E1D49366-B2B3-4B99-8293-13E30F5553B8}"/>
    <cellStyle name="Note 2 2 14 3 3" xfId="13377" xr:uid="{2D9D7B75-286F-4618-80E8-F9840E3EAEF8}"/>
    <cellStyle name="Note 2 2 14 4" xfId="13378" xr:uid="{E893538C-8D38-4975-9C11-40B3CBEFF7C4}"/>
    <cellStyle name="Note 2 2 14 4 2" xfId="13379" xr:uid="{F2A18DE5-7BCF-45A8-ABCB-E4B314E391E3}"/>
    <cellStyle name="Note 2 2 14 4 3" xfId="13380" xr:uid="{15974B63-6293-4BBE-8B43-FAE1859E0773}"/>
    <cellStyle name="Note 2 2 14 5" xfId="13381" xr:uid="{DE011063-9EA7-417B-B318-F2B7D3309008}"/>
    <cellStyle name="Note 2 2 14 5 2" xfId="13382" xr:uid="{A7231790-5F3C-4132-B8D7-5BD25BAFE314}"/>
    <cellStyle name="Note 2 2 14 5 3" xfId="13383" xr:uid="{4A9C17CE-9223-4B0E-83D1-9B53146079DC}"/>
    <cellStyle name="Note 2 2 14 6" xfId="13384" xr:uid="{32D0F26A-D748-4973-A3F3-0EAE0FC776D8}"/>
    <cellStyle name="Note 2 2 14 6 2" xfId="13385" xr:uid="{2771A3EB-63FD-41E7-9CBB-57079150A344}"/>
    <cellStyle name="Note 2 2 14 6 3" xfId="13386" xr:uid="{DB73F7DE-A865-4ED5-A96D-32855303F3AA}"/>
    <cellStyle name="Note 2 2 14 7" xfId="13387" xr:uid="{E8879F5A-5C00-470B-BCAE-AB85CFA8FE3D}"/>
    <cellStyle name="Note 2 2 14 8" xfId="13388" xr:uid="{4ED927A7-9532-4CAA-8F12-059911ED1983}"/>
    <cellStyle name="Note 2 2 14 9" xfId="13389" xr:uid="{AAB2FB41-5A36-49F3-8ECB-D1809223FC28}"/>
    <cellStyle name="Note 2 2 15" xfId="13390" xr:uid="{137B7FF7-719B-4916-916B-4094EC575F62}"/>
    <cellStyle name="Note 2 2 16" xfId="13391" xr:uid="{25047DFF-338C-40DF-8F8B-D62A9BB8309D}"/>
    <cellStyle name="Note 2 2 17" xfId="13392" xr:uid="{163E4F10-619A-42DD-B40A-DF310895102F}"/>
    <cellStyle name="Note 2 2 18" xfId="13393" xr:uid="{2542E834-A5CB-4463-80FA-038D20E5E0FE}"/>
    <cellStyle name="Note 2 2 19" xfId="13394" xr:uid="{38E78AA2-C9FF-4CC0-A2A4-14A230061E8F}"/>
    <cellStyle name="Note 2 2 2" xfId="13395" xr:uid="{9EB4B31C-4287-4C90-8589-CBBBC808CBBC}"/>
    <cellStyle name="Note 2 2 2 10" xfId="13396" xr:uid="{CCEC7889-FD12-4210-BFEA-382A10250C6A}"/>
    <cellStyle name="Note 2 2 2 10 2" xfId="13397" xr:uid="{31217751-0E95-4CBC-BC10-3D4280C71C1D}"/>
    <cellStyle name="Note 2 2 2 10 2 2" xfId="13398" xr:uid="{3A124D1B-8784-47E5-BFF4-DBF27F9FB726}"/>
    <cellStyle name="Note 2 2 2 10 2 3" xfId="13399" xr:uid="{614B11BC-B100-4C63-8FC4-1AE0D829BB30}"/>
    <cellStyle name="Note 2 2 2 10 3" xfId="13400" xr:uid="{B4467348-EE70-42AB-B2B5-826185D1C6CF}"/>
    <cellStyle name="Note 2 2 2 10 3 2" xfId="13401" xr:uid="{EF4279F0-212B-483E-8D00-40A9584A003C}"/>
    <cellStyle name="Note 2 2 2 10 3 3" xfId="13402" xr:uid="{052E6CAC-C2A6-449B-8D2A-3918CCE5C05A}"/>
    <cellStyle name="Note 2 2 2 10 4" xfId="13403" xr:uid="{ABEAF354-800C-4FE4-9443-A1D61FA74F2B}"/>
    <cellStyle name="Note 2 2 2 10 4 2" xfId="13404" xr:uid="{5C1AD1A0-2F08-428D-896A-43997B090B84}"/>
    <cellStyle name="Note 2 2 2 10 4 3" xfId="13405" xr:uid="{9B1239C8-C654-4FD0-9C51-C6EFA222A3AC}"/>
    <cellStyle name="Note 2 2 2 10 5" xfId="13406" xr:uid="{89C6B307-EF8D-454C-92D9-CE928024B905}"/>
    <cellStyle name="Note 2 2 2 10 5 2" xfId="13407" xr:uid="{8AFB2774-CF39-4972-A856-DA7896401D8B}"/>
    <cellStyle name="Note 2 2 2 10 5 3" xfId="13408" xr:uid="{784AEB92-C67C-44F7-9152-297BA0500C0C}"/>
    <cellStyle name="Note 2 2 2 10 6" xfId="13409" xr:uid="{2F4E3492-0EC0-4D41-8DE0-5E38C04ED426}"/>
    <cellStyle name="Note 2 2 2 10 6 2" xfId="13410" xr:uid="{E335634F-0957-4A2A-AEAE-8742AAF50EA5}"/>
    <cellStyle name="Note 2 2 2 10 6 3" xfId="13411" xr:uid="{5AC6833C-A3DB-453C-AC2D-BDD8C045CAFB}"/>
    <cellStyle name="Note 2 2 2 10 7" xfId="13412" xr:uid="{157A9335-65E7-44DA-B156-D5696F30B168}"/>
    <cellStyle name="Note 2 2 2 10 8" xfId="13413" xr:uid="{C40AA104-5FBD-49AE-8F96-E5A66CC39525}"/>
    <cellStyle name="Note 2 2 2 10 9" xfId="13414" xr:uid="{6AF89336-A078-44DC-9CD1-F3C607F77591}"/>
    <cellStyle name="Note 2 2 2 11" xfId="13415" xr:uid="{901E4CCB-ADAC-412D-A35C-804650A06668}"/>
    <cellStyle name="Note 2 2 2 11 2" xfId="13416" xr:uid="{E4ECA4B2-23D5-4D69-A467-502EC959B916}"/>
    <cellStyle name="Note 2 2 2 11 2 2" xfId="13417" xr:uid="{A07D1AF3-B2AD-4FCB-9564-1E9AE4E2CCC5}"/>
    <cellStyle name="Note 2 2 2 11 2 3" xfId="13418" xr:uid="{BD4BE4B3-4D5E-4D7A-B687-67C96B9535E0}"/>
    <cellStyle name="Note 2 2 2 11 3" xfId="13419" xr:uid="{190C2820-C1C6-4942-9980-D5DDDD928F6C}"/>
    <cellStyle name="Note 2 2 2 11 3 2" xfId="13420" xr:uid="{B42733B8-4CF8-4A31-AD6B-967664D79B10}"/>
    <cellStyle name="Note 2 2 2 11 3 3" xfId="13421" xr:uid="{390B3C57-CF60-4BBD-A6AA-AE8C88E0B3AD}"/>
    <cellStyle name="Note 2 2 2 11 4" xfId="13422" xr:uid="{38BB8175-C6E0-49FB-AA35-52B72B91DCD9}"/>
    <cellStyle name="Note 2 2 2 11 4 2" xfId="13423" xr:uid="{34A295AA-81DD-40A8-952B-422D57644021}"/>
    <cellStyle name="Note 2 2 2 11 4 3" xfId="13424" xr:uid="{6B54E1AA-5AEC-40D0-9640-E6853F87C8F3}"/>
    <cellStyle name="Note 2 2 2 11 5" xfId="13425" xr:uid="{DB51DD11-510C-43E7-9465-B0FEB0B47B94}"/>
    <cellStyle name="Note 2 2 2 11 5 2" xfId="13426" xr:uid="{CDC81000-D445-41C4-8EC2-98124B81CE5C}"/>
    <cellStyle name="Note 2 2 2 11 5 3" xfId="13427" xr:uid="{9CA6C2FF-E0F8-43B0-8C23-5D28BB878B46}"/>
    <cellStyle name="Note 2 2 2 11 6" xfId="13428" xr:uid="{716ACCAF-5954-4840-8B5C-08899D3EEEC2}"/>
    <cellStyle name="Note 2 2 2 11 6 2" xfId="13429" xr:uid="{C9461EEE-541A-4394-9F92-6ACCEC08259E}"/>
    <cellStyle name="Note 2 2 2 11 6 3" xfId="13430" xr:uid="{E1F69820-9B07-4B37-AD61-DAF572319CA8}"/>
    <cellStyle name="Note 2 2 2 11 7" xfId="13431" xr:uid="{957C5E3E-EC08-4196-B869-097B06D53AA8}"/>
    <cellStyle name="Note 2 2 2 11 8" xfId="13432" xr:uid="{59912027-6539-4CB9-B3B0-F7CD5BD8C567}"/>
    <cellStyle name="Note 2 2 2 11 9" xfId="13433" xr:uid="{438DF86A-A779-49CA-B3DB-D06BB2B94C1E}"/>
    <cellStyle name="Note 2 2 2 12" xfId="13434" xr:uid="{C52CBDFD-ED69-4777-80AC-29630F2DA96F}"/>
    <cellStyle name="Note 2 2 2 12 2" xfId="13435" xr:uid="{E3DD26C9-BAAB-4276-926C-846841DCCA1C}"/>
    <cellStyle name="Note 2 2 2 12 2 2" xfId="13436" xr:uid="{D9C89078-29C4-4730-962B-4548412BC03E}"/>
    <cellStyle name="Note 2 2 2 12 2 3" xfId="13437" xr:uid="{8CC2A79B-7731-45D1-92F0-8619D6632803}"/>
    <cellStyle name="Note 2 2 2 12 3" xfId="13438" xr:uid="{736741E0-8E62-4107-929C-CAAFE6B6C896}"/>
    <cellStyle name="Note 2 2 2 12 3 2" xfId="13439" xr:uid="{DDB9495D-9CEA-4560-8407-D6FA5D22DDD3}"/>
    <cellStyle name="Note 2 2 2 12 3 3" xfId="13440" xr:uid="{D021C3C1-27A0-4619-89A2-D6AD6FA0C91D}"/>
    <cellStyle name="Note 2 2 2 12 4" xfId="13441" xr:uid="{648BD808-1EAC-4F9C-9BDA-69DAAD606CB5}"/>
    <cellStyle name="Note 2 2 2 12 4 2" xfId="13442" xr:uid="{A36440A4-7D02-48D5-82C3-FC58B4F17BC2}"/>
    <cellStyle name="Note 2 2 2 12 4 3" xfId="13443" xr:uid="{3B0FD60E-21CB-4CFF-873C-9AD26EF709A9}"/>
    <cellStyle name="Note 2 2 2 12 5" xfId="13444" xr:uid="{698CC84C-ECDC-4797-9E63-A903A109A48C}"/>
    <cellStyle name="Note 2 2 2 12 5 2" xfId="13445" xr:uid="{E4927A90-0FD9-44BD-A966-35C2820EEACE}"/>
    <cellStyle name="Note 2 2 2 12 5 3" xfId="13446" xr:uid="{F983A2E8-33AA-465A-9787-43BBB366F9F3}"/>
    <cellStyle name="Note 2 2 2 12 6" xfId="13447" xr:uid="{DEEAE33A-134B-4AE4-9F08-6182F54A02AF}"/>
    <cellStyle name="Note 2 2 2 12 6 2" xfId="13448" xr:uid="{FFE114F1-6B61-4357-920C-19F008552FA3}"/>
    <cellStyle name="Note 2 2 2 12 6 3" xfId="13449" xr:uid="{212774C8-CF70-439A-BCD5-896656AD030A}"/>
    <cellStyle name="Note 2 2 2 12 7" xfId="13450" xr:uid="{B7B70DB4-570C-4417-BFD9-85A4080A75BA}"/>
    <cellStyle name="Note 2 2 2 12 8" xfId="13451" xr:uid="{37C93569-7068-42B3-A565-76F81996737D}"/>
    <cellStyle name="Note 2 2 2 12 9" xfId="13452" xr:uid="{F4C43429-879B-4687-BD80-4346FCEC60FC}"/>
    <cellStyle name="Note 2 2 2 13" xfId="13453" xr:uid="{2E3D1851-B474-4F4B-96E3-E3953B4AE601}"/>
    <cellStyle name="Note 2 2 2 13 2" xfId="13454" xr:uid="{B93DB4C3-F0F6-43BF-8CA2-B02607E61256}"/>
    <cellStyle name="Note 2 2 2 13 2 2" xfId="13455" xr:uid="{0D5B41C3-C4C2-488C-82B7-4557D05BA48E}"/>
    <cellStyle name="Note 2 2 2 13 2 3" xfId="13456" xr:uid="{18266E37-40A1-433F-8C19-B64144C53286}"/>
    <cellStyle name="Note 2 2 2 13 3" xfId="13457" xr:uid="{2EDE834C-953B-45F7-AC42-77C0BBD4B7C1}"/>
    <cellStyle name="Note 2 2 2 13 3 2" xfId="13458" xr:uid="{D738696C-3A69-44A4-AF49-97DE2B6B1FF2}"/>
    <cellStyle name="Note 2 2 2 13 3 3" xfId="13459" xr:uid="{5A4A46D1-83BE-4210-BFF1-6145732C2CAF}"/>
    <cellStyle name="Note 2 2 2 13 4" xfId="13460" xr:uid="{B8776969-9AFB-4F00-B340-A7100EA75E35}"/>
    <cellStyle name="Note 2 2 2 13 4 2" xfId="13461" xr:uid="{BDAA3B71-35EC-4EB8-9470-B2E76B7B75B0}"/>
    <cellStyle name="Note 2 2 2 13 4 3" xfId="13462" xr:uid="{2BF44DED-754B-467A-88EC-F1B8479D7AC0}"/>
    <cellStyle name="Note 2 2 2 13 5" xfId="13463" xr:uid="{8A402D12-B9DC-4DA3-BD5B-A68422B8AB9C}"/>
    <cellStyle name="Note 2 2 2 13 5 2" xfId="13464" xr:uid="{F865828C-26CC-4EF0-B4D1-96A8C48C8F38}"/>
    <cellStyle name="Note 2 2 2 13 5 3" xfId="13465" xr:uid="{218E4474-B73B-4981-AB97-E1E37F84BB86}"/>
    <cellStyle name="Note 2 2 2 13 6" xfId="13466" xr:uid="{75B87AB5-1692-453D-AD0F-699E01B9821D}"/>
    <cellStyle name="Note 2 2 2 13 6 2" xfId="13467" xr:uid="{195792B3-2A81-4981-BF9D-379E7D68AA4A}"/>
    <cellStyle name="Note 2 2 2 13 6 3" xfId="13468" xr:uid="{3756E001-C6C9-47E0-BD17-C93D4AC6AF06}"/>
    <cellStyle name="Note 2 2 2 13 7" xfId="13469" xr:uid="{48D51784-EF05-449F-AF5D-871DECEEC8EC}"/>
    <cellStyle name="Note 2 2 2 13 8" xfId="13470" xr:uid="{2D91ED00-EECB-4770-86A4-5963728C1B8F}"/>
    <cellStyle name="Note 2 2 2 13 9" xfId="13471" xr:uid="{BB218333-1737-43FE-A585-502F9A4E4C58}"/>
    <cellStyle name="Note 2 2 2 14" xfId="13472" xr:uid="{BE200B12-BDF4-4F69-844E-5A9C2DA96441}"/>
    <cellStyle name="Note 2 2 2 15" xfId="13473" xr:uid="{D6AF871E-0286-4814-A56D-96D660ED02E0}"/>
    <cellStyle name="Note 2 2 2 16" xfId="13474" xr:uid="{29124B84-10C7-4E4E-85CB-64289558E641}"/>
    <cellStyle name="Note 2 2 2 17" xfId="13475" xr:uid="{6B7BB133-8FB2-442E-A7B1-F5E81896AF45}"/>
    <cellStyle name="Note 2 2 2 18" xfId="13476" xr:uid="{6B5F8CA2-95E2-4FCC-9B64-9CD3469C859E}"/>
    <cellStyle name="Note 2 2 2 19" xfId="13477" xr:uid="{EE8DA629-CFC2-485D-8831-DC76B604ACAD}"/>
    <cellStyle name="Note 2 2 2 2" xfId="13478" xr:uid="{8888DA7B-F863-4E2A-A8B1-DE2E56D5087A}"/>
    <cellStyle name="Note 2 2 2 2 10" xfId="13479" xr:uid="{E1CFAEFF-DB0E-4F42-8A78-D72EF735B505}"/>
    <cellStyle name="Note 2 2 2 2 10 2" xfId="13480" xr:uid="{CC708A67-B7D8-4B0E-9E23-411C5B445EFA}"/>
    <cellStyle name="Note 2 2 2 2 10 2 2" xfId="13481" xr:uid="{313FA4D1-CDF6-4DD3-9EBA-CF7D41A39F08}"/>
    <cellStyle name="Note 2 2 2 2 10 2 3" xfId="13482" xr:uid="{91594433-26E0-4DD8-AE5B-54B90620B840}"/>
    <cellStyle name="Note 2 2 2 2 10 3" xfId="13483" xr:uid="{AFC7FE28-36C3-4B28-A1A7-665BE3BFE004}"/>
    <cellStyle name="Note 2 2 2 2 10 3 2" xfId="13484" xr:uid="{F59BE071-18B6-41E7-94A2-5D3E55DE1529}"/>
    <cellStyle name="Note 2 2 2 2 10 3 3" xfId="13485" xr:uid="{46113070-8090-40DA-8F0C-B65D46D0D4F2}"/>
    <cellStyle name="Note 2 2 2 2 10 4" xfId="13486" xr:uid="{7C2EA053-FB77-4566-BF9C-C3B1C90E35E5}"/>
    <cellStyle name="Note 2 2 2 2 10 4 2" xfId="13487" xr:uid="{E1F6A717-8D19-4352-9AD9-480BFD3B7CD1}"/>
    <cellStyle name="Note 2 2 2 2 10 4 3" xfId="13488" xr:uid="{B1581EB8-50BF-417D-B5B4-D022DAF786B0}"/>
    <cellStyle name="Note 2 2 2 2 10 5" xfId="13489" xr:uid="{24402151-D919-4948-B6FB-1A23278CB373}"/>
    <cellStyle name="Note 2 2 2 2 10 5 2" xfId="13490" xr:uid="{2EABFE6C-32E9-4BB6-80DD-10ED2B3DA9AD}"/>
    <cellStyle name="Note 2 2 2 2 10 5 3" xfId="13491" xr:uid="{DE7082B9-9AA2-484D-B400-5144DB0AE7E4}"/>
    <cellStyle name="Note 2 2 2 2 10 6" xfId="13492" xr:uid="{B644A477-4148-4B2A-9FA6-C23E4F23F25D}"/>
    <cellStyle name="Note 2 2 2 2 10 6 2" xfId="13493" xr:uid="{8E76A780-8F63-44E1-A4E8-CB805C4AECDA}"/>
    <cellStyle name="Note 2 2 2 2 10 6 3" xfId="13494" xr:uid="{A545E9FC-4EDE-4D10-AD4F-BE72EECCF978}"/>
    <cellStyle name="Note 2 2 2 2 10 7" xfId="13495" xr:uid="{42147F0F-E479-479E-A431-8E1464ADA26D}"/>
    <cellStyle name="Note 2 2 2 2 10 8" xfId="13496" xr:uid="{7B53C322-9F5B-4DF3-B0F6-215687DC5847}"/>
    <cellStyle name="Note 2 2 2 2 11" xfId="13497" xr:uid="{C485FEC3-D297-4914-86D7-3A6F91A24193}"/>
    <cellStyle name="Note 2 2 2 2 11 2" xfId="13498" xr:uid="{D4E17F3B-E407-4A47-8A5E-0F311D94D91B}"/>
    <cellStyle name="Note 2 2 2 2 11 2 2" xfId="13499" xr:uid="{92FF6C55-1CA5-4C1B-A69F-F87CE5E46502}"/>
    <cellStyle name="Note 2 2 2 2 11 2 3" xfId="13500" xr:uid="{F368E590-6B33-45E6-A24A-F6EF7BA4113A}"/>
    <cellStyle name="Note 2 2 2 2 11 3" xfId="13501" xr:uid="{0B339620-EB0C-4875-853E-12CEDDB4F24C}"/>
    <cellStyle name="Note 2 2 2 2 11 3 2" xfId="13502" xr:uid="{BBFB3A05-95DA-43AC-BDD2-F7958B94C35C}"/>
    <cellStyle name="Note 2 2 2 2 11 3 3" xfId="13503" xr:uid="{004A97E4-D30E-48F9-B570-269B9DE20D13}"/>
    <cellStyle name="Note 2 2 2 2 11 4" xfId="13504" xr:uid="{DC41489C-F48E-474C-AFFE-6058128D66DD}"/>
    <cellStyle name="Note 2 2 2 2 11 4 2" xfId="13505" xr:uid="{A940A208-19AA-49C7-BB77-B1201276EE79}"/>
    <cellStyle name="Note 2 2 2 2 11 4 3" xfId="13506" xr:uid="{8547CFCC-AF21-4B66-9D41-C627D8763DBC}"/>
    <cellStyle name="Note 2 2 2 2 11 5" xfId="13507" xr:uid="{F01F399E-35B8-4725-83BA-B13F9014174E}"/>
    <cellStyle name="Note 2 2 2 2 11 5 2" xfId="13508" xr:uid="{42E746E5-9AD5-4CA8-A7AB-466B2FF7E1F0}"/>
    <cellStyle name="Note 2 2 2 2 11 5 3" xfId="13509" xr:uid="{C560D19D-DA9B-4989-A9EA-BEAC95C42C52}"/>
    <cellStyle name="Note 2 2 2 2 11 6" xfId="13510" xr:uid="{AE61396B-A383-4D12-9A68-28CDF77639B5}"/>
    <cellStyle name="Note 2 2 2 2 11 6 2" xfId="13511" xr:uid="{2ADB06CF-0D54-4BE7-8728-CC7B34530AC8}"/>
    <cellStyle name="Note 2 2 2 2 11 6 3" xfId="13512" xr:uid="{3CBB64AC-A4A1-455A-8298-363A8067612E}"/>
    <cellStyle name="Note 2 2 2 2 11 7" xfId="13513" xr:uid="{C707FD27-4945-4840-A28D-80363426D06D}"/>
    <cellStyle name="Note 2 2 2 2 11 8" xfId="13514" xr:uid="{ACDE8B34-26D1-4018-B50E-EF19C25A8776}"/>
    <cellStyle name="Note 2 2 2 2 12" xfId="13515" xr:uid="{95EA1B9C-615B-4BC1-B51A-F02992DBDB41}"/>
    <cellStyle name="Note 2 2 2 2 12 2" xfId="13516" xr:uid="{00460CA9-FEA7-4931-91C1-47A841B9EEEA}"/>
    <cellStyle name="Note 2 2 2 2 12 2 2" xfId="13517" xr:uid="{461E1171-C54B-4D43-9B2B-7EF15FC65439}"/>
    <cellStyle name="Note 2 2 2 2 12 2 3" xfId="13518" xr:uid="{7139211A-6712-438F-84EA-2A1C89391428}"/>
    <cellStyle name="Note 2 2 2 2 12 3" xfId="13519" xr:uid="{C5009289-8189-4955-9C2B-28323B9C2155}"/>
    <cellStyle name="Note 2 2 2 2 12 3 2" xfId="13520" xr:uid="{7C794916-DF09-4A6E-9D56-8F88E25BCD72}"/>
    <cellStyle name="Note 2 2 2 2 12 3 3" xfId="13521" xr:uid="{387DB099-B69C-4840-A95B-34F10180D6CF}"/>
    <cellStyle name="Note 2 2 2 2 12 4" xfId="13522" xr:uid="{957DFF9F-05FD-4FE5-8975-CD1ECE0B449D}"/>
    <cellStyle name="Note 2 2 2 2 12 4 2" xfId="13523" xr:uid="{FB0D9B54-AD8C-4299-9E59-444EABF9784B}"/>
    <cellStyle name="Note 2 2 2 2 12 4 3" xfId="13524" xr:uid="{0FEAD413-53A4-41A6-9C6E-248178685D05}"/>
    <cellStyle name="Note 2 2 2 2 12 5" xfId="13525" xr:uid="{43346668-4982-4879-99D6-EE1A07A005C5}"/>
    <cellStyle name="Note 2 2 2 2 12 5 2" xfId="13526" xr:uid="{E2DA3BE3-CA00-4F1E-844E-FF74E42EB71D}"/>
    <cellStyle name="Note 2 2 2 2 12 5 3" xfId="13527" xr:uid="{FDC8C0BA-68AA-460B-8A24-6695CC9D53C0}"/>
    <cellStyle name="Note 2 2 2 2 12 6" xfId="13528" xr:uid="{367A813A-C6F4-4AD3-BA75-9BFC809C3769}"/>
    <cellStyle name="Note 2 2 2 2 12 6 2" xfId="13529" xr:uid="{D6AC4A8F-9DA7-40D9-807C-974598CADE65}"/>
    <cellStyle name="Note 2 2 2 2 12 6 3" xfId="13530" xr:uid="{B6F94A4D-6F9B-4BB9-8F03-7FADD2B5C904}"/>
    <cellStyle name="Note 2 2 2 2 12 7" xfId="13531" xr:uid="{F6ED6A49-141B-4901-88E4-48D6046E11D6}"/>
    <cellStyle name="Note 2 2 2 2 12 8" xfId="13532" xr:uid="{83EE5231-7208-4B80-8881-425A3F1029C0}"/>
    <cellStyle name="Note 2 2 2 2 13" xfId="13533" xr:uid="{0797CAB3-28DB-43FA-99A5-1DEAE76D892D}"/>
    <cellStyle name="Note 2 2 2 2 13 2" xfId="13534" xr:uid="{9AB915B4-C8AF-446D-8F92-C590D9B735C2}"/>
    <cellStyle name="Note 2 2 2 2 13 2 2" xfId="13535" xr:uid="{36D79426-AB11-43A9-967F-39E93BEE480D}"/>
    <cellStyle name="Note 2 2 2 2 13 2 3" xfId="13536" xr:uid="{1F1B0400-8606-44DE-95D3-431C56C37B39}"/>
    <cellStyle name="Note 2 2 2 2 13 3" xfId="13537" xr:uid="{9F0B68FB-5B22-4A3F-B63E-7DC9A75E7DF4}"/>
    <cellStyle name="Note 2 2 2 2 13 3 2" xfId="13538" xr:uid="{07346D8F-44B5-4E02-92D0-CE88101F990A}"/>
    <cellStyle name="Note 2 2 2 2 13 3 3" xfId="13539" xr:uid="{2BB74EB0-6A62-4F4D-9D1B-90DE9540A8AE}"/>
    <cellStyle name="Note 2 2 2 2 13 4" xfId="13540" xr:uid="{6EEE1482-DE3A-4AD0-AAF2-A41BDAB54CDA}"/>
    <cellStyle name="Note 2 2 2 2 13 4 2" xfId="13541" xr:uid="{568CD4A6-F31E-4406-8AAA-2A774D903E3C}"/>
    <cellStyle name="Note 2 2 2 2 13 4 3" xfId="13542" xr:uid="{F3003C9A-2CE5-4413-BCE4-B2847E5A64B4}"/>
    <cellStyle name="Note 2 2 2 2 13 5" xfId="13543" xr:uid="{04E5C2C9-1A4F-426F-944B-D7690FF6980D}"/>
    <cellStyle name="Note 2 2 2 2 13 5 2" xfId="13544" xr:uid="{E1441589-E782-41AE-9500-8A6675D082C2}"/>
    <cellStyle name="Note 2 2 2 2 13 5 3" xfId="13545" xr:uid="{71670422-71DF-41D9-8808-E758B4E2153E}"/>
    <cellStyle name="Note 2 2 2 2 13 6" xfId="13546" xr:uid="{E667884B-2A3F-4C99-BC5C-A43CE86CBF28}"/>
    <cellStyle name="Note 2 2 2 2 13 6 2" xfId="13547" xr:uid="{1BA9E1FA-57E9-4FCD-94B7-71F10F3BF1F6}"/>
    <cellStyle name="Note 2 2 2 2 13 6 3" xfId="13548" xr:uid="{0800A2AA-1D6F-497D-935A-C3EAC171381D}"/>
    <cellStyle name="Note 2 2 2 2 13 7" xfId="13549" xr:uid="{1BB12B3E-A32D-48E4-9A8F-78D01A727310}"/>
    <cellStyle name="Note 2 2 2 2 13 8" xfId="13550" xr:uid="{EF299C37-84C9-4A89-9FBD-F12392BE85FC}"/>
    <cellStyle name="Note 2 2 2 2 14" xfId="13551" xr:uid="{A2C88B9C-DEC4-46D8-8ED5-660490F41121}"/>
    <cellStyle name="Note 2 2 2 2 14 2" xfId="13552" xr:uid="{BF770E99-C544-4606-984F-9E2933AB0811}"/>
    <cellStyle name="Note 2 2 2 2 14 2 2" xfId="13553" xr:uid="{21099EA4-CB07-4BD5-9179-00E66E04A62C}"/>
    <cellStyle name="Note 2 2 2 2 14 2 3" xfId="13554" xr:uid="{12690DE0-2A8C-4E78-B29B-0B7CDB5FEB93}"/>
    <cellStyle name="Note 2 2 2 2 14 3" xfId="13555" xr:uid="{78677BF2-3BCC-426F-881E-40523EF72341}"/>
    <cellStyle name="Note 2 2 2 2 14 3 2" xfId="13556" xr:uid="{B250C430-FD84-4962-80AE-3945EFDCB94F}"/>
    <cellStyle name="Note 2 2 2 2 14 3 3" xfId="13557" xr:uid="{8997B818-23FC-4CD1-B77C-3917B11E8B1D}"/>
    <cellStyle name="Note 2 2 2 2 14 4" xfId="13558" xr:uid="{FAF2C12F-DFA6-43A8-96EA-0CCD687D4A32}"/>
    <cellStyle name="Note 2 2 2 2 14 4 2" xfId="13559" xr:uid="{5929974F-DDEA-4813-BB53-A11DF2B5AC6A}"/>
    <cellStyle name="Note 2 2 2 2 14 4 3" xfId="13560" xr:uid="{16716533-053F-41E6-BAB9-D5D648DF35A5}"/>
    <cellStyle name="Note 2 2 2 2 14 5" xfId="13561" xr:uid="{F540266E-D469-48A9-A6BA-7C508BDF6BF2}"/>
    <cellStyle name="Note 2 2 2 2 14 5 2" xfId="13562" xr:uid="{95FA6EF7-8FF7-4453-9063-A54ECAA06577}"/>
    <cellStyle name="Note 2 2 2 2 14 5 3" xfId="13563" xr:uid="{F99328D0-12C4-4C63-AA0F-6756AF63F0AB}"/>
    <cellStyle name="Note 2 2 2 2 14 6" xfId="13564" xr:uid="{C88C26E3-7D67-463A-A8E5-0D1C7033719A}"/>
    <cellStyle name="Note 2 2 2 2 14 6 2" xfId="13565" xr:uid="{5DD9C840-F64E-4F2A-83EB-5FFE8D636682}"/>
    <cellStyle name="Note 2 2 2 2 14 6 3" xfId="13566" xr:uid="{98184DBA-30AF-4DAA-8160-9605A40D640B}"/>
    <cellStyle name="Note 2 2 2 2 14 7" xfId="13567" xr:uid="{3018EC7D-101C-4F36-9803-399322307076}"/>
    <cellStyle name="Note 2 2 2 2 14 8" xfId="13568" xr:uid="{8CE17FBC-593E-439B-908E-71949C0F1932}"/>
    <cellStyle name="Note 2 2 2 2 15" xfId="13569" xr:uid="{4E86A4F0-7765-4A2B-99ED-CBBB1369F3BF}"/>
    <cellStyle name="Note 2 2 2 2 15 2" xfId="13570" xr:uid="{844D6C5E-7095-4797-8454-8E1A538CD9B0}"/>
    <cellStyle name="Note 2 2 2 2 15 2 2" xfId="13571" xr:uid="{89A79B3A-1FEC-40BC-B636-BB777A4F2161}"/>
    <cellStyle name="Note 2 2 2 2 15 2 3" xfId="13572" xr:uid="{A176F84D-DB68-47C7-8E5C-A7C1EC3EAA00}"/>
    <cellStyle name="Note 2 2 2 2 15 3" xfId="13573" xr:uid="{2E26ADA0-7055-450E-8C60-65EDAA88511E}"/>
    <cellStyle name="Note 2 2 2 2 15 3 2" xfId="13574" xr:uid="{F4DF8D15-7D64-4624-939F-8F46AD14A3B5}"/>
    <cellStyle name="Note 2 2 2 2 15 3 3" xfId="13575" xr:uid="{F6FB0CDC-25E9-40E3-8958-021B89777275}"/>
    <cellStyle name="Note 2 2 2 2 15 4" xfId="13576" xr:uid="{8B900E0B-F96A-4159-A19D-118DFB8DDE07}"/>
    <cellStyle name="Note 2 2 2 2 15 4 2" xfId="13577" xr:uid="{09130ACC-E5BD-45DA-A77B-F9AB4A08C931}"/>
    <cellStyle name="Note 2 2 2 2 15 4 3" xfId="13578" xr:uid="{42A782D2-A6F7-4A9A-A25F-542C8C03B834}"/>
    <cellStyle name="Note 2 2 2 2 15 5" xfId="13579" xr:uid="{5DF5EC86-735A-4CE4-891B-43810EA695D4}"/>
    <cellStyle name="Note 2 2 2 2 15 5 2" xfId="13580" xr:uid="{6B0161A1-2585-4363-9D7B-FF4A493CF4E2}"/>
    <cellStyle name="Note 2 2 2 2 15 5 3" xfId="13581" xr:uid="{1D48C47A-5B5A-48E3-AF15-601DD809E382}"/>
    <cellStyle name="Note 2 2 2 2 15 6" xfId="13582" xr:uid="{22B77C11-4E18-44C2-B4AA-C15C5DFA4D9C}"/>
    <cellStyle name="Note 2 2 2 2 15 6 2" xfId="13583" xr:uid="{B1502A8E-99BE-46B4-872E-A6E549884E33}"/>
    <cellStyle name="Note 2 2 2 2 15 6 3" xfId="13584" xr:uid="{0ABB7C2F-2F18-4EE9-BD5D-DBBFF12B292A}"/>
    <cellStyle name="Note 2 2 2 2 15 7" xfId="13585" xr:uid="{2FA594AD-8D5B-4A22-BC2D-07607C5D13E4}"/>
    <cellStyle name="Note 2 2 2 2 15 8" xfId="13586" xr:uid="{09DCA41D-D6D7-48E0-A4BB-5C7899D572A8}"/>
    <cellStyle name="Note 2 2 2 2 16" xfId="13587" xr:uid="{C6DC7AE6-7B2E-42A2-84E3-D0C6A5E85365}"/>
    <cellStyle name="Note 2 2 2 2 2" xfId="13588" xr:uid="{423E4B5D-25DD-42A2-B171-70189C457500}"/>
    <cellStyle name="Note 2 2 2 2 2 2" xfId="13589" xr:uid="{7F20FBB0-58FF-43A9-A464-780AE560D8DD}"/>
    <cellStyle name="Note 2 2 2 2 2 2 2" xfId="13590" xr:uid="{D86FA15F-68C6-4A59-A561-CEEE77728B9E}"/>
    <cellStyle name="Note 2 2 2 2 2 2 3" xfId="13591" xr:uid="{4C746E16-4B0C-4F59-AFA2-6E10C0CE0B8A}"/>
    <cellStyle name="Note 2 2 2 2 2 3" xfId="13592" xr:uid="{F8B94915-415C-4A1A-A601-25CE0DE9A05C}"/>
    <cellStyle name="Note 2 2 2 2 2 3 2" xfId="13593" xr:uid="{D09381B1-C105-4BAA-9F48-396DD42D7C9B}"/>
    <cellStyle name="Note 2 2 2 2 2 3 3" xfId="13594" xr:uid="{F602B792-49B4-407A-AEE6-C1F95B8206CF}"/>
    <cellStyle name="Note 2 2 2 2 2 4" xfId="13595" xr:uid="{B4D6C9C2-A3A4-431D-B4DE-43FB3DA55F41}"/>
    <cellStyle name="Note 2 2 2 2 2 4 2" xfId="13596" xr:uid="{A3F873C7-4B16-40EF-BF79-765BD93A4338}"/>
    <cellStyle name="Note 2 2 2 2 2 4 3" xfId="13597" xr:uid="{C07166CE-8623-4D37-9228-74C7272F1B74}"/>
    <cellStyle name="Note 2 2 2 2 2 5" xfId="13598" xr:uid="{013CD79E-5065-42EF-9789-7C83A305DCE7}"/>
    <cellStyle name="Note 2 2 2 2 2 5 2" xfId="13599" xr:uid="{4FEC9935-0AA3-4FE1-9E4E-4EAA2260F7A5}"/>
    <cellStyle name="Note 2 2 2 2 2 5 3" xfId="13600" xr:uid="{AE83B79E-B717-4854-B56A-0BDDB0A92203}"/>
    <cellStyle name="Note 2 2 2 2 2 6" xfId="13601" xr:uid="{A9DB1632-3614-484F-B0A1-5479BBE8C5E9}"/>
    <cellStyle name="Note 2 2 2 2 2 6 2" xfId="13602" xr:uid="{9890B307-3AF3-4986-A910-84EA0F1FBEDA}"/>
    <cellStyle name="Note 2 2 2 2 2 6 3" xfId="13603" xr:uid="{9C9A6F66-2C52-43E5-AC66-3F7C0F20F0D0}"/>
    <cellStyle name="Note 2 2 2 2 2 7" xfId="13604" xr:uid="{5DD8018F-0414-4792-8281-B083747CF905}"/>
    <cellStyle name="Note 2 2 2 2 2 8" xfId="13605" xr:uid="{63DC2FCD-32D1-4FD2-A883-94E4CC811F52}"/>
    <cellStyle name="Note 2 2 2 2 2 9" xfId="13606" xr:uid="{0E3359D6-5FD9-41C6-B6D1-AD354A05FABF}"/>
    <cellStyle name="Note 2 2 2 2 3" xfId="13607" xr:uid="{663DC446-82FF-4450-97B6-671823430F6A}"/>
    <cellStyle name="Note 2 2 2 2 3 2" xfId="13608" xr:uid="{A03AA0AF-3AD8-4268-8736-8546D32A919A}"/>
    <cellStyle name="Note 2 2 2 2 3 2 2" xfId="13609" xr:uid="{BF59BA41-C944-4B58-B907-7A29C8B87CB7}"/>
    <cellStyle name="Note 2 2 2 2 3 2 3" xfId="13610" xr:uid="{7AE99D2F-AC12-49E1-AF62-C9D37F33204D}"/>
    <cellStyle name="Note 2 2 2 2 3 3" xfId="13611" xr:uid="{F111F01F-D4BE-4479-A41F-FB0913E7825B}"/>
    <cellStyle name="Note 2 2 2 2 3 3 2" xfId="13612" xr:uid="{F9023B21-0049-4227-8A48-36E48DB66722}"/>
    <cellStyle name="Note 2 2 2 2 3 3 3" xfId="13613" xr:uid="{48A15CB1-8FC3-45C2-AE5A-96BD8EF592D5}"/>
    <cellStyle name="Note 2 2 2 2 3 4" xfId="13614" xr:uid="{647AF0CE-1BA5-43A9-924D-1CC61AA75C18}"/>
    <cellStyle name="Note 2 2 2 2 3 4 2" xfId="13615" xr:uid="{2D2A77CF-133B-4748-AB2C-B28F1B65C322}"/>
    <cellStyle name="Note 2 2 2 2 3 4 3" xfId="13616" xr:uid="{FC61E901-A184-414A-88AC-893E10CC188D}"/>
    <cellStyle name="Note 2 2 2 2 3 5" xfId="13617" xr:uid="{2B775C69-D742-423E-AAB9-BFA35DC26242}"/>
    <cellStyle name="Note 2 2 2 2 3 5 2" xfId="13618" xr:uid="{9982F074-D54A-4DF2-A2FB-BEC7C85343CB}"/>
    <cellStyle name="Note 2 2 2 2 3 5 3" xfId="13619" xr:uid="{00E6950F-36D8-4AEC-BB3B-E0B32B121C2E}"/>
    <cellStyle name="Note 2 2 2 2 3 6" xfId="13620" xr:uid="{A63BE820-B071-4459-941D-A2B348907525}"/>
    <cellStyle name="Note 2 2 2 2 3 6 2" xfId="13621" xr:uid="{31A92B67-B930-46BE-A9E3-2A1EEB2657FC}"/>
    <cellStyle name="Note 2 2 2 2 3 6 3" xfId="13622" xr:uid="{7A6A9058-1E13-47BE-9A6B-7FCA76A0A997}"/>
    <cellStyle name="Note 2 2 2 2 3 7" xfId="13623" xr:uid="{67C74C8A-8EFF-4E36-ACA8-1B7AF12ED81F}"/>
    <cellStyle name="Note 2 2 2 2 3 8" xfId="13624" xr:uid="{F05581F7-74C6-44BA-BF0C-FDAC10B58544}"/>
    <cellStyle name="Note 2 2 2 2 3 9" xfId="13625" xr:uid="{29334D25-90DF-4189-B26F-CA8AD76DE6BF}"/>
    <cellStyle name="Note 2 2 2 2 4" xfId="13626" xr:uid="{A03E624A-2704-408E-BBAD-413BCB4FACCC}"/>
    <cellStyle name="Note 2 2 2 2 4 2" xfId="13627" xr:uid="{DEBD8FDE-DFC5-4522-BA6E-FC6C98A2B263}"/>
    <cellStyle name="Note 2 2 2 2 4 2 2" xfId="13628" xr:uid="{14A4E113-20ED-44A7-AF77-2AE33A7714BB}"/>
    <cellStyle name="Note 2 2 2 2 4 2 3" xfId="13629" xr:uid="{DF4E20A4-C66F-4B22-98C4-190D1CC5220C}"/>
    <cellStyle name="Note 2 2 2 2 4 3" xfId="13630" xr:uid="{07A22A38-D57E-4100-B1DB-D9D202B601FE}"/>
    <cellStyle name="Note 2 2 2 2 4 3 2" xfId="13631" xr:uid="{5042FF0F-5A36-4554-83E0-CB683BFA3EFA}"/>
    <cellStyle name="Note 2 2 2 2 4 3 3" xfId="13632" xr:uid="{B52438CE-09F4-42CB-A838-61D156AF4498}"/>
    <cellStyle name="Note 2 2 2 2 4 4" xfId="13633" xr:uid="{13F42EEC-9C57-48E6-8E0A-CCDF725FC359}"/>
    <cellStyle name="Note 2 2 2 2 4 4 2" xfId="13634" xr:uid="{F00C587E-6BCC-439B-A2F5-933F64D12D02}"/>
    <cellStyle name="Note 2 2 2 2 4 4 3" xfId="13635" xr:uid="{5B0FA47C-C76D-401B-A433-5636D75C1375}"/>
    <cellStyle name="Note 2 2 2 2 4 5" xfId="13636" xr:uid="{EF93FBD7-E792-4C8A-8A4D-86C3935F1A1B}"/>
    <cellStyle name="Note 2 2 2 2 4 5 2" xfId="13637" xr:uid="{EA390747-DEEA-4886-9BAC-A3E96C1FB93E}"/>
    <cellStyle name="Note 2 2 2 2 4 5 3" xfId="13638" xr:uid="{CA65A29A-B233-4183-AA9C-F1D1105C5EE5}"/>
    <cellStyle name="Note 2 2 2 2 4 6" xfId="13639" xr:uid="{A446E9FB-9E8E-447A-833A-E285DC095E89}"/>
    <cellStyle name="Note 2 2 2 2 4 6 2" xfId="13640" xr:uid="{4709A2EF-2DB0-47AB-AEA4-1044ECA79525}"/>
    <cellStyle name="Note 2 2 2 2 4 6 3" xfId="13641" xr:uid="{20CA77F0-E3BC-410E-B313-00B7A0898C4E}"/>
    <cellStyle name="Note 2 2 2 2 4 7" xfId="13642" xr:uid="{2D843EB3-FAE2-417A-B912-2AA5DD56EBF8}"/>
    <cellStyle name="Note 2 2 2 2 4 8" xfId="13643" xr:uid="{045AF168-86CC-4498-A6CF-9AA846063FDA}"/>
    <cellStyle name="Note 2 2 2 2 4 9" xfId="13644" xr:uid="{696EFE34-F91A-47F3-B238-C00438B7C70A}"/>
    <cellStyle name="Note 2 2 2 2 5" xfId="13645" xr:uid="{00E1C7D2-C78C-45B7-BB18-E09119CE381C}"/>
    <cellStyle name="Note 2 2 2 2 5 2" xfId="13646" xr:uid="{25098776-7B8D-41EC-B281-9020B0639728}"/>
    <cellStyle name="Note 2 2 2 2 5 2 2" xfId="13647" xr:uid="{E34EC7FF-F8D9-4893-863F-A7753CE7356E}"/>
    <cellStyle name="Note 2 2 2 2 5 2 3" xfId="13648" xr:uid="{9448C7E2-7570-4CE0-BC94-D68DAAA41342}"/>
    <cellStyle name="Note 2 2 2 2 5 3" xfId="13649" xr:uid="{E698AE12-0BD5-4606-8148-71B2DFDF5348}"/>
    <cellStyle name="Note 2 2 2 2 5 3 2" xfId="13650" xr:uid="{C17E5CEF-0F61-4669-AA44-44C9C6541127}"/>
    <cellStyle name="Note 2 2 2 2 5 3 3" xfId="13651" xr:uid="{68D5D6E6-5700-4AF4-A618-8ADA81EB564E}"/>
    <cellStyle name="Note 2 2 2 2 5 4" xfId="13652" xr:uid="{2B21C73E-A43B-4699-AEE9-0F80B377BAD1}"/>
    <cellStyle name="Note 2 2 2 2 5 4 2" xfId="13653" xr:uid="{63774B6F-D6A9-4AE4-9CB1-7824EF396836}"/>
    <cellStyle name="Note 2 2 2 2 5 4 3" xfId="13654" xr:uid="{8DC0311E-E085-40C5-989D-94284C562653}"/>
    <cellStyle name="Note 2 2 2 2 5 5" xfId="13655" xr:uid="{B0166A3B-9698-4570-88B4-288B5E1E9014}"/>
    <cellStyle name="Note 2 2 2 2 5 5 2" xfId="13656" xr:uid="{0BDB8493-41AD-4FBC-9430-83B3F91B6286}"/>
    <cellStyle name="Note 2 2 2 2 5 5 3" xfId="13657" xr:uid="{47714927-775A-48BE-81FE-53BBB8B608A9}"/>
    <cellStyle name="Note 2 2 2 2 5 6" xfId="13658" xr:uid="{7BAF80DD-7985-4304-B259-5BF560E196FD}"/>
    <cellStyle name="Note 2 2 2 2 5 6 2" xfId="13659" xr:uid="{F9E37CB0-3FEA-41BF-8885-692AE46D489A}"/>
    <cellStyle name="Note 2 2 2 2 5 6 3" xfId="13660" xr:uid="{AB9415B7-AFBA-47B9-B97F-2E11BB8A8595}"/>
    <cellStyle name="Note 2 2 2 2 5 7" xfId="13661" xr:uid="{F6DC68B8-AA9A-4460-A51E-1EFA0D9F21BF}"/>
    <cellStyle name="Note 2 2 2 2 5 8" xfId="13662" xr:uid="{27021C1D-EBCA-4E45-ACC7-E59D9663DA7A}"/>
    <cellStyle name="Note 2 2 2 2 5 9" xfId="13663" xr:uid="{2EBBD088-97EC-437F-962E-6A1B50D589D8}"/>
    <cellStyle name="Note 2 2 2 2 6" xfId="13664" xr:uid="{D43F3816-314B-402F-ABFC-A99DAFC1AD33}"/>
    <cellStyle name="Note 2 2 2 2 6 2" xfId="13665" xr:uid="{16553AAD-115F-4ED6-BA8D-3D618E611A76}"/>
    <cellStyle name="Note 2 2 2 2 6 2 2" xfId="13666" xr:uid="{E308E968-488B-4DF5-90EA-B443C06B4C56}"/>
    <cellStyle name="Note 2 2 2 2 6 2 3" xfId="13667" xr:uid="{A4FA7F9B-3388-41A4-8FB1-3E3F7B3C6349}"/>
    <cellStyle name="Note 2 2 2 2 6 3" xfId="13668" xr:uid="{800AAA1C-D60A-460B-A8E2-676C897C206A}"/>
    <cellStyle name="Note 2 2 2 2 6 3 2" xfId="13669" xr:uid="{306C6CCB-DB36-492E-8B5A-984D2811187B}"/>
    <cellStyle name="Note 2 2 2 2 6 3 3" xfId="13670" xr:uid="{C460E2B4-EB09-45ED-8514-A49C43819613}"/>
    <cellStyle name="Note 2 2 2 2 6 4" xfId="13671" xr:uid="{4E517148-57D1-4E22-9A8B-7F23D6407104}"/>
    <cellStyle name="Note 2 2 2 2 6 4 2" xfId="13672" xr:uid="{52ED32FE-E465-4557-8F17-19A27E96526A}"/>
    <cellStyle name="Note 2 2 2 2 6 4 3" xfId="13673" xr:uid="{0494FE8F-CEB9-462F-A16E-808660C6EB67}"/>
    <cellStyle name="Note 2 2 2 2 6 5" xfId="13674" xr:uid="{831B32D9-FDC5-4461-8F79-8F268DE98633}"/>
    <cellStyle name="Note 2 2 2 2 6 5 2" xfId="13675" xr:uid="{E5EF0FB8-C9A9-4F55-9C29-09DC33E82179}"/>
    <cellStyle name="Note 2 2 2 2 6 5 3" xfId="13676" xr:uid="{CBDE6BA1-4F67-42AE-A3A2-2F52A3E53A6C}"/>
    <cellStyle name="Note 2 2 2 2 6 6" xfId="13677" xr:uid="{62B1365E-416D-44E8-AFDE-4B20CF9B984C}"/>
    <cellStyle name="Note 2 2 2 2 6 6 2" xfId="13678" xr:uid="{D7E04EF8-EAED-4A75-991C-7AF40523E022}"/>
    <cellStyle name="Note 2 2 2 2 6 6 3" xfId="13679" xr:uid="{F7503F1F-9280-4453-8743-5674EA2D26BD}"/>
    <cellStyle name="Note 2 2 2 2 6 7" xfId="13680" xr:uid="{15BE0A09-C5FA-4035-8BC7-5F351AB58053}"/>
    <cellStyle name="Note 2 2 2 2 6 8" xfId="13681" xr:uid="{6193271F-2BD7-48DA-AE0F-DE87910830EA}"/>
    <cellStyle name="Note 2 2 2 2 6 9" xfId="13682" xr:uid="{B58C9DB3-BA10-4765-B2E1-BAE1FE8B3153}"/>
    <cellStyle name="Note 2 2 2 2 7" xfId="13683" xr:uid="{1D7EBC86-415D-495A-A73F-1115144DCC22}"/>
    <cellStyle name="Note 2 2 2 2 7 2" xfId="13684" xr:uid="{95DC5FF4-A4E0-4663-9540-D8BED8CE10D4}"/>
    <cellStyle name="Note 2 2 2 2 7 2 2" xfId="13685" xr:uid="{51A0E40B-FBC4-4B2E-A9C6-EC04274B9132}"/>
    <cellStyle name="Note 2 2 2 2 7 2 3" xfId="13686" xr:uid="{F18AAB6B-2F77-4AB4-BCF7-578B2F533519}"/>
    <cellStyle name="Note 2 2 2 2 7 3" xfId="13687" xr:uid="{53D2B2B1-77B6-40FC-9C7E-69DF7C00DD9E}"/>
    <cellStyle name="Note 2 2 2 2 7 3 2" xfId="13688" xr:uid="{AAA90B9C-7FF3-42D7-965D-9D4A4A7572BC}"/>
    <cellStyle name="Note 2 2 2 2 7 3 3" xfId="13689" xr:uid="{D7866CC6-6777-46B0-962A-3B5F17658494}"/>
    <cellStyle name="Note 2 2 2 2 7 4" xfId="13690" xr:uid="{EE3760A2-2AD4-4152-838B-A53E441E9FDE}"/>
    <cellStyle name="Note 2 2 2 2 7 4 2" xfId="13691" xr:uid="{887F549A-52A7-4A2C-B0A6-A6E229CBAAF2}"/>
    <cellStyle name="Note 2 2 2 2 7 4 3" xfId="13692" xr:uid="{083F8BF0-E6D0-4EE1-AD7D-287B82F5C932}"/>
    <cellStyle name="Note 2 2 2 2 7 5" xfId="13693" xr:uid="{E2BD55D8-7AFD-4C0D-94EA-E60BEBB27A6A}"/>
    <cellStyle name="Note 2 2 2 2 7 5 2" xfId="13694" xr:uid="{C232CCB1-0AE5-4646-91E1-0A5DD9427761}"/>
    <cellStyle name="Note 2 2 2 2 7 5 3" xfId="13695" xr:uid="{F7112BE8-2440-4E6F-A053-F8BA718C9240}"/>
    <cellStyle name="Note 2 2 2 2 7 6" xfId="13696" xr:uid="{95867872-4BF4-4B0F-A4C3-491AD26BF146}"/>
    <cellStyle name="Note 2 2 2 2 7 6 2" xfId="13697" xr:uid="{D907BC2E-AE38-4B03-83DD-4F525FC950EB}"/>
    <cellStyle name="Note 2 2 2 2 7 6 3" xfId="13698" xr:uid="{F7D88F5A-F08C-4165-A3D6-DC1A514E5491}"/>
    <cellStyle name="Note 2 2 2 2 7 7" xfId="13699" xr:uid="{75F98DCA-1BA4-469F-B849-14812111107B}"/>
    <cellStyle name="Note 2 2 2 2 7 8" xfId="13700" xr:uid="{C6ECEB03-7B72-4547-A212-3741DB020D1A}"/>
    <cellStyle name="Note 2 2 2 2 7 9" xfId="13701" xr:uid="{10487957-64EF-410C-A786-3E8762140AF2}"/>
    <cellStyle name="Note 2 2 2 2 8" xfId="13702" xr:uid="{8444690A-7E74-4EBD-B8EE-7C9943430771}"/>
    <cellStyle name="Note 2 2 2 2 8 2" xfId="13703" xr:uid="{F2EDAFE9-A8E3-4755-A4FE-220D17505EB0}"/>
    <cellStyle name="Note 2 2 2 2 8 2 2" xfId="13704" xr:uid="{7AE95F6A-FDBA-4715-8B52-FA6C5920FA95}"/>
    <cellStyle name="Note 2 2 2 2 8 2 3" xfId="13705" xr:uid="{76A0391B-62AC-43EC-86F8-F9E81DA72606}"/>
    <cellStyle name="Note 2 2 2 2 8 3" xfId="13706" xr:uid="{D755A07F-80D7-4A9B-998D-E42758E9CFAA}"/>
    <cellStyle name="Note 2 2 2 2 8 3 2" xfId="13707" xr:uid="{D73D2AF7-E675-4786-AA9B-0BFB4BC9DCD0}"/>
    <cellStyle name="Note 2 2 2 2 8 3 3" xfId="13708" xr:uid="{D9FA39EA-4F81-4AFC-8921-F34B7ADA1D1B}"/>
    <cellStyle name="Note 2 2 2 2 8 4" xfId="13709" xr:uid="{DE9CA4D6-6799-4CE9-9B1F-538B85A7A92F}"/>
    <cellStyle name="Note 2 2 2 2 8 4 2" xfId="13710" xr:uid="{F82111A8-B22B-4252-8B89-85D0BEE291FD}"/>
    <cellStyle name="Note 2 2 2 2 8 4 3" xfId="13711" xr:uid="{AFD6D19D-EBFD-479D-B0AB-7CCA4E22B73A}"/>
    <cellStyle name="Note 2 2 2 2 8 5" xfId="13712" xr:uid="{E9279BC3-DA58-4C72-AF42-714CF262666F}"/>
    <cellStyle name="Note 2 2 2 2 8 5 2" xfId="13713" xr:uid="{880F0DBE-26E1-4688-A823-E67C337CCDAA}"/>
    <cellStyle name="Note 2 2 2 2 8 5 3" xfId="13714" xr:uid="{826EF2F8-67AB-4CE2-B074-94EE5EBDC6EE}"/>
    <cellStyle name="Note 2 2 2 2 8 6" xfId="13715" xr:uid="{EE01E5AF-CBE4-4E17-8425-FC7589C2D512}"/>
    <cellStyle name="Note 2 2 2 2 8 6 2" xfId="13716" xr:uid="{8FF8149D-892C-47DD-952C-498FB539283A}"/>
    <cellStyle name="Note 2 2 2 2 8 6 3" xfId="13717" xr:uid="{FAED3F21-483C-4F93-ADB8-572A052F837E}"/>
    <cellStyle name="Note 2 2 2 2 8 7" xfId="13718" xr:uid="{F980CB26-682E-4DE9-A958-58DF76C7BD09}"/>
    <cellStyle name="Note 2 2 2 2 8 8" xfId="13719" xr:uid="{87ACB6EF-AC20-4CCE-AF30-65638530D779}"/>
    <cellStyle name="Note 2 2 2 2 8 9" xfId="13720" xr:uid="{40EDEED1-8ED1-4DDA-8257-79A8F6E38CCD}"/>
    <cellStyle name="Note 2 2 2 2 9" xfId="13721" xr:uid="{8C09F1C3-79AD-4D27-87B9-7DB24F17B137}"/>
    <cellStyle name="Note 2 2 2 2 9 2" xfId="13722" xr:uid="{673B100C-B3EC-4C08-946B-75983025F891}"/>
    <cellStyle name="Note 2 2 2 2 9 2 2" xfId="13723" xr:uid="{C950F2BA-D92A-4EC5-9235-D0CEFB7B63E7}"/>
    <cellStyle name="Note 2 2 2 2 9 2 3" xfId="13724" xr:uid="{05A095B2-8FCA-4DFD-A687-A2FE1F003395}"/>
    <cellStyle name="Note 2 2 2 2 9 3" xfId="13725" xr:uid="{A70C7C35-2A1A-4BF8-8927-956413ABB591}"/>
    <cellStyle name="Note 2 2 2 2 9 3 2" xfId="13726" xr:uid="{C4C02A86-84FB-4296-B323-D8D7B27B65BD}"/>
    <cellStyle name="Note 2 2 2 2 9 3 3" xfId="13727" xr:uid="{9FEB03A4-1B13-45DE-810F-6D26913BCF2E}"/>
    <cellStyle name="Note 2 2 2 2 9 4" xfId="13728" xr:uid="{57F2D374-8A8A-4981-98B6-95DB64F0CA99}"/>
    <cellStyle name="Note 2 2 2 2 9 4 2" xfId="13729" xr:uid="{C173D732-3F1C-4F58-98B9-2CF8DF0531EE}"/>
    <cellStyle name="Note 2 2 2 2 9 4 3" xfId="13730" xr:uid="{95B062FF-F843-4E42-9859-F28B192FF47C}"/>
    <cellStyle name="Note 2 2 2 2 9 5" xfId="13731" xr:uid="{1B5FA93B-46CC-41FA-B6E4-16756684CB15}"/>
    <cellStyle name="Note 2 2 2 2 9 5 2" xfId="13732" xr:uid="{241CFAC1-7DCD-4C4C-91F2-D91DD1490A87}"/>
    <cellStyle name="Note 2 2 2 2 9 5 3" xfId="13733" xr:uid="{80763163-476A-44C7-93A6-9C8EA1F796DC}"/>
    <cellStyle name="Note 2 2 2 2 9 6" xfId="13734" xr:uid="{C7FEE4B6-A714-42F4-8611-4BA661E68607}"/>
    <cellStyle name="Note 2 2 2 2 9 6 2" xfId="13735" xr:uid="{159D75E1-BC4C-4B06-8F0A-DA82A76940DD}"/>
    <cellStyle name="Note 2 2 2 2 9 6 3" xfId="13736" xr:uid="{FC124622-D37E-45FF-8401-4E823A705FA9}"/>
    <cellStyle name="Note 2 2 2 2 9 7" xfId="13737" xr:uid="{8CD8846E-91E8-4AAE-AE1D-21921734EA66}"/>
    <cellStyle name="Note 2 2 2 2 9 8" xfId="13738" xr:uid="{BEE43EB0-5D8B-4476-8688-558238A6CCDF}"/>
    <cellStyle name="Note 2 2 2 3" xfId="13739" xr:uid="{153240EB-1E49-440E-ADAA-A749CE3D98D8}"/>
    <cellStyle name="Note 2 2 2 3 10" xfId="13740" xr:uid="{CC57B9E9-3988-484C-8C74-18D329F45D7D}"/>
    <cellStyle name="Note 2 2 2 3 10 2" xfId="13741" xr:uid="{E1843DB8-D8AF-4B66-8CB3-6F35DED187EF}"/>
    <cellStyle name="Note 2 2 2 3 10 2 2" xfId="13742" xr:uid="{98003CF8-26D9-4260-9380-E84403DA6183}"/>
    <cellStyle name="Note 2 2 2 3 10 2 3" xfId="13743" xr:uid="{F6382DEC-FFE9-4970-9D3D-9E750F3960C7}"/>
    <cellStyle name="Note 2 2 2 3 10 3" xfId="13744" xr:uid="{816DB5E8-BDE5-47D8-B7FB-0EE3A8428335}"/>
    <cellStyle name="Note 2 2 2 3 10 3 2" xfId="13745" xr:uid="{387A390F-01B0-4458-8616-5B2519138C90}"/>
    <cellStyle name="Note 2 2 2 3 10 3 3" xfId="13746" xr:uid="{FA4EAF9E-41AA-4144-86B1-6E4636BA34E6}"/>
    <cellStyle name="Note 2 2 2 3 10 4" xfId="13747" xr:uid="{7F25B796-0ECF-46BF-8D56-CFA0DA701D47}"/>
    <cellStyle name="Note 2 2 2 3 10 4 2" xfId="13748" xr:uid="{E06626F3-2711-4429-A300-B343FEE993A0}"/>
    <cellStyle name="Note 2 2 2 3 10 4 3" xfId="13749" xr:uid="{43326AE3-263F-4001-9060-02936EF92DC8}"/>
    <cellStyle name="Note 2 2 2 3 10 5" xfId="13750" xr:uid="{E774E9FB-5D17-47AF-BBCF-84D251FFAC5D}"/>
    <cellStyle name="Note 2 2 2 3 10 5 2" xfId="13751" xr:uid="{DD8E6046-ED3B-435D-9153-F8ADFF3D9E60}"/>
    <cellStyle name="Note 2 2 2 3 10 5 3" xfId="13752" xr:uid="{CCFF7280-7BB4-4D54-A429-18CC1CF40955}"/>
    <cellStyle name="Note 2 2 2 3 10 6" xfId="13753" xr:uid="{A276EACF-D23C-4C42-B64F-3EC41877EBFE}"/>
    <cellStyle name="Note 2 2 2 3 10 6 2" xfId="13754" xr:uid="{1FAE320D-0730-45E8-9B57-E035BB13512C}"/>
    <cellStyle name="Note 2 2 2 3 10 6 3" xfId="13755" xr:uid="{1F8B280E-FD0B-4F54-A8F4-94275CFAFE7A}"/>
    <cellStyle name="Note 2 2 2 3 10 7" xfId="13756" xr:uid="{5D0C5FA6-6CEB-41F1-8729-7544EABEDE00}"/>
    <cellStyle name="Note 2 2 2 3 10 8" xfId="13757" xr:uid="{88C82F5B-A01E-4FDA-ABE0-EEA926881540}"/>
    <cellStyle name="Note 2 2 2 3 11" xfId="13758" xr:uid="{3BBE95BD-B114-477F-93F2-A56277ADAC8B}"/>
    <cellStyle name="Note 2 2 2 3 11 2" xfId="13759" xr:uid="{7EEF1084-CD51-4C13-9E35-E1CD4AE9D43C}"/>
    <cellStyle name="Note 2 2 2 3 11 2 2" xfId="13760" xr:uid="{9EF0AB42-E094-4262-8B41-EB424E6D7757}"/>
    <cellStyle name="Note 2 2 2 3 11 2 3" xfId="13761" xr:uid="{50A708FB-21B5-4A17-B22C-0F51BBC6364D}"/>
    <cellStyle name="Note 2 2 2 3 11 3" xfId="13762" xr:uid="{DDB6151F-67B8-4CF3-96A4-1047F46E0920}"/>
    <cellStyle name="Note 2 2 2 3 11 3 2" xfId="13763" xr:uid="{55701C27-B41F-428D-A7F4-C0F90703B57E}"/>
    <cellStyle name="Note 2 2 2 3 11 3 3" xfId="13764" xr:uid="{D29D680B-9926-44A6-964A-652018EB7D0F}"/>
    <cellStyle name="Note 2 2 2 3 11 4" xfId="13765" xr:uid="{001B2087-3857-4E6C-A685-1D83952AC8A2}"/>
    <cellStyle name="Note 2 2 2 3 11 4 2" xfId="13766" xr:uid="{DB4F0262-F312-4369-8B49-BBD79E20BAD6}"/>
    <cellStyle name="Note 2 2 2 3 11 4 3" xfId="13767" xr:uid="{422F94FD-FD4A-4651-83D1-480A61EF2520}"/>
    <cellStyle name="Note 2 2 2 3 11 5" xfId="13768" xr:uid="{F450958C-C6B5-4E15-B461-DED2CFF3D31F}"/>
    <cellStyle name="Note 2 2 2 3 11 5 2" xfId="13769" xr:uid="{F618B814-05CD-4004-9CD7-B04B40F461C4}"/>
    <cellStyle name="Note 2 2 2 3 11 5 3" xfId="13770" xr:uid="{322E56D8-C916-4F6C-8F5E-02C8544E23ED}"/>
    <cellStyle name="Note 2 2 2 3 11 6" xfId="13771" xr:uid="{A7FE285B-35ED-462B-87B0-B68E276BBE51}"/>
    <cellStyle name="Note 2 2 2 3 11 6 2" xfId="13772" xr:uid="{FB5D9E43-EBE1-49E8-8B5A-49AF6D4E8153}"/>
    <cellStyle name="Note 2 2 2 3 11 6 3" xfId="13773" xr:uid="{5B16CD8F-ED30-4198-AB8B-5D69B05178B6}"/>
    <cellStyle name="Note 2 2 2 3 11 7" xfId="13774" xr:uid="{D1E93A54-2545-4CCE-963A-1B0B0767C5FE}"/>
    <cellStyle name="Note 2 2 2 3 11 8" xfId="13775" xr:uid="{85ADD6D2-347A-41BA-B065-85FBE8B74AD6}"/>
    <cellStyle name="Note 2 2 2 3 12" xfId="13776" xr:uid="{6E08B37C-0C1E-4AB6-B004-BC59AAFE04D4}"/>
    <cellStyle name="Note 2 2 2 3 12 2" xfId="13777" xr:uid="{626F25A1-BB28-4C81-A61D-7C4F7242E49A}"/>
    <cellStyle name="Note 2 2 2 3 12 2 2" xfId="13778" xr:uid="{4AC29981-44B2-4FD9-A44B-A832E26D46DD}"/>
    <cellStyle name="Note 2 2 2 3 12 2 3" xfId="13779" xr:uid="{8DF29279-A3C3-4510-A38C-11756802CE84}"/>
    <cellStyle name="Note 2 2 2 3 12 3" xfId="13780" xr:uid="{297A234D-92D7-4236-A656-6727B2B2EC89}"/>
    <cellStyle name="Note 2 2 2 3 12 3 2" xfId="13781" xr:uid="{A47108AE-B671-4D1A-94CA-DC1AE90581CB}"/>
    <cellStyle name="Note 2 2 2 3 12 3 3" xfId="13782" xr:uid="{21140F83-06AB-4637-9DDB-AD15FCD00DC1}"/>
    <cellStyle name="Note 2 2 2 3 12 4" xfId="13783" xr:uid="{30BAF825-1375-45F0-AD4B-0FD3EEC13386}"/>
    <cellStyle name="Note 2 2 2 3 12 4 2" xfId="13784" xr:uid="{E5EFDBB9-CAEE-4F8A-AB2E-7ED436E3B0EE}"/>
    <cellStyle name="Note 2 2 2 3 12 4 3" xfId="13785" xr:uid="{DF4530C3-359F-4653-97CC-097A065BC57C}"/>
    <cellStyle name="Note 2 2 2 3 12 5" xfId="13786" xr:uid="{C8E47F97-543A-4972-8A81-75A6304A095E}"/>
    <cellStyle name="Note 2 2 2 3 12 5 2" xfId="13787" xr:uid="{0D532EC1-517B-495D-855A-181404EFE0AD}"/>
    <cellStyle name="Note 2 2 2 3 12 5 3" xfId="13788" xr:uid="{E56063B5-C729-4296-8DE5-6AEF78BBEAC6}"/>
    <cellStyle name="Note 2 2 2 3 12 6" xfId="13789" xr:uid="{C5CE9543-5773-4975-91F3-2757CC7F7091}"/>
    <cellStyle name="Note 2 2 2 3 12 6 2" xfId="13790" xr:uid="{1AA8298B-CFFB-4155-B756-5865599F945A}"/>
    <cellStyle name="Note 2 2 2 3 12 6 3" xfId="13791" xr:uid="{ECD355FF-DB03-4640-B08F-D5D9958F3A7B}"/>
    <cellStyle name="Note 2 2 2 3 12 7" xfId="13792" xr:uid="{4E0C3D8E-3102-47F1-A60D-9985D903B0F6}"/>
    <cellStyle name="Note 2 2 2 3 12 8" xfId="13793" xr:uid="{75DAD91A-3DD6-43F0-94A7-FDEDF17D92FB}"/>
    <cellStyle name="Note 2 2 2 3 13" xfId="13794" xr:uid="{D3693530-0B0C-45BD-B04B-01A768539B12}"/>
    <cellStyle name="Note 2 2 2 3 13 2" xfId="13795" xr:uid="{03535F10-1AF8-40E4-99C6-3181634F45D4}"/>
    <cellStyle name="Note 2 2 2 3 13 2 2" xfId="13796" xr:uid="{576091A5-6E21-4244-AB7E-682CD27DDC0A}"/>
    <cellStyle name="Note 2 2 2 3 13 2 3" xfId="13797" xr:uid="{B2C84FEB-E81D-4C76-8524-084BCA0E4E02}"/>
    <cellStyle name="Note 2 2 2 3 13 3" xfId="13798" xr:uid="{1F07576B-FEBC-4F74-8D3F-6DB2D89E6D6A}"/>
    <cellStyle name="Note 2 2 2 3 13 3 2" xfId="13799" xr:uid="{D059B425-282D-4094-A0DD-E7B70C56B25A}"/>
    <cellStyle name="Note 2 2 2 3 13 3 3" xfId="13800" xr:uid="{7AF662DD-3E85-4142-AC85-748349AF96F2}"/>
    <cellStyle name="Note 2 2 2 3 13 4" xfId="13801" xr:uid="{1781DDC1-D8EC-48D6-9547-CAC3382BC290}"/>
    <cellStyle name="Note 2 2 2 3 13 4 2" xfId="13802" xr:uid="{37718C76-F545-401A-AA12-488273843C72}"/>
    <cellStyle name="Note 2 2 2 3 13 4 3" xfId="13803" xr:uid="{021DC4DA-63E3-417A-B4E0-5A60DB1A6EDB}"/>
    <cellStyle name="Note 2 2 2 3 13 5" xfId="13804" xr:uid="{04C2E872-2C72-4B6E-9EAA-B5C9F7064E06}"/>
    <cellStyle name="Note 2 2 2 3 13 5 2" xfId="13805" xr:uid="{31587543-EE4B-4F7A-9AE9-112E5F6B2CA1}"/>
    <cellStyle name="Note 2 2 2 3 13 5 3" xfId="13806" xr:uid="{3D764AA3-C473-41EB-A5FD-39B2CDFB55DE}"/>
    <cellStyle name="Note 2 2 2 3 13 6" xfId="13807" xr:uid="{B00FD949-0F35-4A37-AEEC-6A2F9D655947}"/>
    <cellStyle name="Note 2 2 2 3 13 6 2" xfId="13808" xr:uid="{E32492EC-C260-45C5-A9D1-19CE9B3814B0}"/>
    <cellStyle name="Note 2 2 2 3 13 6 3" xfId="13809" xr:uid="{E696E340-58E5-49A3-B425-5D55A1230F36}"/>
    <cellStyle name="Note 2 2 2 3 13 7" xfId="13810" xr:uid="{572E1752-5CF1-46CC-A4A9-80CBAECEA4E3}"/>
    <cellStyle name="Note 2 2 2 3 13 8" xfId="13811" xr:uid="{ED7065F9-4BF9-48C9-A499-E273E48E5C65}"/>
    <cellStyle name="Note 2 2 2 3 14" xfId="13812" xr:uid="{C1837387-2ABB-489D-86E3-1E4DDBDF5223}"/>
    <cellStyle name="Note 2 2 2 3 14 2" xfId="13813" xr:uid="{CAAA69BF-B742-48E1-88A9-1508857DD98F}"/>
    <cellStyle name="Note 2 2 2 3 14 2 2" xfId="13814" xr:uid="{8B442D7B-FA4E-4E87-89EB-8467EDFB210E}"/>
    <cellStyle name="Note 2 2 2 3 14 2 3" xfId="13815" xr:uid="{6F0FFE5D-B145-42C0-827B-5CA293FBE8B8}"/>
    <cellStyle name="Note 2 2 2 3 14 3" xfId="13816" xr:uid="{B42DA602-DA4C-4CC3-9010-F2EB83A66332}"/>
    <cellStyle name="Note 2 2 2 3 14 3 2" xfId="13817" xr:uid="{11A0A955-7761-4295-B213-1D13A521466B}"/>
    <cellStyle name="Note 2 2 2 3 14 3 3" xfId="13818" xr:uid="{2DCD1ABA-5636-4BD4-8FE0-E7A1E690359E}"/>
    <cellStyle name="Note 2 2 2 3 14 4" xfId="13819" xr:uid="{C4C1B490-21D2-4F80-BC95-635112E741DB}"/>
    <cellStyle name="Note 2 2 2 3 14 4 2" xfId="13820" xr:uid="{C9966248-166A-41AD-8C52-4129D151C3D3}"/>
    <cellStyle name="Note 2 2 2 3 14 4 3" xfId="13821" xr:uid="{031C9BCB-45CD-481E-A7D9-7EBDCA5B171E}"/>
    <cellStyle name="Note 2 2 2 3 14 5" xfId="13822" xr:uid="{2737162D-5F40-4FC9-91A8-20338E903ED3}"/>
    <cellStyle name="Note 2 2 2 3 14 5 2" xfId="13823" xr:uid="{ED838643-2517-4364-9C43-E571EA70461B}"/>
    <cellStyle name="Note 2 2 2 3 14 5 3" xfId="13824" xr:uid="{E2E37B09-EEF7-48AE-98FF-65FDD646F91F}"/>
    <cellStyle name="Note 2 2 2 3 14 6" xfId="13825" xr:uid="{20CB64F8-2F50-4AA7-8272-705F43832D35}"/>
    <cellStyle name="Note 2 2 2 3 14 6 2" xfId="13826" xr:uid="{7A8CDF73-DDD2-4997-85C1-6C1903B25168}"/>
    <cellStyle name="Note 2 2 2 3 14 6 3" xfId="13827" xr:uid="{21EE8FDB-5740-4CC1-BE0B-B36328A88220}"/>
    <cellStyle name="Note 2 2 2 3 14 7" xfId="13828" xr:uid="{3D159F3E-7007-4CBC-9A9A-EFD73F80ECE8}"/>
    <cellStyle name="Note 2 2 2 3 14 8" xfId="13829" xr:uid="{54BFFC58-6209-4A0D-90CD-36D4F54722A2}"/>
    <cellStyle name="Note 2 2 2 3 15" xfId="13830" xr:uid="{966579BE-BCB0-4577-8642-B71133C42465}"/>
    <cellStyle name="Note 2 2 2 3 15 2" xfId="13831" xr:uid="{81CA24E7-DA7B-4C41-B8CE-7262633EE978}"/>
    <cellStyle name="Note 2 2 2 3 15 2 2" xfId="13832" xr:uid="{6DC7DD06-4276-477E-B0CA-49B0BEA49785}"/>
    <cellStyle name="Note 2 2 2 3 15 2 3" xfId="13833" xr:uid="{356F69E9-E748-4696-96BA-4DDF57CCACCF}"/>
    <cellStyle name="Note 2 2 2 3 15 3" xfId="13834" xr:uid="{E829E0C9-423B-42C9-8369-BD8B13CFB006}"/>
    <cellStyle name="Note 2 2 2 3 15 3 2" xfId="13835" xr:uid="{46B69DF0-E72B-4BAA-B696-A150CB836461}"/>
    <cellStyle name="Note 2 2 2 3 15 3 3" xfId="13836" xr:uid="{EEB886A1-192E-40C7-909D-767051A2E7EA}"/>
    <cellStyle name="Note 2 2 2 3 15 4" xfId="13837" xr:uid="{FAEC289A-13DC-4895-A8F8-17AC43735ACA}"/>
    <cellStyle name="Note 2 2 2 3 15 4 2" xfId="13838" xr:uid="{66FD5C24-0B56-480F-83D8-2911469DA6CF}"/>
    <cellStyle name="Note 2 2 2 3 15 4 3" xfId="13839" xr:uid="{49C3C96F-EC37-4796-B607-45DE47EAEE23}"/>
    <cellStyle name="Note 2 2 2 3 15 5" xfId="13840" xr:uid="{46DEFCC9-D228-453B-9BD7-0D848A8D195C}"/>
    <cellStyle name="Note 2 2 2 3 15 5 2" xfId="13841" xr:uid="{2F5DA242-9990-4EBD-AFD1-B927C1B5ACD9}"/>
    <cellStyle name="Note 2 2 2 3 15 5 3" xfId="13842" xr:uid="{2CB0159C-7910-4252-A934-6EB838B0FC4D}"/>
    <cellStyle name="Note 2 2 2 3 15 6" xfId="13843" xr:uid="{D350A4B0-B31E-44FA-BD18-FD76D9C99607}"/>
    <cellStyle name="Note 2 2 2 3 15 6 2" xfId="13844" xr:uid="{5956089A-7CDC-4AA4-B864-4B87C5948ACA}"/>
    <cellStyle name="Note 2 2 2 3 15 6 3" xfId="13845" xr:uid="{445DEA83-B96D-4333-BB43-D2BFE38306F6}"/>
    <cellStyle name="Note 2 2 2 3 15 7" xfId="13846" xr:uid="{2351F042-84DD-4D87-9BAD-EE4EFFFDD1D3}"/>
    <cellStyle name="Note 2 2 2 3 15 8" xfId="13847" xr:uid="{1EB62F3C-C75F-4D4E-8230-86B3C20FCB04}"/>
    <cellStyle name="Note 2 2 2 3 16" xfId="13848" xr:uid="{3D98AE41-76E7-4AD7-9D61-73775353BC7E}"/>
    <cellStyle name="Note 2 2 2 3 2" xfId="13849" xr:uid="{831D5230-E873-4C45-BADC-7E8C3FF7A213}"/>
    <cellStyle name="Note 2 2 2 3 2 2" xfId="13850" xr:uid="{F5DF9267-57ED-4036-B01D-074FE1F024EF}"/>
    <cellStyle name="Note 2 2 2 3 2 2 2" xfId="13851" xr:uid="{D199D378-303D-449E-87C3-06F6660C1306}"/>
    <cellStyle name="Note 2 2 2 3 2 2 3" xfId="13852" xr:uid="{C51C54C7-6290-479D-90B0-A996E9509960}"/>
    <cellStyle name="Note 2 2 2 3 2 3" xfId="13853" xr:uid="{694EC6AB-AA69-4902-9682-3A502785AC4A}"/>
    <cellStyle name="Note 2 2 2 3 2 3 2" xfId="13854" xr:uid="{3E07B0B0-E49B-47BF-88F0-CF1070FA12EB}"/>
    <cellStyle name="Note 2 2 2 3 2 3 3" xfId="13855" xr:uid="{2BA7306A-A277-4E39-99E7-07F1026BE5B1}"/>
    <cellStyle name="Note 2 2 2 3 2 4" xfId="13856" xr:uid="{45F5AE4C-3E87-4201-B95C-2E2B89268F97}"/>
    <cellStyle name="Note 2 2 2 3 2 4 2" xfId="13857" xr:uid="{B1243281-38AA-408E-AF9A-49CAD0627E15}"/>
    <cellStyle name="Note 2 2 2 3 2 4 3" xfId="13858" xr:uid="{C3BD3503-D69C-4046-8ABF-4226BB60A9DE}"/>
    <cellStyle name="Note 2 2 2 3 2 5" xfId="13859" xr:uid="{B6DF51D1-4AF1-45C1-AAD6-45918FB71337}"/>
    <cellStyle name="Note 2 2 2 3 2 5 2" xfId="13860" xr:uid="{9170F0A2-5994-45C4-99CB-C2927AF31385}"/>
    <cellStyle name="Note 2 2 2 3 2 5 3" xfId="13861" xr:uid="{B7A0AF87-086B-4DBA-B225-8DB50B558B67}"/>
    <cellStyle name="Note 2 2 2 3 2 6" xfId="13862" xr:uid="{A1F7568C-53BE-430F-9EC3-6386F7EE2B16}"/>
    <cellStyle name="Note 2 2 2 3 2 6 2" xfId="13863" xr:uid="{522841CA-9163-445C-856A-5E521BFEED62}"/>
    <cellStyle name="Note 2 2 2 3 2 6 3" xfId="13864" xr:uid="{A7FAA94D-BD29-49AA-8FA0-5F149FFEEA30}"/>
    <cellStyle name="Note 2 2 2 3 2 7" xfId="13865" xr:uid="{EBF333BB-860A-4ED9-A12D-224B905BF3D4}"/>
    <cellStyle name="Note 2 2 2 3 2 8" xfId="13866" xr:uid="{C25F47F9-9C53-46DC-9307-288B6C696707}"/>
    <cellStyle name="Note 2 2 2 3 2 9" xfId="13867" xr:uid="{C78B15E3-9385-43E5-BD8F-38C534109FFF}"/>
    <cellStyle name="Note 2 2 2 3 3" xfId="13868" xr:uid="{CC52C129-C329-4EC6-BDA2-3F48679066ED}"/>
    <cellStyle name="Note 2 2 2 3 3 2" xfId="13869" xr:uid="{C8385F9A-206C-428C-9D21-13CA9EACD434}"/>
    <cellStyle name="Note 2 2 2 3 3 2 2" xfId="13870" xr:uid="{F520583D-5A87-427D-B037-731C3D8EA0D1}"/>
    <cellStyle name="Note 2 2 2 3 3 2 3" xfId="13871" xr:uid="{0DEA1147-F16F-415D-B4E2-BD314B9DF165}"/>
    <cellStyle name="Note 2 2 2 3 3 3" xfId="13872" xr:uid="{06F6E910-0221-4404-B7B1-037B17CD7B9A}"/>
    <cellStyle name="Note 2 2 2 3 3 3 2" xfId="13873" xr:uid="{846040EE-3953-4618-858A-434949643ACA}"/>
    <cellStyle name="Note 2 2 2 3 3 3 3" xfId="13874" xr:uid="{98B683AA-EB5C-4B15-A181-24C523E82E1D}"/>
    <cellStyle name="Note 2 2 2 3 3 4" xfId="13875" xr:uid="{3E0CE520-F05F-46B4-8728-E817E8F791A2}"/>
    <cellStyle name="Note 2 2 2 3 3 4 2" xfId="13876" xr:uid="{F7AFBE27-4A9A-43DF-B605-7F47BBEE897C}"/>
    <cellStyle name="Note 2 2 2 3 3 4 3" xfId="13877" xr:uid="{189950E1-34F4-4AE4-AB85-5D0BED4C470A}"/>
    <cellStyle name="Note 2 2 2 3 3 5" xfId="13878" xr:uid="{6EC198D0-F787-406A-918F-E00F1F6280A2}"/>
    <cellStyle name="Note 2 2 2 3 3 5 2" xfId="13879" xr:uid="{5B3AFED9-32EE-4E3A-90BA-685CA20BE62A}"/>
    <cellStyle name="Note 2 2 2 3 3 5 3" xfId="13880" xr:uid="{19E4DCAC-E092-4F0A-950A-870B7B33AE76}"/>
    <cellStyle name="Note 2 2 2 3 3 6" xfId="13881" xr:uid="{F0D94E95-8C99-41B5-A593-127442CF27D1}"/>
    <cellStyle name="Note 2 2 2 3 3 6 2" xfId="13882" xr:uid="{F448E060-2E04-4286-B157-882AC0FD2077}"/>
    <cellStyle name="Note 2 2 2 3 3 6 3" xfId="13883" xr:uid="{FE0683A6-BCBD-4662-87C3-877111E3DF4B}"/>
    <cellStyle name="Note 2 2 2 3 3 7" xfId="13884" xr:uid="{615C17E2-3DB6-484D-93D8-15C710D34455}"/>
    <cellStyle name="Note 2 2 2 3 3 8" xfId="13885" xr:uid="{99328ADA-FAA3-4384-9088-B8794852F8D0}"/>
    <cellStyle name="Note 2 2 2 3 3 9" xfId="13886" xr:uid="{548E6FE7-CA38-4735-8316-452C985E0EB8}"/>
    <cellStyle name="Note 2 2 2 3 4" xfId="13887" xr:uid="{713A3B39-FBA7-4B6D-84D1-A73755B40BA4}"/>
    <cellStyle name="Note 2 2 2 3 4 2" xfId="13888" xr:uid="{D9875FB3-1565-4B86-AF93-34C4CB749832}"/>
    <cellStyle name="Note 2 2 2 3 4 2 2" xfId="13889" xr:uid="{2E9A77F4-85E1-46CF-998A-9B5C8E420C5B}"/>
    <cellStyle name="Note 2 2 2 3 4 2 3" xfId="13890" xr:uid="{AE4B2D42-126B-4B3B-8078-18A5DEA01E51}"/>
    <cellStyle name="Note 2 2 2 3 4 3" xfId="13891" xr:uid="{594EA136-591B-4BEC-B56E-2B31624C1756}"/>
    <cellStyle name="Note 2 2 2 3 4 3 2" xfId="13892" xr:uid="{45C5E46E-0FBE-4A3B-AFBB-9E79D47BE117}"/>
    <cellStyle name="Note 2 2 2 3 4 3 3" xfId="13893" xr:uid="{5616B962-ACA1-4935-9F1C-24026958BD71}"/>
    <cellStyle name="Note 2 2 2 3 4 4" xfId="13894" xr:uid="{6FF94C53-F810-49E1-B8EE-817CD094BBF1}"/>
    <cellStyle name="Note 2 2 2 3 4 4 2" xfId="13895" xr:uid="{973F5858-AF94-42DB-8121-DABBFB94F2D2}"/>
    <cellStyle name="Note 2 2 2 3 4 4 3" xfId="13896" xr:uid="{3017D27A-2B21-44C5-A670-D6F2F3C40658}"/>
    <cellStyle name="Note 2 2 2 3 4 5" xfId="13897" xr:uid="{1B204E7B-D562-42CB-AAD3-3FF16A187885}"/>
    <cellStyle name="Note 2 2 2 3 4 5 2" xfId="13898" xr:uid="{A118F216-0B00-4FC0-AEE8-D95D5AE808A9}"/>
    <cellStyle name="Note 2 2 2 3 4 5 3" xfId="13899" xr:uid="{ECFFCF4C-32CE-4F83-9DD9-B3A533759E4D}"/>
    <cellStyle name="Note 2 2 2 3 4 6" xfId="13900" xr:uid="{E87DF6F4-8D9E-467D-9A95-D9311C809978}"/>
    <cellStyle name="Note 2 2 2 3 4 6 2" xfId="13901" xr:uid="{773A341F-935D-44E5-945C-27EBD4A63591}"/>
    <cellStyle name="Note 2 2 2 3 4 6 3" xfId="13902" xr:uid="{04448A0E-5090-41B5-B743-D7AD2EC723E3}"/>
    <cellStyle name="Note 2 2 2 3 4 7" xfId="13903" xr:uid="{7F4BCC92-EF26-4D5F-8C74-CA2024E1AE1A}"/>
    <cellStyle name="Note 2 2 2 3 4 8" xfId="13904" xr:uid="{C1BDB673-C3A5-4654-B51D-57EB02375431}"/>
    <cellStyle name="Note 2 2 2 3 4 9" xfId="13905" xr:uid="{F45953B5-E636-444E-9430-13EBBCF750C8}"/>
    <cellStyle name="Note 2 2 2 3 5" xfId="13906" xr:uid="{8F78BE25-3A97-44F9-815E-503747F1EC83}"/>
    <cellStyle name="Note 2 2 2 3 5 2" xfId="13907" xr:uid="{39CA92FA-33CC-4980-B748-2FF586EC3E17}"/>
    <cellStyle name="Note 2 2 2 3 5 2 2" xfId="13908" xr:uid="{F62A84F1-4921-4D9F-A80A-95DDABF8C395}"/>
    <cellStyle name="Note 2 2 2 3 5 2 3" xfId="13909" xr:uid="{C854B4FF-5408-47EE-AE26-82D4B1CED434}"/>
    <cellStyle name="Note 2 2 2 3 5 3" xfId="13910" xr:uid="{54F10C17-AF02-4B84-9BD5-42CADF6AF824}"/>
    <cellStyle name="Note 2 2 2 3 5 3 2" xfId="13911" xr:uid="{42F327B6-7388-44DF-B5C8-07C09751BC0A}"/>
    <cellStyle name="Note 2 2 2 3 5 3 3" xfId="13912" xr:uid="{3119FD9A-7E88-495E-997D-BD9F91DEE551}"/>
    <cellStyle name="Note 2 2 2 3 5 4" xfId="13913" xr:uid="{600756BA-6B58-4644-B7B9-D28697B79D1D}"/>
    <cellStyle name="Note 2 2 2 3 5 4 2" xfId="13914" xr:uid="{797A05C2-4742-4C1F-BA9C-2E3FEE7E6271}"/>
    <cellStyle name="Note 2 2 2 3 5 4 3" xfId="13915" xr:uid="{F976A089-558B-4B5E-8247-4972069ED99D}"/>
    <cellStyle name="Note 2 2 2 3 5 5" xfId="13916" xr:uid="{CC59F846-248E-42F2-9288-9C1B82189311}"/>
    <cellStyle name="Note 2 2 2 3 5 5 2" xfId="13917" xr:uid="{80F07412-445D-4F66-903D-8A75BEB79C6A}"/>
    <cellStyle name="Note 2 2 2 3 5 5 3" xfId="13918" xr:uid="{3A1DBC01-A478-4902-94EA-0C4EDF6F87E8}"/>
    <cellStyle name="Note 2 2 2 3 5 6" xfId="13919" xr:uid="{D317A4A8-5FBE-4F3F-9DBE-464A94B573C9}"/>
    <cellStyle name="Note 2 2 2 3 5 6 2" xfId="13920" xr:uid="{30C6B635-4AA0-485B-9A1C-C65E33D085DA}"/>
    <cellStyle name="Note 2 2 2 3 5 6 3" xfId="13921" xr:uid="{9081E9C9-4F12-430D-B8B7-527CC70610B2}"/>
    <cellStyle name="Note 2 2 2 3 5 7" xfId="13922" xr:uid="{05B00FC8-B343-4751-BB09-ED1845B73BDF}"/>
    <cellStyle name="Note 2 2 2 3 5 8" xfId="13923" xr:uid="{4229AE3C-2ED5-44E2-A851-7EF2D13AB365}"/>
    <cellStyle name="Note 2 2 2 3 5 9" xfId="13924" xr:uid="{009B206D-28E3-4C69-B4C2-9B1B77C022D2}"/>
    <cellStyle name="Note 2 2 2 3 6" xfId="13925" xr:uid="{2B267653-DA7E-4DBF-AEF2-74646AF04C8E}"/>
    <cellStyle name="Note 2 2 2 3 6 2" xfId="13926" xr:uid="{9B431EDF-0456-43F4-920C-E97DA955FD39}"/>
    <cellStyle name="Note 2 2 2 3 6 2 2" xfId="13927" xr:uid="{7DD6F7D0-31CF-4BA3-91A6-CABD91760A2C}"/>
    <cellStyle name="Note 2 2 2 3 6 2 3" xfId="13928" xr:uid="{219075EF-D9A5-4D3E-B286-9523996DEC39}"/>
    <cellStyle name="Note 2 2 2 3 6 3" xfId="13929" xr:uid="{C2A8C8BC-006B-4DB1-AB80-6693BC065EDE}"/>
    <cellStyle name="Note 2 2 2 3 6 3 2" xfId="13930" xr:uid="{CD1603A5-AF75-48D6-83E5-5351D7CE11CC}"/>
    <cellStyle name="Note 2 2 2 3 6 3 3" xfId="13931" xr:uid="{79A1AD17-B954-42E0-A6B9-00F5181B13A3}"/>
    <cellStyle name="Note 2 2 2 3 6 4" xfId="13932" xr:uid="{2ADF2144-F517-44C9-8F41-1A263F409037}"/>
    <cellStyle name="Note 2 2 2 3 6 4 2" xfId="13933" xr:uid="{0EFF26DA-971A-4C23-9F7C-60DAE810590A}"/>
    <cellStyle name="Note 2 2 2 3 6 4 3" xfId="13934" xr:uid="{10A9922C-53B4-4E4C-8D27-883C26F18D87}"/>
    <cellStyle name="Note 2 2 2 3 6 5" xfId="13935" xr:uid="{4C474D06-34EF-437F-A87D-B096109FADEA}"/>
    <cellStyle name="Note 2 2 2 3 6 5 2" xfId="13936" xr:uid="{561B7771-54BB-4A78-BDFF-D40287B72712}"/>
    <cellStyle name="Note 2 2 2 3 6 5 3" xfId="13937" xr:uid="{341F0893-8837-41F9-A797-E89EF260AE5E}"/>
    <cellStyle name="Note 2 2 2 3 6 6" xfId="13938" xr:uid="{7394F25C-2BBA-4EBB-AAC5-A0B8F321A78E}"/>
    <cellStyle name="Note 2 2 2 3 6 6 2" xfId="13939" xr:uid="{9517B998-7F88-4DBC-BCB8-F6F7642C51A6}"/>
    <cellStyle name="Note 2 2 2 3 6 6 3" xfId="13940" xr:uid="{641A057A-7794-4D6B-A163-792188561027}"/>
    <cellStyle name="Note 2 2 2 3 6 7" xfId="13941" xr:uid="{6A6418E2-CEFC-4781-B93B-6A0D9A1DF32F}"/>
    <cellStyle name="Note 2 2 2 3 6 8" xfId="13942" xr:uid="{2797946C-1C58-4E80-A160-D2FFBEB1EDD7}"/>
    <cellStyle name="Note 2 2 2 3 6 9" xfId="13943" xr:uid="{F1D43449-CC26-4932-97EE-45409962EB8C}"/>
    <cellStyle name="Note 2 2 2 3 7" xfId="13944" xr:uid="{9FAD99DE-1BB4-4046-A4AD-6302923466F4}"/>
    <cellStyle name="Note 2 2 2 3 7 2" xfId="13945" xr:uid="{E9B6F37A-C9C0-4F1F-8C77-4C91220E1C1A}"/>
    <cellStyle name="Note 2 2 2 3 7 2 2" xfId="13946" xr:uid="{27EA4400-300C-4C4C-ABB6-50ECBDA1E9F6}"/>
    <cellStyle name="Note 2 2 2 3 7 2 3" xfId="13947" xr:uid="{54A5818D-18F8-4AFC-89AC-898EA84AE57C}"/>
    <cellStyle name="Note 2 2 2 3 7 3" xfId="13948" xr:uid="{3D35CEC1-0BD3-4910-874F-971ACF2C7A62}"/>
    <cellStyle name="Note 2 2 2 3 7 3 2" xfId="13949" xr:uid="{02F7E092-F7EE-4056-BC44-B48453EA52B9}"/>
    <cellStyle name="Note 2 2 2 3 7 3 3" xfId="13950" xr:uid="{CE73FB1C-25D7-4B26-B00B-54629E307053}"/>
    <cellStyle name="Note 2 2 2 3 7 4" xfId="13951" xr:uid="{29179B51-BB20-443E-B9BB-F2EAB0211FD6}"/>
    <cellStyle name="Note 2 2 2 3 7 4 2" xfId="13952" xr:uid="{36337399-2E15-49B4-BF16-F4104C699D27}"/>
    <cellStyle name="Note 2 2 2 3 7 4 3" xfId="13953" xr:uid="{F6EA927C-39D4-4BCF-8AE6-FFAF51D381E1}"/>
    <cellStyle name="Note 2 2 2 3 7 5" xfId="13954" xr:uid="{9AF7F767-92C3-4022-89A4-E1B34E7225AA}"/>
    <cellStyle name="Note 2 2 2 3 7 5 2" xfId="13955" xr:uid="{144E4FD7-E57B-447D-8F50-B63C8A6183A8}"/>
    <cellStyle name="Note 2 2 2 3 7 5 3" xfId="13956" xr:uid="{D3F2E25D-2BC5-4A01-BB53-B441D88D556D}"/>
    <cellStyle name="Note 2 2 2 3 7 6" xfId="13957" xr:uid="{B4190D3A-E173-4FE6-9E5E-9E9431CE2C9F}"/>
    <cellStyle name="Note 2 2 2 3 7 6 2" xfId="13958" xr:uid="{0F6DBF39-820F-4478-B8C8-CF4F9A85866F}"/>
    <cellStyle name="Note 2 2 2 3 7 6 3" xfId="13959" xr:uid="{955D8F8D-7C4B-4B16-9DDA-D1A811158855}"/>
    <cellStyle name="Note 2 2 2 3 7 7" xfId="13960" xr:uid="{85DF437F-4A26-4F8D-A863-B1593FA728E6}"/>
    <cellStyle name="Note 2 2 2 3 7 8" xfId="13961" xr:uid="{FE3DEACF-DEB3-40B3-93BF-3FD8413C20D8}"/>
    <cellStyle name="Note 2 2 2 3 7 9" xfId="13962" xr:uid="{236EC2E6-6D9A-4E2F-BCE8-BC2AD2A7B9CC}"/>
    <cellStyle name="Note 2 2 2 3 8" xfId="13963" xr:uid="{649FC64A-AD86-4C8E-9ADC-623070305D21}"/>
    <cellStyle name="Note 2 2 2 3 8 2" xfId="13964" xr:uid="{82585330-79EE-4114-8059-AB8D970D78D8}"/>
    <cellStyle name="Note 2 2 2 3 8 2 2" xfId="13965" xr:uid="{9AD9FD21-7AA2-4CE0-BFA4-2E89B6F50630}"/>
    <cellStyle name="Note 2 2 2 3 8 2 3" xfId="13966" xr:uid="{FB90C177-5A48-412D-9BE7-F2F8EBE13FEF}"/>
    <cellStyle name="Note 2 2 2 3 8 3" xfId="13967" xr:uid="{73F95E18-69BC-4BD2-AF77-BCE70677C183}"/>
    <cellStyle name="Note 2 2 2 3 8 3 2" xfId="13968" xr:uid="{BFE855B6-A9ED-4BFD-A32A-6C2D121E024D}"/>
    <cellStyle name="Note 2 2 2 3 8 3 3" xfId="13969" xr:uid="{6E5CDE8A-33EB-4957-8BE3-29D28C9A7B84}"/>
    <cellStyle name="Note 2 2 2 3 8 4" xfId="13970" xr:uid="{19E0CD94-5D07-4457-A155-1CA73AB673B5}"/>
    <cellStyle name="Note 2 2 2 3 8 4 2" xfId="13971" xr:uid="{745278BA-B1B8-4CF8-A4E0-680C72A61D20}"/>
    <cellStyle name="Note 2 2 2 3 8 4 3" xfId="13972" xr:uid="{E804D574-8B57-4198-8BAA-71C35C2503C0}"/>
    <cellStyle name="Note 2 2 2 3 8 5" xfId="13973" xr:uid="{B2369785-C6E7-4CF5-A806-924E2D159E77}"/>
    <cellStyle name="Note 2 2 2 3 8 5 2" xfId="13974" xr:uid="{72AECCB9-4802-4F3E-9BE8-17DE0BF1BA6F}"/>
    <cellStyle name="Note 2 2 2 3 8 5 3" xfId="13975" xr:uid="{2456540D-1E75-4F42-AC2F-B630E2B683C1}"/>
    <cellStyle name="Note 2 2 2 3 8 6" xfId="13976" xr:uid="{FCD7D213-3680-4EB5-A1D2-EE286907236D}"/>
    <cellStyle name="Note 2 2 2 3 8 6 2" xfId="13977" xr:uid="{5CBD29F1-E87E-45FA-8727-425468CE2632}"/>
    <cellStyle name="Note 2 2 2 3 8 6 3" xfId="13978" xr:uid="{B554B16C-CE7C-4FF2-B331-88FD39404313}"/>
    <cellStyle name="Note 2 2 2 3 8 7" xfId="13979" xr:uid="{C702F89C-87BB-40F0-97C3-0278BF69E0ED}"/>
    <cellStyle name="Note 2 2 2 3 8 8" xfId="13980" xr:uid="{BBFA9E81-FE11-4E3B-BE03-42285BEAEB7D}"/>
    <cellStyle name="Note 2 2 2 3 8 9" xfId="13981" xr:uid="{51D2248F-C7D7-4B28-9E0A-A7EA0E7A6059}"/>
    <cellStyle name="Note 2 2 2 3 9" xfId="13982" xr:uid="{85273409-B4A0-430E-9CB2-0AABBEF2516D}"/>
    <cellStyle name="Note 2 2 2 3 9 2" xfId="13983" xr:uid="{9506DF76-819A-4701-B4B7-DF63ACA96402}"/>
    <cellStyle name="Note 2 2 2 3 9 2 2" xfId="13984" xr:uid="{6A2C3AF9-2314-42C5-A80A-AFD3B88945E6}"/>
    <cellStyle name="Note 2 2 2 3 9 2 3" xfId="13985" xr:uid="{9A7F32E9-8932-45BD-9880-E8E9BDE687B8}"/>
    <cellStyle name="Note 2 2 2 3 9 3" xfId="13986" xr:uid="{AE59BA14-FD06-4E63-8CC7-DC47105B2D07}"/>
    <cellStyle name="Note 2 2 2 3 9 3 2" xfId="13987" xr:uid="{BA1B9B98-05BE-49A8-8935-28FC7EAF4E9E}"/>
    <cellStyle name="Note 2 2 2 3 9 3 3" xfId="13988" xr:uid="{AD629263-6C5A-455F-9487-256EBE0DF6C4}"/>
    <cellStyle name="Note 2 2 2 3 9 4" xfId="13989" xr:uid="{D25B60D2-CB34-4D7D-A6FD-7E07F8CEE139}"/>
    <cellStyle name="Note 2 2 2 3 9 4 2" xfId="13990" xr:uid="{9A755009-5C3A-49AE-932B-D2FB2508CB33}"/>
    <cellStyle name="Note 2 2 2 3 9 4 3" xfId="13991" xr:uid="{6BF6F890-8D50-458B-8F12-F678342F3051}"/>
    <cellStyle name="Note 2 2 2 3 9 5" xfId="13992" xr:uid="{521FEBE2-8F55-41C2-9C3D-3C8620E174F3}"/>
    <cellStyle name="Note 2 2 2 3 9 5 2" xfId="13993" xr:uid="{F0092DA4-23E1-4CE2-856E-7636D0533E10}"/>
    <cellStyle name="Note 2 2 2 3 9 5 3" xfId="13994" xr:uid="{903E7528-C8C8-424B-A3E0-A44F4E9C88D8}"/>
    <cellStyle name="Note 2 2 2 3 9 6" xfId="13995" xr:uid="{5A4591D4-CE02-4B2B-9840-B2936D0860D9}"/>
    <cellStyle name="Note 2 2 2 3 9 6 2" xfId="13996" xr:uid="{8A69584B-4981-48AF-9645-038889F81D27}"/>
    <cellStyle name="Note 2 2 2 3 9 6 3" xfId="13997" xr:uid="{2D819899-E807-43DF-A1FA-C62C9D6E8B2D}"/>
    <cellStyle name="Note 2 2 2 3 9 7" xfId="13998" xr:uid="{67F8DEA4-4019-408E-94EA-61C1DA75E7F1}"/>
    <cellStyle name="Note 2 2 2 3 9 8" xfId="13999" xr:uid="{19EBA730-BB19-4083-82FB-B9D7BEFC3B4D}"/>
    <cellStyle name="Note 2 2 2 4" xfId="14000" xr:uid="{2CA7197F-F0B5-4E9D-B3FE-B83751565432}"/>
    <cellStyle name="Note 2 2 2 4 10" xfId="14001" xr:uid="{7F584008-2C8D-41BD-B824-1C25AC863504}"/>
    <cellStyle name="Note 2 2 2 4 11" xfId="14002" xr:uid="{A070E234-4837-45A8-A254-92BB79EDBADA}"/>
    <cellStyle name="Note 2 2 2 4 2" xfId="14003" xr:uid="{5D81B9F4-FB09-4120-88A6-E3472FB5FD01}"/>
    <cellStyle name="Note 2 2 2 4 2 2" xfId="14004" xr:uid="{FE9566EA-D291-4AA7-A372-FDBDFF96D875}"/>
    <cellStyle name="Note 2 2 2 4 2 3" xfId="14005" xr:uid="{BD6343B9-73C4-44E8-AFDE-9BE69ADF3A5A}"/>
    <cellStyle name="Note 2 2 2 4 2 4" xfId="14006" xr:uid="{A96DD9E3-B801-4A27-9AA5-25CCB5C34133}"/>
    <cellStyle name="Note 2 2 2 4 3" xfId="14007" xr:uid="{13937CF6-9A61-48AD-B476-76DBE4305486}"/>
    <cellStyle name="Note 2 2 2 4 3 2" xfId="14008" xr:uid="{EE6D5D24-8BDC-4448-A8F1-990A624DE02B}"/>
    <cellStyle name="Note 2 2 2 4 3 3" xfId="14009" xr:uid="{AF8A5C24-409D-48E2-A4BF-50F7E5DD1AF1}"/>
    <cellStyle name="Note 2 2 2 4 3 4" xfId="14010" xr:uid="{3EB051F4-5232-4DE7-8499-0F38A3ABE479}"/>
    <cellStyle name="Note 2 2 2 4 4" xfId="14011" xr:uid="{002588C8-EDA0-458F-879C-DCCE16DFE451}"/>
    <cellStyle name="Note 2 2 2 4 4 2" xfId="14012" xr:uid="{D4F9B0D1-DFBB-4748-9CD6-BEFC1094C7F6}"/>
    <cellStyle name="Note 2 2 2 4 4 3" xfId="14013" xr:uid="{4A0EE7A2-2CD6-4995-97DD-AC4A79405072}"/>
    <cellStyle name="Note 2 2 2 4 4 4" xfId="14014" xr:uid="{16E2BC81-25AF-4BF3-9E3C-1461A534E03D}"/>
    <cellStyle name="Note 2 2 2 4 5" xfId="14015" xr:uid="{A8090B5C-F601-40FB-BA0A-1E95FEE60B0A}"/>
    <cellStyle name="Note 2 2 2 4 5 2" xfId="14016" xr:uid="{E6F0B4B7-4631-4EE7-A70D-39E23B6CA069}"/>
    <cellStyle name="Note 2 2 2 4 5 3" xfId="14017" xr:uid="{F921E641-D303-42EF-B114-49605537D5A2}"/>
    <cellStyle name="Note 2 2 2 4 5 4" xfId="14018" xr:uid="{30B28C03-9F87-419B-B86B-0D599985307C}"/>
    <cellStyle name="Note 2 2 2 4 6" xfId="14019" xr:uid="{7D783D15-E09A-4114-90BB-911D226FEB0B}"/>
    <cellStyle name="Note 2 2 2 4 6 2" xfId="14020" xr:uid="{E2483630-A87E-4E7E-A95A-971F08E142F7}"/>
    <cellStyle name="Note 2 2 2 4 6 3" xfId="14021" xr:uid="{FC0205E6-6358-4AF3-BD81-1A737C153DA3}"/>
    <cellStyle name="Note 2 2 2 4 6 4" xfId="14022" xr:uid="{E7C7D27A-C448-4270-9DD2-D77F4FC21C69}"/>
    <cellStyle name="Note 2 2 2 4 7" xfId="14023" xr:uid="{235DA472-A161-4258-8D43-160CAD5AA33D}"/>
    <cellStyle name="Note 2 2 2 4 8" xfId="14024" xr:uid="{CDB8B99D-BED8-431D-87F1-674D139231F7}"/>
    <cellStyle name="Note 2 2 2 4 9" xfId="14025" xr:uid="{94FE4FD1-2715-4F14-828F-A19222E8C6E1}"/>
    <cellStyle name="Note 2 2 2 5" xfId="14026" xr:uid="{36EE469C-8C5F-4836-A29B-87FC1F0B1ACA}"/>
    <cellStyle name="Note 2 2 2 5 10" xfId="14027" xr:uid="{E1768F11-A1DE-4335-937E-1E72F8DB5F91}"/>
    <cellStyle name="Note 2 2 2 5 2" xfId="14028" xr:uid="{CD5AD6B3-AD3F-4CC3-BEAB-4850A7FC164B}"/>
    <cellStyle name="Note 2 2 2 5 2 2" xfId="14029" xr:uid="{18A0D673-AD62-4106-B245-9B089004DD33}"/>
    <cellStyle name="Note 2 2 2 5 2 3" xfId="14030" xr:uid="{6BF297CE-71BF-4F94-B149-6C3A46D4148A}"/>
    <cellStyle name="Note 2 2 2 5 2 4" xfId="14031" xr:uid="{56B18F94-770D-46CA-A75F-8DD40D2E3AE2}"/>
    <cellStyle name="Note 2 2 2 5 3" xfId="14032" xr:uid="{EC20D206-2865-422B-A68B-4C3F959A5331}"/>
    <cellStyle name="Note 2 2 2 5 3 2" xfId="14033" xr:uid="{A904C204-7355-451B-B4E6-439783FAF8AD}"/>
    <cellStyle name="Note 2 2 2 5 3 3" xfId="14034" xr:uid="{80446A9F-D6AE-4CDB-95F3-E89D15091DA3}"/>
    <cellStyle name="Note 2 2 2 5 3 4" xfId="14035" xr:uid="{D9E9A43B-F83F-4DB1-98A0-861367E510D1}"/>
    <cellStyle name="Note 2 2 2 5 4" xfId="14036" xr:uid="{48890350-AEA0-4EDA-A342-FBF7E9A31654}"/>
    <cellStyle name="Note 2 2 2 5 4 2" xfId="14037" xr:uid="{BCD507BB-01B6-4B44-95A8-CAC3948B2EE4}"/>
    <cellStyle name="Note 2 2 2 5 4 3" xfId="14038" xr:uid="{EC5ED60E-BC16-4662-AF57-46BCF8E78B2B}"/>
    <cellStyle name="Note 2 2 2 5 4 4" xfId="14039" xr:uid="{7163BDE2-E18A-4CA9-AE83-337617D79D9D}"/>
    <cellStyle name="Note 2 2 2 5 5" xfId="14040" xr:uid="{F32F8D1B-141A-4A2F-859F-EA6D32B4D104}"/>
    <cellStyle name="Note 2 2 2 5 5 2" xfId="14041" xr:uid="{5FA4BC02-B5F8-46C0-84CD-38D8DD36D3CA}"/>
    <cellStyle name="Note 2 2 2 5 5 3" xfId="14042" xr:uid="{181F9460-A8F8-4842-ACD5-118ED614C4E5}"/>
    <cellStyle name="Note 2 2 2 5 5 4" xfId="14043" xr:uid="{2FBDD2A3-B6A0-42C8-85F1-44B3B3C3CBAD}"/>
    <cellStyle name="Note 2 2 2 5 6" xfId="14044" xr:uid="{E1958F97-B575-4E13-B4AF-E23EEAF178AC}"/>
    <cellStyle name="Note 2 2 2 5 6 2" xfId="14045" xr:uid="{C11EBD81-7F21-4F42-AA52-F5828242C681}"/>
    <cellStyle name="Note 2 2 2 5 6 3" xfId="14046" xr:uid="{A1038709-D26F-4911-8DF7-8346256E42C1}"/>
    <cellStyle name="Note 2 2 2 5 6 4" xfId="14047" xr:uid="{54CA84E8-B1B8-45B4-9006-9312360EAC5D}"/>
    <cellStyle name="Note 2 2 2 5 7" xfId="14048" xr:uid="{C5B7C4E7-FAAF-47D1-989B-742F11082EEE}"/>
    <cellStyle name="Note 2 2 2 5 8" xfId="14049" xr:uid="{78E89EE3-CA0A-48E0-AC57-2864AB53F505}"/>
    <cellStyle name="Note 2 2 2 5 9" xfId="14050" xr:uid="{F870CAD6-8B3F-455D-8E0D-B7DA04CFD41C}"/>
    <cellStyle name="Note 2 2 2 6" xfId="14051" xr:uid="{38679938-B34A-40EA-B877-741DAF97F010}"/>
    <cellStyle name="Note 2 2 2 6 2" xfId="14052" xr:uid="{084AFDEF-26F9-43AE-A5BD-3A0DBF5DB129}"/>
    <cellStyle name="Note 2 2 2 6 2 2" xfId="14053" xr:uid="{448CB3C0-299D-4835-A464-02FC15F66015}"/>
    <cellStyle name="Note 2 2 2 6 2 3" xfId="14054" xr:uid="{43D4F877-C6E4-40BF-90C5-A9C608905B55}"/>
    <cellStyle name="Note 2 2 2 6 3" xfId="14055" xr:uid="{F44FCDC5-838B-43D9-9AF9-5B260D8B50ED}"/>
    <cellStyle name="Note 2 2 2 6 3 2" xfId="14056" xr:uid="{B3EC5EDA-A506-4971-909B-F41601A88088}"/>
    <cellStyle name="Note 2 2 2 6 3 3" xfId="14057" xr:uid="{F2B9BA76-AD17-4505-AA1F-7A22F71A86D6}"/>
    <cellStyle name="Note 2 2 2 6 4" xfId="14058" xr:uid="{6B2F2B61-1BEB-462A-AEBA-C2F3A82809A9}"/>
    <cellStyle name="Note 2 2 2 6 4 2" xfId="14059" xr:uid="{8513BC2E-FF14-445C-9E2E-7CAC1568E00F}"/>
    <cellStyle name="Note 2 2 2 6 4 3" xfId="14060" xr:uid="{18EA5917-1C03-48C8-8C80-5B7F97196956}"/>
    <cellStyle name="Note 2 2 2 6 5" xfId="14061" xr:uid="{4CEA709A-166E-4264-BD4E-E6942F97B58A}"/>
    <cellStyle name="Note 2 2 2 6 5 2" xfId="14062" xr:uid="{0B3AF4F0-92D3-411B-A918-CC248B5AC028}"/>
    <cellStyle name="Note 2 2 2 6 5 3" xfId="14063" xr:uid="{DDB934F6-633B-4C5F-918E-DF85880CCA33}"/>
    <cellStyle name="Note 2 2 2 6 6" xfId="14064" xr:uid="{C2C6B6C3-72D0-45EE-8C49-6364C64A99E9}"/>
    <cellStyle name="Note 2 2 2 6 6 2" xfId="14065" xr:uid="{48227392-D7C2-4708-8FAD-269055F0A48F}"/>
    <cellStyle name="Note 2 2 2 6 6 3" xfId="14066" xr:uid="{F2CD04BA-450D-4353-9E66-69548B4B62B3}"/>
    <cellStyle name="Note 2 2 2 6 7" xfId="14067" xr:uid="{F2714684-F47E-4A4E-9BEC-A31898A2A9FB}"/>
    <cellStyle name="Note 2 2 2 6 8" xfId="14068" xr:uid="{21115E67-E530-407D-BE39-D63823F5ECF6}"/>
    <cellStyle name="Note 2 2 2 6 9" xfId="14069" xr:uid="{408ED7B5-8C7F-4AF3-9F01-4E5524676AD5}"/>
    <cellStyle name="Note 2 2 2 7" xfId="14070" xr:uid="{DB2652C5-59DC-4B57-9409-45F12873273C}"/>
    <cellStyle name="Note 2 2 2 7 2" xfId="14071" xr:uid="{CF4748FC-06C2-43A4-9B54-225B467CB37C}"/>
    <cellStyle name="Note 2 2 2 7 2 2" xfId="14072" xr:uid="{0B84B08E-6A48-4AA7-8A91-3C829268F9C0}"/>
    <cellStyle name="Note 2 2 2 7 2 3" xfId="14073" xr:uid="{A7E38544-A01A-4BEC-973C-8ADBABF1170C}"/>
    <cellStyle name="Note 2 2 2 7 3" xfId="14074" xr:uid="{47257C00-279D-40F7-AFFA-CE6BF586F259}"/>
    <cellStyle name="Note 2 2 2 7 3 2" xfId="14075" xr:uid="{57ACFB87-5971-4A02-B676-C6AD1DBA36C7}"/>
    <cellStyle name="Note 2 2 2 7 3 3" xfId="14076" xr:uid="{F61CE0AF-9B23-453E-AA4D-4E81BDD8EC66}"/>
    <cellStyle name="Note 2 2 2 7 4" xfId="14077" xr:uid="{BEF68C01-93E8-4880-98E5-8F5DA1D503A5}"/>
    <cellStyle name="Note 2 2 2 7 4 2" xfId="14078" xr:uid="{4ABD6E8D-D88A-45CE-A47A-52CA1C15EF91}"/>
    <cellStyle name="Note 2 2 2 7 4 3" xfId="14079" xr:uid="{B4833764-8BAD-4691-A36E-CB3E51CCF500}"/>
    <cellStyle name="Note 2 2 2 7 5" xfId="14080" xr:uid="{0DF04597-019A-4E66-97C8-6D7AC136360B}"/>
    <cellStyle name="Note 2 2 2 7 5 2" xfId="14081" xr:uid="{7DF79493-6E81-4D53-8ED2-0949B2283B3F}"/>
    <cellStyle name="Note 2 2 2 7 5 3" xfId="14082" xr:uid="{80A26A6D-E846-46F1-919E-1DA3C9CD877F}"/>
    <cellStyle name="Note 2 2 2 7 6" xfId="14083" xr:uid="{92CB13AE-CD0B-4940-93A2-87A61D1A4480}"/>
    <cellStyle name="Note 2 2 2 7 6 2" xfId="14084" xr:uid="{9679DD75-9147-4D3D-AE23-98E5504BEFFF}"/>
    <cellStyle name="Note 2 2 2 7 6 3" xfId="14085" xr:uid="{A6D4DDBF-5859-4171-BE8C-84F96B7D5AC2}"/>
    <cellStyle name="Note 2 2 2 7 7" xfId="14086" xr:uid="{2E6F0D9E-9068-4C03-93EF-6B98947F935F}"/>
    <cellStyle name="Note 2 2 2 7 8" xfId="14087" xr:uid="{65EB6944-4FFE-4343-9870-756AB2D5A19D}"/>
    <cellStyle name="Note 2 2 2 7 9" xfId="14088" xr:uid="{CF239201-F1EF-478C-81D2-F7DA904502C0}"/>
    <cellStyle name="Note 2 2 2 8" xfId="14089" xr:uid="{C400F9CA-97E9-4A3D-BEA3-3DB390C57DF8}"/>
    <cellStyle name="Note 2 2 2 8 2" xfId="14090" xr:uid="{0AA9260D-C2D9-4FE7-AA50-3D751C7805BC}"/>
    <cellStyle name="Note 2 2 2 8 2 2" xfId="14091" xr:uid="{B6106A06-222A-4EE3-9410-E834C9E3AEEC}"/>
    <cellStyle name="Note 2 2 2 8 2 3" xfId="14092" xr:uid="{8E18EC5A-A597-4078-9419-E24DCAF572DB}"/>
    <cellStyle name="Note 2 2 2 8 3" xfId="14093" xr:uid="{67A804CB-F7B0-462C-B335-7999CE84ADD6}"/>
    <cellStyle name="Note 2 2 2 8 3 2" xfId="14094" xr:uid="{75E882D9-C6B3-4400-A834-1808BBD07E03}"/>
    <cellStyle name="Note 2 2 2 8 3 3" xfId="14095" xr:uid="{FC97FC6C-5486-40E0-98C6-7FBA7BB0F8BF}"/>
    <cellStyle name="Note 2 2 2 8 4" xfId="14096" xr:uid="{6ABCBD14-4E21-463E-BC1B-3013C982B193}"/>
    <cellStyle name="Note 2 2 2 8 4 2" xfId="14097" xr:uid="{4233F8F8-B70E-47EB-A635-6A944FB288B6}"/>
    <cellStyle name="Note 2 2 2 8 4 3" xfId="14098" xr:uid="{4924E0ED-7965-4254-AA51-CCD3D3E56D67}"/>
    <cellStyle name="Note 2 2 2 8 5" xfId="14099" xr:uid="{55ACBF70-14D5-4683-835E-EA819A1CD82F}"/>
    <cellStyle name="Note 2 2 2 8 5 2" xfId="14100" xr:uid="{A8C7BAB1-4D73-46C8-BB7C-2B92B037B1C4}"/>
    <cellStyle name="Note 2 2 2 8 5 3" xfId="14101" xr:uid="{E17E79FD-B361-455F-AF7F-06D73D9CB094}"/>
    <cellStyle name="Note 2 2 2 8 6" xfId="14102" xr:uid="{E1E133AB-9556-4252-BCD3-5A23C9584D13}"/>
    <cellStyle name="Note 2 2 2 8 6 2" xfId="14103" xr:uid="{66018DA2-6F0D-42E2-A557-8669C9363E2F}"/>
    <cellStyle name="Note 2 2 2 8 6 3" xfId="14104" xr:uid="{1F10D203-333A-4EAB-9C45-685B6B7847BC}"/>
    <cellStyle name="Note 2 2 2 8 7" xfId="14105" xr:uid="{9E3E3795-08A5-49F1-8E02-C69F60EAA262}"/>
    <cellStyle name="Note 2 2 2 8 8" xfId="14106" xr:uid="{18851CD1-A982-4192-892B-593155B75197}"/>
    <cellStyle name="Note 2 2 2 8 9" xfId="14107" xr:uid="{0BC47C65-6BA3-414B-B706-D24F64651350}"/>
    <cellStyle name="Note 2 2 2 9" xfId="14108" xr:uid="{DCEE1B2D-DB3E-4AD1-9CF3-80182AA58930}"/>
    <cellStyle name="Note 2 2 2 9 2" xfId="14109" xr:uid="{8354561C-00CF-4582-B902-A67B5A01D79F}"/>
    <cellStyle name="Note 2 2 2 9 2 2" xfId="14110" xr:uid="{2CDB0660-967A-4EC5-9CD5-4A938F382B64}"/>
    <cellStyle name="Note 2 2 2 9 2 3" xfId="14111" xr:uid="{56931FDB-D02F-4180-BF55-1A9D9452E7EF}"/>
    <cellStyle name="Note 2 2 2 9 3" xfId="14112" xr:uid="{EB77C583-0E5E-42E7-854D-3363FB0EB5E7}"/>
    <cellStyle name="Note 2 2 2 9 3 2" xfId="14113" xr:uid="{EF4A37AC-D7D7-487D-8821-B2F108E1A8F8}"/>
    <cellStyle name="Note 2 2 2 9 3 3" xfId="14114" xr:uid="{E73AB6AF-A871-4628-BDFE-0B6DAE1CAE21}"/>
    <cellStyle name="Note 2 2 2 9 4" xfId="14115" xr:uid="{0EEEB9BC-85E1-4D22-B20F-E2BBE58F6185}"/>
    <cellStyle name="Note 2 2 2 9 4 2" xfId="14116" xr:uid="{B7EE2DF3-80E9-481B-978F-48996CB9ACCF}"/>
    <cellStyle name="Note 2 2 2 9 4 3" xfId="14117" xr:uid="{FE2FC7BE-8B73-41D6-8D75-929AA985BE14}"/>
    <cellStyle name="Note 2 2 2 9 5" xfId="14118" xr:uid="{A324F0CF-07F6-4D8D-93E8-E518D7DBD508}"/>
    <cellStyle name="Note 2 2 2 9 5 2" xfId="14119" xr:uid="{26088A67-DB2F-41C5-B1D1-0CB1BAA0B4C9}"/>
    <cellStyle name="Note 2 2 2 9 5 3" xfId="14120" xr:uid="{28D172E6-7D70-4480-9424-BC3100C39E9D}"/>
    <cellStyle name="Note 2 2 2 9 6" xfId="14121" xr:uid="{2C743749-4091-4B5F-B676-F46B113C5BCC}"/>
    <cellStyle name="Note 2 2 2 9 6 2" xfId="14122" xr:uid="{6A206B42-5274-428B-A833-949D9B6C1DF3}"/>
    <cellStyle name="Note 2 2 2 9 6 3" xfId="14123" xr:uid="{67725F4D-B674-4D16-B415-E07733F7C34E}"/>
    <cellStyle name="Note 2 2 2 9 7" xfId="14124" xr:uid="{E176475E-C1FF-419D-A827-E526185B725E}"/>
    <cellStyle name="Note 2 2 2 9 8" xfId="14125" xr:uid="{C291640E-7FD8-461A-9406-68BA1517E1F0}"/>
    <cellStyle name="Note 2 2 2 9 9" xfId="14126" xr:uid="{6FDD07E5-5956-4FA0-AF2B-A52A3AFC7B07}"/>
    <cellStyle name="Note 2 2 20" xfId="14127" xr:uid="{D799506C-D5A5-4963-BBEA-E124CD90D858}"/>
    <cellStyle name="Note 2 2 3" xfId="14128" xr:uid="{C05FE827-7561-4FC7-B9AE-9EBEAB5E6985}"/>
    <cellStyle name="Note 2 2 3 10" xfId="14129" xr:uid="{7F741902-856B-4A3B-AE0D-D0455693DEDB}"/>
    <cellStyle name="Note 2 2 3 10 2" xfId="14130" xr:uid="{97B31B67-4D08-4311-B448-54627BBAE412}"/>
    <cellStyle name="Note 2 2 3 10 2 2" xfId="14131" xr:uid="{B1457A69-E301-4D75-9772-81C02A7FE3DE}"/>
    <cellStyle name="Note 2 2 3 10 2 3" xfId="14132" xr:uid="{98978E34-D337-4B7B-BA9D-0C227443317A}"/>
    <cellStyle name="Note 2 2 3 10 3" xfId="14133" xr:uid="{B28E765A-4445-496B-AE00-E2DDA254EC58}"/>
    <cellStyle name="Note 2 2 3 10 3 2" xfId="14134" xr:uid="{3FB2D6AB-CD09-4F66-8346-3A86407A7879}"/>
    <cellStyle name="Note 2 2 3 10 3 3" xfId="14135" xr:uid="{68C7C6A6-E2A9-43E5-921E-768A18977AE9}"/>
    <cellStyle name="Note 2 2 3 10 4" xfId="14136" xr:uid="{1DA086D8-179E-431D-B189-30AFB6B07423}"/>
    <cellStyle name="Note 2 2 3 10 4 2" xfId="14137" xr:uid="{6E09C01E-13B0-4EBE-89D7-E42F53319A30}"/>
    <cellStyle name="Note 2 2 3 10 4 3" xfId="14138" xr:uid="{B4AA1725-7605-44DC-93B3-6292CF3DC848}"/>
    <cellStyle name="Note 2 2 3 10 5" xfId="14139" xr:uid="{6099E216-0FB1-43F9-9FC8-5864E16B676B}"/>
    <cellStyle name="Note 2 2 3 10 5 2" xfId="14140" xr:uid="{47881D3D-B380-4F0D-8099-586037E6D5A9}"/>
    <cellStyle name="Note 2 2 3 10 5 3" xfId="14141" xr:uid="{B99B0550-356B-4EF2-BEC0-DECF28E2E046}"/>
    <cellStyle name="Note 2 2 3 10 6" xfId="14142" xr:uid="{B0CC5C58-C57B-444A-A243-A0F4457EB7AB}"/>
    <cellStyle name="Note 2 2 3 10 6 2" xfId="14143" xr:uid="{E277EBA4-FF93-4E12-84D9-796E7C5B2188}"/>
    <cellStyle name="Note 2 2 3 10 6 3" xfId="14144" xr:uid="{E1B1EC61-6EA1-475A-8C79-824E1BB7D040}"/>
    <cellStyle name="Note 2 2 3 10 7" xfId="14145" xr:uid="{F83E32B0-DE0D-4CFD-92C5-D5A79DA54A15}"/>
    <cellStyle name="Note 2 2 3 10 8" xfId="14146" xr:uid="{AFF5A52D-3EBC-4EFB-A9CC-83133D095E30}"/>
    <cellStyle name="Note 2 2 3 11" xfId="14147" xr:uid="{FA3609D1-2CB0-46A9-86FB-ABED246E4942}"/>
    <cellStyle name="Note 2 2 3 11 2" xfId="14148" xr:uid="{9B45AA62-3EFD-49FA-821F-B7FC6C91A9A2}"/>
    <cellStyle name="Note 2 2 3 11 2 2" xfId="14149" xr:uid="{851C648A-DDF1-4C8A-9D04-91F48380EB24}"/>
    <cellStyle name="Note 2 2 3 11 2 3" xfId="14150" xr:uid="{EEBF30DE-A263-4300-A991-C7E406D9FE1F}"/>
    <cellStyle name="Note 2 2 3 11 3" xfId="14151" xr:uid="{80D77517-05B7-40AB-9365-761E9F13B1B9}"/>
    <cellStyle name="Note 2 2 3 11 3 2" xfId="14152" xr:uid="{835FD98F-FB99-4760-A011-2F01625E40B8}"/>
    <cellStyle name="Note 2 2 3 11 3 3" xfId="14153" xr:uid="{9959452D-0085-45FD-B46C-5EFEB25B1F88}"/>
    <cellStyle name="Note 2 2 3 11 4" xfId="14154" xr:uid="{A4E7584F-B0FA-41A6-A0F4-95DD44C6596E}"/>
    <cellStyle name="Note 2 2 3 11 4 2" xfId="14155" xr:uid="{62696559-3980-455F-9621-C9F584DD8BA1}"/>
    <cellStyle name="Note 2 2 3 11 4 3" xfId="14156" xr:uid="{AACF5A80-5A82-46EE-947F-D93209181DFA}"/>
    <cellStyle name="Note 2 2 3 11 5" xfId="14157" xr:uid="{347E4169-A1F1-4979-BA64-2CAF39A4C555}"/>
    <cellStyle name="Note 2 2 3 11 5 2" xfId="14158" xr:uid="{39E5D2F6-0A9D-437C-8E3F-7D144FBA6166}"/>
    <cellStyle name="Note 2 2 3 11 5 3" xfId="14159" xr:uid="{96C5ECC4-0E97-4FE2-A18C-8996DA980041}"/>
    <cellStyle name="Note 2 2 3 11 6" xfId="14160" xr:uid="{E4954F73-44CA-44E1-A145-CD62EEF76922}"/>
    <cellStyle name="Note 2 2 3 11 6 2" xfId="14161" xr:uid="{93E5B3A9-7BAA-4975-BBE1-137F2A0EB8D4}"/>
    <cellStyle name="Note 2 2 3 11 6 3" xfId="14162" xr:uid="{A1BFD9FC-3139-4A7B-B003-129FC867FE1A}"/>
    <cellStyle name="Note 2 2 3 11 7" xfId="14163" xr:uid="{47DFBCD8-84E1-4B88-A44D-8BAEAD7DE934}"/>
    <cellStyle name="Note 2 2 3 11 8" xfId="14164" xr:uid="{E1AA854A-028C-4022-BF58-DE1775927626}"/>
    <cellStyle name="Note 2 2 3 12" xfId="14165" xr:uid="{B4CFB72E-8A1D-4F7A-86CE-C21A1B377E7F}"/>
    <cellStyle name="Note 2 2 3 12 2" xfId="14166" xr:uid="{30E75A30-71F9-4704-B775-6B8B9591F50B}"/>
    <cellStyle name="Note 2 2 3 12 2 2" xfId="14167" xr:uid="{CC6427B0-6A6E-43DA-8F27-8FBCC8ADD8D2}"/>
    <cellStyle name="Note 2 2 3 12 2 3" xfId="14168" xr:uid="{0781A2A5-27AE-499D-8667-72B1A19610AD}"/>
    <cellStyle name="Note 2 2 3 12 3" xfId="14169" xr:uid="{C9DAFBDC-4EAA-4D76-AFA7-2CF1BFA5428C}"/>
    <cellStyle name="Note 2 2 3 12 3 2" xfId="14170" xr:uid="{53CB8E9B-F7A7-4356-B022-FB22902377B1}"/>
    <cellStyle name="Note 2 2 3 12 3 3" xfId="14171" xr:uid="{E30C38AB-4835-4324-A4A2-99AB0AC3B222}"/>
    <cellStyle name="Note 2 2 3 12 4" xfId="14172" xr:uid="{5A5068D0-3C20-4930-A097-223735596095}"/>
    <cellStyle name="Note 2 2 3 12 4 2" xfId="14173" xr:uid="{B4210347-A51A-45E8-A511-499828ED4B4B}"/>
    <cellStyle name="Note 2 2 3 12 4 3" xfId="14174" xr:uid="{BEEFDE0A-440B-40F8-B12B-91D4D03AD176}"/>
    <cellStyle name="Note 2 2 3 12 5" xfId="14175" xr:uid="{4023CF57-8892-43AB-A0EE-980AA6F02D8F}"/>
    <cellStyle name="Note 2 2 3 12 5 2" xfId="14176" xr:uid="{9DD17A75-79CC-4723-A9FF-180E85972885}"/>
    <cellStyle name="Note 2 2 3 12 5 3" xfId="14177" xr:uid="{8B5692DC-8A3F-4A72-A70B-92D729661379}"/>
    <cellStyle name="Note 2 2 3 12 6" xfId="14178" xr:uid="{8683D5BA-6857-49EF-A786-4F58EA5670C8}"/>
    <cellStyle name="Note 2 2 3 12 6 2" xfId="14179" xr:uid="{C4165790-E221-4056-BD2C-C6868A5EE061}"/>
    <cellStyle name="Note 2 2 3 12 6 3" xfId="14180" xr:uid="{926B095A-6DA8-4F57-ACCA-99B57C0A7CA3}"/>
    <cellStyle name="Note 2 2 3 12 7" xfId="14181" xr:uid="{4B912395-24A1-4837-AD55-B899E79DB80B}"/>
    <cellStyle name="Note 2 2 3 12 8" xfId="14182" xr:uid="{1224D7ED-A9FB-4F20-831D-853FA16FE2D9}"/>
    <cellStyle name="Note 2 2 3 13" xfId="14183" xr:uid="{4FE93406-B72A-4821-A2D0-146B8936680C}"/>
    <cellStyle name="Note 2 2 3 13 2" xfId="14184" xr:uid="{3BB03841-D0F9-48A1-90E7-B9720029049F}"/>
    <cellStyle name="Note 2 2 3 13 2 2" xfId="14185" xr:uid="{66BF2012-7A27-4623-86CC-A429421F052B}"/>
    <cellStyle name="Note 2 2 3 13 2 3" xfId="14186" xr:uid="{BD38F4B1-E925-4F96-BFF1-76885CBEAA29}"/>
    <cellStyle name="Note 2 2 3 13 3" xfId="14187" xr:uid="{1DB612C3-830C-4061-9FEA-A7D59156D309}"/>
    <cellStyle name="Note 2 2 3 13 3 2" xfId="14188" xr:uid="{461B2BB8-8D0F-42FF-BF26-7F61BF6F2D4F}"/>
    <cellStyle name="Note 2 2 3 13 3 3" xfId="14189" xr:uid="{928AB9D4-DCDA-4ED2-A463-C4C322B890DC}"/>
    <cellStyle name="Note 2 2 3 13 4" xfId="14190" xr:uid="{FB11A130-4F35-4AAA-B593-79E9169BFC40}"/>
    <cellStyle name="Note 2 2 3 13 4 2" xfId="14191" xr:uid="{FC4F298F-524B-4052-9055-5C9B6406F0DD}"/>
    <cellStyle name="Note 2 2 3 13 4 3" xfId="14192" xr:uid="{2B3E6787-F791-4027-A9E4-2E3FABE75FE1}"/>
    <cellStyle name="Note 2 2 3 13 5" xfId="14193" xr:uid="{522F5716-A451-4AB5-9A9F-76E0934E2AB6}"/>
    <cellStyle name="Note 2 2 3 13 5 2" xfId="14194" xr:uid="{CBF84D76-9926-4E66-8B06-62F4B1D6515E}"/>
    <cellStyle name="Note 2 2 3 13 5 3" xfId="14195" xr:uid="{6CF01703-AE1E-4F85-9E00-9EEB923A3EC6}"/>
    <cellStyle name="Note 2 2 3 13 6" xfId="14196" xr:uid="{3D6189DA-A2A3-443D-9EAB-8E614DBECB5A}"/>
    <cellStyle name="Note 2 2 3 13 6 2" xfId="14197" xr:uid="{BDA22287-33D3-4767-9CBF-DFC6C93720AF}"/>
    <cellStyle name="Note 2 2 3 13 6 3" xfId="14198" xr:uid="{3EE211B0-64A7-401D-A436-2E300EC8B4A3}"/>
    <cellStyle name="Note 2 2 3 13 7" xfId="14199" xr:uid="{D06625D4-D199-47B4-8E8B-BFA00CF2AAC9}"/>
    <cellStyle name="Note 2 2 3 13 8" xfId="14200" xr:uid="{3F7D2C99-FA2B-4B55-A07A-8B22FAEAE466}"/>
    <cellStyle name="Note 2 2 3 14" xfId="14201" xr:uid="{417C8EEB-2747-4C44-86C9-ED78810CBA80}"/>
    <cellStyle name="Note 2 2 3 14 2" xfId="14202" xr:uid="{4B25383E-82DD-478B-8386-6F876F21615D}"/>
    <cellStyle name="Note 2 2 3 14 2 2" xfId="14203" xr:uid="{645D47A8-A004-4C81-A90C-307D3134C661}"/>
    <cellStyle name="Note 2 2 3 14 2 3" xfId="14204" xr:uid="{13B1F0D5-E09B-47F5-AD8A-FCC86581488A}"/>
    <cellStyle name="Note 2 2 3 14 3" xfId="14205" xr:uid="{B5B5BFE8-4DD3-45B9-8318-E1FE95D5B5EC}"/>
    <cellStyle name="Note 2 2 3 14 3 2" xfId="14206" xr:uid="{D7CE32D9-9E2F-4F84-9E89-3BDA94A76007}"/>
    <cellStyle name="Note 2 2 3 14 3 3" xfId="14207" xr:uid="{9A3B33BE-3F24-47DF-B578-5A7DCDD4B0DA}"/>
    <cellStyle name="Note 2 2 3 14 4" xfId="14208" xr:uid="{C6157339-4CA3-485A-8409-A16180510B1C}"/>
    <cellStyle name="Note 2 2 3 14 4 2" xfId="14209" xr:uid="{5EA43B6D-0BD4-41B8-B25B-287ECDD5BA23}"/>
    <cellStyle name="Note 2 2 3 14 4 3" xfId="14210" xr:uid="{423BDD89-A730-4E37-BD53-E66EF9BE2EFB}"/>
    <cellStyle name="Note 2 2 3 14 5" xfId="14211" xr:uid="{D7F794E5-8325-46A9-88A8-4050D7D88E67}"/>
    <cellStyle name="Note 2 2 3 14 5 2" xfId="14212" xr:uid="{F59851CB-A06D-4820-AE92-5F7D1CD9FEB0}"/>
    <cellStyle name="Note 2 2 3 14 5 3" xfId="14213" xr:uid="{9ECE1DCA-2E68-4061-AEF2-A5346CEE6652}"/>
    <cellStyle name="Note 2 2 3 14 6" xfId="14214" xr:uid="{DEE09E85-8235-4F63-A04A-481E551FD858}"/>
    <cellStyle name="Note 2 2 3 14 6 2" xfId="14215" xr:uid="{760FD095-4FE5-438A-89BB-4EEC4A159E95}"/>
    <cellStyle name="Note 2 2 3 14 6 3" xfId="14216" xr:uid="{878AAB38-B169-4BC5-BFD9-2F25CB01574C}"/>
    <cellStyle name="Note 2 2 3 14 7" xfId="14217" xr:uid="{4FEC5BFB-23BF-4A3B-9493-092555CBDB28}"/>
    <cellStyle name="Note 2 2 3 14 8" xfId="14218" xr:uid="{7372AC0F-80D0-430A-97D8-72F830BD2287}"/>
    <cellStyle name="Note 2 2 3 15" xfId="14219" xr:uid="{F0AC2B1B-D43F-4CA9-96B7-5DF0501B8EFA}"/>
    <cellStyle name="Note 2 2 3 15 2" xfId="14220" xr:uid="{AA020761-91C9-4512-81B3-05722DB0F7AA}"/>
    <cellStyle name="Note 2 2 3 15 2 2" xfId="14221" xr:uid="{6851D018-B5A4-4796-A9CA-F5BB57D6E882}"/>
    <cellStyle name="Note 2 2 3 15 2 3" xfId="14222" xr:uid="{7AFEBB27-3F52-4835-8A82-8EFD5EEE85F6}"/>
    <cellStyle name="Note 2 2 3 15 3" xfId="14223" xr:uid="{2AD1EC59-AF61-43CD-8EF5-CBCF33133F3F}"/>
    <cellStyle name="Note 2 2 3 15 3 2" xfId="14224" xr:uid="{9BA7AF6D-1AEA-48D0-9CE1-BED06600B2B0}"/>
    <cellStyle name="Note 2 2 3 15 3 3" xfId="14225" xr:uid="{9FB716C8-ED0D-4860-987E-334AC2F160CA}"/>
    <cellStyle name="Note 2 2 3 15 4" xfId="14226" xr:uid="{020F9EB0-5836-42D5-B668-9429B96D46CF}"/>
    <cellStyle name="Note 2 2 3 15 4 2" xfId="14227" xr:uid="{6EE2900B-6377-4047-9A4F-456E084E126A}"/>
    <cellStyle name="Note 2 2 3 15 4 3" xfId="14228" xr:uid="{71D7357D-34D9-4B0B-BF56-A5E11E6877DC}"/>
    <cellStyle name="Note 2 2 3 15 5" xfId="14229" xr:uid="{A16C6F44-13F6-4D03-80AF-242416C113A0}"/>
    <cellStyle name="Note 2 2 3 15 5 2" xfId="14230" xr:uid="{A039A928-2D58-44B3-805C-9D84F524DBA1}"/>
    <cellStyle name="Note 2 2 3 15 5 3" xfId="14231" xr:uid="{4BFC04A1-45C0-4717-8877-1C286984CA6B}"/>
    <cellStyle name="Note 2 2 3 15 6" xfId="14232" xr:uid="{854015C7-7215-47AD-908F-164436038AA1}"/>
    <cellStyle name="Note 2 2 3 15 6 2" xfId="14233" xr:uid="{00CB5AB1-B601-496F-90DB-A4C6198AE2D9}"/>
    <cellStyle name="Note 2 2 3 15 6 3" xfId="14234" xr:uid="{69AD30DD-56F1-4C82-84F7-2D13C7AC301A}"/>
    <cellStyle name="Note 2 2 3 15 7" xfId="14235" xr:uid="{48A2DBBA-CF38-45BF-AF5F-E7A16FD2F32E}"/>
    <cellStyle name="Note 2 2 3 15 8" xfId="14236" xr:uid="{C66524E7-1BFB-46E5-9F29-B375349904C3}"/>
    <cellStyle name="Note 2 2 3 16" xfId="14237" xr:uid="{76385A80-59B0-4693-B9BF-4301F34B27EE}"/>
    <cellStyle name="Note 2 2 3 2" xfId="14238" xr:uid="{2DABA835-2F42-4F94-A72E-E1760E682103}"/>
    <cellStyle name="Note 2 2 3 2 2" xfId="14239" xr:uid="{C211C725-21C9-4361-8D23-E7A6E610558D}"/>
    <cellStyle name="Note 2 2 3 2 2 2" xfId="14240" xr:uid="{D332AEAC-FBFA-4C20-A2F6-F1E0166E4BED}"/>
    <cellStyle name="Note 2 2 3 2 2 3" xfId="14241" xr:uid="{C5C2F37A-8E00-4FC5-9B91-5481F0C9F3A6}"/>
    <cellStyle name="Note 2 2 3 2 3" xfId="14242" xr:uid="{3977673E-7AED-4646-98D0-4AE16ACECDB9}"/>
    <cellStyle name="Note 2 2 3 2 3 2" xfId="14243" xr:uid="{0B9ECA9D-ED25-4D71-B350-D74CB2F34C1E}"/>
    <cellStyle name="Note 2 2 3 2 3 3" xfId="14244" xr:uid="{B16C998C-A777-412A-B3FC-DC6A122757D4}"/>
    <cellStyle name="Note 2 2 3 2 4" xfId="14245" xr:uid="{A6A7A143-DEBE-499C-8C4C-1075E7EA3E40}"/>
    <cellStyle name="Note 2 2 3 2 4 2" xfId="14246" xr:uid="{527AE35E-9118-47CD-8AFC-785704067C6A}"/>
    <cellStyle name="Note 2 2 3 2 4 3" xfId="14247" xr:uid="{95CC8D38-86A5-4B72-890F-53683DCC95BE}"/>
    <cellStyle name="Note 2 2 3 2 5" xfId="14248" xr:uid="{CDB1DD16-73FF-4CF9-8B6D-1B8E745F7697}"/>
    <cellStyle name="Note 2 2 3 2 5 2" xfId="14249" xr:uid="{24336143-E678-451A-AEA6-5B364E968D40}"/>
    <cellStyle name="Note 2 2 3 2 5 3" xfId="14250" xr:uid="{46B93141-86CD-4245-A258-D0F383A8E238}"/>
    <cellStyle name="Note 2 2 3 2 6" xfId="14251" xr:uid="{FC05F8E2-0A57-4006-B115-A7171A5DC842}"/>
    <cellStyle name="Note 2 2 3 2 6 2" xfId="14252" xr:uid="{E347919C-EA1D-4B9F-B584-930F3311405C}"/>
    <cellStyle name="Note 2 2 3 2 6 3" xfId="14253" xr:uid="{6C3DDDEF-0633-4539-B8C1-6C6ED9A14D83}"/>
    <cellStyle name="Note 2 2 3 2 7" xfId="14254" xr:uid="{0DC29306-DAD8-4EF9-8D5E-D307FFCEEF78}"/>
    <cellStyle name="Note 2 2 3 2 8" xfId="14255" xr:uid="{DF10D427-E8EE-474D-B4AF-E9E2138B3125}"/>
    <cellStyle name="Note 2 2 3 2 9" xfId="14256" xr:uid="{56AAE97E-9408-4B49-BC51-19A84BD447E3}"/>
    <cellStyle name="Note 2 2 3 3" xfId="14257" xr:uid="{51755471-9E8F-44C8-8159-EC39031DC07A}"/>
    <cellStyle name="Note 2 2 3 3 2" xfId="14258" xr:uid="{84BC6C4D-4D09-464F-B2FC-6FAC4969BEF0}"/>
    <cellStyle name="Note 2 2 3 3 2 2" xfId="14259" xr:uid="{B8743334-CB75-4DCD-96F9-45C6AB038DF8}"/>
    <cellStyle name="Note 2 2 3 3 2 3" xfId="14260" xr:uid="{C35900C9-B8F4-4949-9B2D-285D211D5FE3}"/>
    <cellStyle name="Note 2 2 3 3 3" xfId="14261" xr:uid="{96A5C569-FEFF-4F66-ADB7-1805A9CF77DA}"/>
    <cellStyle name="Note 2 2 3 3 3 2" xfId="14262" xr:uid="{A9444591-7170-44DC-A6DA-1ABDCEB45466}"/>
    <cellStyle name="Note 2 2 3 3 3 3" xfId="14263" xr:uid="{5F049D3A-118B-41C0-A019-76F0D1947BDD}"/>
    <cellStyle name="Note 2 2 3 3 4" xfId="14264" xr:uid="{B4B9021D-7F7D-46AF-8949-2A2E12E15ED3}"/>
    <cellStyle name="Note 2 2 3 3 4 2" xfId="14265" xr:uid="{039F5DBB-EE93-407C-A8AD-AAE334C104CE}"/>
    <cellStyle name="Note 2 2 3 3 4 3" xfId="14266" xr:uid="{6B0F2E98-CCCE-4B2C-8E20-E2E500135F5A}"/>
    <cellStyle name="Note 2 2 3 3 5" xfId="14267" xr:uid="{8668A6BB-A8F9-4C2D-90A8-22BC8C0C0522}"/>
    <cellStyle name="Note 2 2 3 3 5 2" xfId="14268" xr:uid="{6E101DC1-FFD2-4AAF-9E63-53B64DDFF666}"/>
    <cellStyle name="Note 2 2 3 3 5 3" xfId="14269" xr:uid="{617F307F-3376-4204-AA71-379D063F5B77}"/>
    <cellStyle name="Note 2 2 3 3 6" xfId="14270" xr:uid="{BD8B7DC8-76AC-4D74-AACC-33F06B7FAF22}"/>
    <cellStyle name="Note 2 2 3 3 6 2" xfId="14271" xr:uid="{4017575F-0818-476B-98DA-7B5CD8C0E781}"/>
    <cellStyle name="Note 2 2 3 3 6 3" xfId="14272" xr:uid="{2A3C731C-B5AD-43B4-B4E1-9534924F7FAF}"/>
    <cellStyle name="Note 2 2 3 3 7" xfId="14273" xr:uid="{57A5593D-4BEB-486E-84D9-3D06CEA0A0DE}"/>
    <cellStyle name="Note 2 2 3 3 8" xfId="14274" xr:uid="{EA224EB3-603B-4B2D-98E8-84D4494B2BAA}"/>
    <cellStyle name="Note 2 2 3 3 9" xfId="14275" xr:uid="{11AE5485-E74D-4AE0-BC94-3A14EE86AA08}"/>
    <cellStyle name="Note 2 2 3 4" xfId="14276" xr:uid="{8421ADBF-2CED-4132-B543-6F98B662910A}"/>
    <cellStyle name="Note 2 2 3 4 2" xfId="14277" xr:uid="{A326B837-B29B-4D8F-9669-F088AB170C79}"/>
    <cellStyle name="Note 2 2 3 4 2 2" xfId="14278" xr:uid="{80799942-F54A-4E71-A788-DC59123002A2}"/>
    <cellStyle name="Note 2 2 3 4 2 3" xfId="14279" xr:uid="{EA072073-C2AC-4408-BE59-64E6818D3736}"/>
    <cellStyle name="Note 2 2 3 4 3" xfId="14280" xr:uid="{9411797C-ED91-4BB6-BB69-DACB91BFC983}"/>
    <cellStyle name="Note 2 2 3 4 3 2" xfId="14281" xr:uid="{84BF16DC-B165-4CBE-8842-9B34AFAD3623}"/>
    <cellStyle name="Note 2 2 3 4 3 3" xfId="14282" xr:uid="{65E0F68C-F309-4E8B-A454-EFF566B072A7}"/>
    <cellStyle name="Note 2 2 3 4 4" xfId="14283" xr:uid="{64AF64AC-FA28-4A84-802A-68FBAA0CEB48}"/>
    <cellStyle name="Note 2 2 3 4 4 2" xfId="14284" xr:uid="{B4B02F2B-1791-4C9E-801B-12FCD34B042F}"/>
    <cellStyle name="Note 2 2 3 4 4 3" xfId="14285" xr:uid="{61792C19-591D-42D3-B4C4-C03E7C43A921}"/>
    <cellStyle name="Note 2 2 3 4 5" xfId="14286" xr:uid="{2A219E51-70B7-4FDB-82AD-24E8556A3052}"/>
    <cellStyle name="Note 2 2 3 4 5 2" xfId="14287" xr:uid="{72B2CA77-5028-42E7-B556-392ADB884AD4}"/>
    <cellStyle name="Note 2 2 3 4 5 3" xfId="14288" xr:uid="{332E49E1-3A4C-4993-A03B-CE09724F4FF1}"/>
    <cellStyle name="Note 2 2 3 4 6" xfId="14289" xr:uid="{D916E8C7-7E9D-4DEF-9962-B7C59C35AC96}"/>
    <cellStyle name="Note 2 2 3 4 6 2" xfId="14290" xr:uid="{D512C391-3A0E-47E2-9C6C-C3A13A0181BD}"/>
    <cellStyle name="Note 2 2 3 4 6 3" xfId="14291" xr:uid="{4B39AD4B-1E63-4A61-B0FD-0AD281A5C9E5}"/>
    <cellStyle name="Note 2 2 3 4 7" xfId="14292" xr:uid="{2C077E2A-9933-4983-A09D-4E8D0F0633C6}"/>
    <cellStyle name="Note 2 2 3 4 8" xfId="14293" xr:uid="{2B0F6636-B6C3-40AD-87AF-31670CDBFC95}"/>
    <cellStyle name="Note 2 2 3 4 9" xfId="14294" xr:uid="{36907226-30BD-471D-9FF2-1B6B8629987C}"/>
    <cellStyle name="Note 2 2 3 5" xfId="14295" xr:uid="{0826E0D1-8EC8-4CBC-8C67-D26E374D7FA9}"/>
    <cellStyle name="Note 2 2 3 5 2" xfId="14296" xr:uid="{DDE396EA-36F1-400A-956E-80C1952C0044}"/>
    <cellStyle name="Note 2 2 3 5 2 2" xfId="14297" xr:uid="{115E0C55-588E-4C32-95BB-003EA0C22DB6}"/>
    <cellStyle name="Note 2 2 3 5 2 3" xfId="14298" xr:uid="{6053C4E3-9CB9-4D42-B238-051668D7F719}"/>
    <cellStyle name="Note 2 2 3 5 3" xfId="14299" xr:uid="{38AA9A09-2851-4091-8230-C3609B52BDED}"/>
    <cellStyle name="Note 2 2 3 5 3 2" xfId="14300" xr:uid="{BAC63922-B557-4F82-9E7B-5E15649C72A1}"/>
    <cellStyle name="Note 2 2 3 5 3 3" xfId="14301" xr:uid="{1D7D85FA-242D-4C0B-AB7E-DBBEF33516E0}"/>
    <cellStyle name="Note 2 2 3 5 4" xfId="14302" xr:uid="{0A391201-31E6-444A-B3A5-EF3D0BF31A65}"/>
    <cellStyle name="Note 2 2 3 5 4 2" xfId="14303" xr:uid="{D0C79AB3-30F0-4DAA-BC5F-4EF698C70B61}"/>
    <cellStyle name="Note 2 2 3 5 4 3" xfId="14304" xr:uid="{BC626AEF-F550-40A2-A3C7-8BBC7C88EC1A}"/>
    <cellStyle name="Note 2 2 3 5 5" xfId="14305" xr:uid="{65F98413-A593-4837-8E30-7CC4681A8416}"/>
    <cellStyle name="Note 2 2 3 5 5 2" xfId="14306" xr:uid="{EF7D21D2-AAC8-424C-BC43-9431B1FBDDEE}"/>
    <cellStyle name="Note 2 2 3 5 5 3" xfId="14307" xr:uid="{80D484F8-7C2B-475D-A4BD-AE862FB82C07}"/>
    <cellStyle name="Note 2 2 3 5 6" xfId="14308" xr:uid="{FEE8123A-25A0-4D5E-920E-915175029FD3}"/>
    <cellStyle name="Note 2 2 3 5 6 2" xfId="14309" xr:uid="{4DE550B0-5673-4079-B6DD-DC90A76D7B7C}"/>
    <cellStyle name="Note 2 2 3 5 6 3" xfId="14310" xr:uid="{88F7A122-8B46-407D-86C3-A6F366B1A976}"/>
    <cellStyle name="Note 2 2 3 5 7" xfId="14311" xr:uid="{59890D77-F023-4C13-B30A-1081D00790C2}"/>
    <cellStyle name="Note 2 2 3 5 8" xfId="14312" xr:uid="{835D94E0-0A85-42AC-9868-98D40C90AA08}"/>
    <cellStyle name="Note 2 2 3 5 9" xfId="14313" xr:uid="{BD031975-4BCF-4AC1-BD7C-E39443B26B5F}"/>
    <cellStyle name="Note 2 2 3 6" xfId="14314" xr:uid="{BF9B04CC-EFD7-4694-9EAE-115C255D309E}"/>
    <cellStyle name="Note 2 2 3 6 2" xfId="14315" xr:uid="{03971056-0208-408C-9AFE-3A408B3136DF}"/>
    <cellStyle name="Note 2 2 3 6 2 2" xfId="14316" xr:uid="{06A7A704-2A04-4F5F-BB91-501EC9B541C6}"/>
    <cellStyle name="Note 2 2 3 6 2 3" xfId="14317" xr:uid="{3CDD82ED-A8F8-4F48-AD5B-287F60B224D5}"/>
    <cellStyle name="Note 2 2 3 6 3" xfId="14318" xr:uid="{52FD75B4-F4A9-4EB3-B409-DA5C531CCED6}"/>
    <cellStyle name="Note 2 2 3 6 3 2" xfId="14319" xr:uid="{CB79519B-806A-4300-88A3-0CAD51BDE2BB}"/>
    <cellStyle name="Note 2 2 3 6 3 3" xfId="14320" xr:uid="{3519D055-E8CE-4F25-A881-2AD65B233DC1}"/>
    <cellStyle name="Note 2 2 3 6 4" xfId="14321" xr:uid="{02C1825F-042F-4784-9E09-20AFDF7266DD}"/>
    <cellStyle name="Note 2 2 3 6 4 2" xfId="14322" xr:uid="{96CD5B77-93D5-46D9-8F36-4A2A994E5C38}"/>
    <cellStyle name="Note 2 2 3 6 4 3" xfId="14323" xr:uid="{70DEF3EF-5DA3-46B4-9477-9E9C59130002}"/>
    <cellStyle name="Note 2 2 3 6 5" xfId="14324" xr:uid="{0F8C771B-1EF4-4037-A793-AA2CA5C234F1}"/>
    <cellStyle name="Note 2 2 3 6 5 2" xfId="14325" xr:uid="{A6F52B5F-D335-44CD-B18B-9440610873D3}"/>
    <cellStyle name="Note 2 2 3 6 5 3" xfId="14326" xr:uid="{CF5D524B-89DF-4D91-A9B6-856E64E764EF}"/>
    <cellStyle name="Note 2 2 3 6 6" xfId="14327" xr:uid="{A0327EFF-2A2A-4B2A-88A5-860E9C8B09A2}"/>
    <cellStyle name="Note 2 2 3 6 6 2" xfId="14328" xr:uid="{5136E53C-28B9-4968-A1E8-EC6888257D67}"/>
    <cellStyle name="Note 2 2 3 6 6 3" xfId="14329" xr:uid="{D16D2D6E-8691-406E-ABF4-25B2AE90A550}"/>
    <cellStyle name="Note 2 2 3 6 7" xfId="14330" xr:uid="{1469D629-8AB8-459E-80DF-AAFE1A3D1316}"/>
    <cellStyle name="Note 2 2 3 6 8" xfId="14331" xr:uid="{B18CB894-8431-4258-A936-E073644081B8}"/>
    <cellStyle name="Note 2 2 3 6 9" xfId="14332" xr:uid="{BE6881B5-8D38-48B9-996A-79E91BA4F2E2}"/>
    <cellStyle name="Note 2 2 3 7" xfId="14333" xr:uid="{91E81EEB-9653-4433-8206-CB2C35723C3D}"/>
    <cellStyle name="Note 2 2 3 7 2" xfId="14334" xr:uid="{0C58BABE-2AEF-4482-9A32-E94E2C1DA662}"/>
    <cellStyle name="Note 2 2 3 7 2 2" xfId="14335" xr:uid="{1EEC38E6-8F55-4720-B168-CE2E1DC16390}"/>
    <cellStyle name="Note 2 2 3 7 2 3" xfId="14336" xr:uid="{EFAA45EE-3CFB-4BD9-8B38-14B32EE1ABD3}"/>
    <cellStyle name="Note 2 2 3 7 3" xfId="14337" xr:uid="{4C9F5E12-E00E-459A-A7FD-9269D9313F52}"/>
    <cellStyle name="Note 2 2 3 7 3 2" xfId="14338" xr:uid="{437FCCF1-E668-457C-9077-9902E9C46CCA}"/>
    <cellStyle name="Note 2 2 3 7 3 3" xfId="14339" xr:uid="{5BAA10D8-4DFB-4D72-A5A2-98055E4095A6}"/>
    <cellStyle name="Note 2 2 3 7 4" xfId="14340" xr:uid="{218843A7-5764-4828-A156-FF52BC51FC39}"/>
    <cellStyle name="Note 2 2 3 7 4 2" xfId="14341" xr:uid="{C9794B2D-5561-4FDB-BF06-D966BC0CB474}"/>
    <cellStyle name="Note 2 2 3 7 4 3" xfId="14342" xr:uid="{639C3BBD-8D0B-4100-AA30-C91DC45CD775}"/>
    <cellStyle name="Note 2 2 3 7 5" xfId="14343" xr:uid="{E9C1F6A0-3E2E-4899-91A4-0999DFC3D29D}"/>
    <cellStyle name="Note 2 2 3 7 5 2" xfId="14344" xr:uid="{4B46D7CE-BF18-4872-904C-D73B1D039F91}"/>
    <cellStyle name="Note 2 2 3 7 5 3" xfId="14345" xr:uid="{82633C7F-F513-4B55-AAB2-0D0D576AD096}"/>
    <cellStyle name="Note 2 2 3 7 6" xfId="14346" xr:uid="{547FF3B4-7262-47A6-8791-5CA8C8E8B477}"/>
    <cellStyle name="Note 2 2 3 7 6 2" xfId="14347" xr:uid="{A2013251-10AD-4ABD-A7FA-A7F08D8E7A5A}"/>
    <cellStyle name="Note 2 2 3 7 6 3" xfId="14348" xr:uid="{9E0F549B-A167-4C61-A67E-B8DC24908540}"/>
    <cellStyle name="Note 2 2 3 7 7" xfId="14349" xr:uid="{5291F807-DA19-40B7-BBE3-48366616088C}"/>
    <cellStyle name="Note 2 2 3 7 8" xfId="14350" xr:uid="{63BFCA9A-3917-4C56-A55C-630D7EADAB72}"/>
    <cellStyle name="Note 2 2 3 7 9" xfId="14351" xr:uid="{52980CE7-7E9B-4A7D-A335-7D79A67DABAF}"/>
    <cellStyle name="Note 2 2 3 8" xfId="14352" xr:uid="{052C125C-F652-414A-93C7-E70A84D0D368}"/>
    <cellStyle name="Note 2 2 3 8 2" xfId="14353" xr:uid="{2D8A905E-B588-4A2A-B047-8D50BFF185E6}"/>
    <cellStyle name="Note 2 2 3 8 2 2" xfId="14354" xr:uid="{25C95FE1-5F53-4A2F-B4FC-974735580CD8}"/>
    <cellStyle name="Note 2 2 3 8 2 3" xfId="14355" xr:uid="{DE224D86-A8E4-4751-A1EA-DEA30FE53AA8}"/>
    <cellStyle name="Note 2 2 3 8 3" xfId="14356" xr:uid="{3CAAE90E-77AE-427C-974A-4340A5CA6666}"/>
    <cellStyle name="Note 2 2 3 8 3 2" xfId="14357" xr:uid="{1FF7DB28-3388-49F2-BDD1-8AD7280FA08E}"/>
    <cellStyle name="Note 2 2 3 8 3 3" xfId="14358" xr:uid="{22652908-4EA2-4591-93DF-FA52E6A4508B}"/>
    <cellStyle name="Note 2 2 3 8 4" xfId="14359" xr:uid="{B36553B2-67E1-4B09-8F19-B895A9E1B155}"/>
    <cellStyle name="Note 2 2 3 8 4 2" xfId="14360" xr:uid="{90B86CA4-7789-4A7D-97F9-2A1BBC0A1B6B}"/>
    <cellStyle name="Note 2 2 3 8 4 3" xfId="14361" xr:uid="{2968D301-C9BC-4E36-A10F-9828E54D6EA2}"/>
    <cellStyle name="Note 2 2 3 8 5" xfId="14362" xr:uid="{B21DBF38-A5C8-4E2A-AC76-821706DAA27E}"/>
    <cellStyle name="Note 2 2 3 8 5 2" xfId="14363" xr:uid="{8DB26FF0-F846-4BCE-B475-CBF93C25073E}"/>
    <cellStyle name="Note 2 2 3 8 5 3" xfId="14364" xr:uid="{6F0F8464-3F0A-43D7-8821-5F9F145566E7}"/>
    <cellStyle name="Note 2 2 3 8 6" xfId="14365" xr:uid="{044430FC-7B69-48B7-91F9-293AC9DF829A}"/>
    <cellStyle name="Note 2 2 3 8 6 2" xfId="14366" xr:uid="{6F31F3D5-FF40-4668-AD6F-314EC1147F18}"/>
    <cellStyle name="Note 2 2 3 8 6 3" xfId="14367" xr:uid="{7ECDD96F-3914-4A80-BD86-2C5F55F2A235}"/>
    <cellStyle name="Note 2 2 3 8 7" xfId="14368" xr:uid="{BBBBA7BE-8DBA-43DF-A981-D7DF936A1787}"/>
    <cellStyle name="Note 2 2 3 8 8" xfId="14369" xr:uid="{3603BC36-51F4-44B3-8007-018DED9D8D79}"/>
    <cellStyle name="Note 2 2 3 8 9" xfId="14370" xr:uid="{69FD0C5D-0A87-415B-9A93-5977E05E3C0E}"/>
    <cellStyle name="Note 2 2 3 9" xfId="14371" xr:uid="{6558E172-F5BF-4E7F-B6C7-2D7B168228D9}"/>
    <cellStyle name="Note 2 2 3 9 2" xfId="14372" xr:uid="{FD989D0F-298C-47B8-85D0-C4E68DF3D3EF}"/>
    <cellStyle name="Note 2 2 3 9 2 2" xfId="14373" xr:uid="{20232526-BE90-443A-99FA-36D97BA0E108}"/>
    <cellStyle name="Note 2 2 3 9 2 3" xfId="14374" xr:uid="{365CCFC8-8BD1-477A-BE4F-0EC6E18AD787}"/>
    <cellStyle name="Note 2 2 3 9 3" xfId="14375" xr:uid="{631C9FD6-356C-4D12-9106-9CD871CFB19D}"/>
    <cellStyle name="Note 2 2 3 9 3 2" xfId="14376" xr:uid="{3782259C-3616-43D0-85E4-27324B3E2BE1}"/>
    <cellStyle name="Note 2 2 3 9 3 3" xfId="14377" xr:uid="{40A7CB12-E142-4C5E-816E-CDBC01A612FD}"/>
    <cellStyle name="Note 2 2 3 9 4" xfId="14378" xr:uid="{75E160EF-ABB9-4A77-886E-CA059D1B706C}"/>
    <cellStyle name="Note 2 2 3 9 4 2" xfId="14379" xr:uid="{30FB1500-22A7-49F7-8F2F-D3DFA5FC379D}"/>
    <cellStyle name="Note 2 2 3 9 4 3" xfId="14380" xr:uid="{A24908A8-CF2B-494A-9FD1-21B1F3367C73}"/>
    <cellStyle name="Note 2 2 3 9 5" xfId="14381" xr:uid="{CF2DA7B2-B246-4E10-86FC-11032BAE5B95}"/>
    <cellStyle name="Note 2 2 3 9 5 2" xfId="14382" xr:uid="{E1E51EA0-948E-4FA1-8FAB-6CD4BB90CF23}"/>
    <cellStyle name="Note 2 2 3 9 5 3" xfId="14383" xr:uid="{0FCC4299-7BC4-4ED9-BB91-E5C8FE1142B5}"/>
    <cellStyle name="Note 2 2 3 9 6" xfId="14384" xr:uid="{B3273C0E-6897-4845-9D01-48F3445500B4}"/>
    <cellStyle name="Note 2 2 3 9 6 2" xfId="14385" xr:uid="{60463B13-FCE6-4A23-A52F-86EC97DAE2BC}"/>
    <cellStyle name="Note 2 2 3 9 6 3" xfId="14386" xr:uid="{FB444E93-9842-4250-8A4D-BB49ADB961A0}"/>
    <cellStyle name="Note 2 2 3 9 7" xfId="14387" xr:uid="{B016A61F-DD67-41C7-831C-41F047AA2B0B}"/>
    <cellStyle name="Note 2 2 3 9 8" xfId="14388" xr:uid="{21468815-7E06-479C-BDFC-723EE1A33E81}"/>
    <cellStyle name="Note 2 2 4" xfId="14389" xr:uid="{AB066135-933A-4016-A3DE-5AB217D07306}"/>
    <cellStyle name="Note 2 2 4 10" xfId="14390" xr:uid="{7B77C8CA-2F01-4EEF-80CA-0803DA899795}"/>
    <cellStyle name="Note 2 2 4 10 2" xfId="14391" xr:uid="{96568DF8-465F-44B8-9B2E-1FFE8E790548}"/>
    <cellStyle name="Note 2 2 4 10 2 2" xfId="14392" xr:uid="{84D930DC-517E-4657-83D0-9CC3A509345E}"/>
    <cellStyle name="Note 2 2 4 10 2 3" xfId="14393" xr:uid="{305217D3-63F2-46A8-A840-645AFB1EA0BD}"/>
    <cellStyle name="Note 2 2 4 10 3" xfId="14394" xr:uid="{2AAB0F7C-FB19-4E9F-8773-A18FC088B489}"/>
    <cellStyle name="Note 2 2 4 10 3 2" xfId="14395" xr:uid="{D48F2DCD-991C-4B26-AE23-EE2190C25ACA}"/>
    <cellStyle name="Note 2 2 4 10 3 3" xfId="14396" xr:uid="{EC788CE5-E0EB-46EA-9A65-09E471DE4A85}"/>
    <cellStyle name="Note 2 2 4 10 4" xfId="14397" xr:uid="{300C7D4A-724A-41DD-BFBF-4146CCCF01C0}"/>
    <cellStyle name="Note 2 2 4 10 4 2" xfId="14398" xr:uid="{AFCB4424-2EDB-458E-9B5D-448B6FAE3255}"/>
    <cellStyle name="Note 2 2 4 10 4 3" xfId="14399" xr:uid="{E35FA3CD-05DE-4419-BE77-6275BB611BE3}"/>
    <cellStyle name="Note 2 2 4 10 5" xfId="14400" xr:uid="{F7DD6A4C-FD1E-4D17-AE8E-B46105DC035C}"/>
    <cellStyle name="Note 2 2 4 10 5 2" xfId="14401" xr:uid="{AADFAE3B-2FFF-4F19-9466-2655A57D82BD}"/>
    <cellStyle name="Note 2 2 4 10 5 3" xfId="14402" xr:uid="{DEC630C2-951E-4CD3-9716-31787A02057E}"/>
    <cellStyle name="Note 2 2 4 10 6" xfId="14403" xr:uid="{BC4E8E60-7799-4A1A-97ED-06ADC0AF75E8}"/>
    <cellStyle name="Note 2 2 4 10 6 2" xfId="14404" xr:uid="{FE77C5F0-71D7-4CEB-86EF-17799997A2CC}"/>
    <cellStyle name="Note 2 2 4 10 6 3" xfId="14405" xr:uid="{14175FBF-1C10-4BB4-AFDE-C6F744495831}"/>
    <cellStyle name="Note 2 2 4 10 7" xfId="14406" xr:uid="{2F4781EE-598A-4BE9-AB5D-F7BC0A76293F}"/>
    <cellStyle name="Note 2 2 4 10 8" xfId="14407" xr:uid="{CFD06A84-FF89-4E9B-8DE2-329F5AFA3E58}"/>
    <cellStyle name="Note 2 2 4 11" xfId="14408" xr:uid="{30647926-C42B-48D8-B0F7-8A6AA51A6D52}"/>
    <cellStyle name="Note 2 2 4 11 2" xfId="14409" xr:uid="{4652F937-B796-4E1C-8C27-71BF6994CF9C}"/>
    <cellStyle name="Note 2 2 4 11 2 2" xfId="14410" xr:uid="{E9C57F2A-F722-492A-8C39-32E7F742A304}"/>
    <cellStyle name="Note 2 2 4 11 2 3" xfId="14411" xr:uid="{6E4DF38E-56B6-4785-90FB-05544873FA85}"/>
    <cellStyle name="Note 2 2 4 11 3" xfId="14412" xr:uid="{A3A04E24-2151-42A5-9DDE-AE7DD0FBAA76}"/>
    <cellStyle name="Note 2 2 4 11 3 2" xfId="14413" xr:uid="{565B6815-9B3A-42F5-BB49-983F231D6D2F}"/>
    <cellStyle name="Note 2 2 4 11 3 3" xfId="14414" xr:uid="{C1D98B34-A7CF-4C3B-88CE-6B49AF43BE79}"/>
    <cellStyle name="Note 2 2 4 11 4" xfId="14415" xr:uid="{054BBBBE-B585-4339-B9A5-4C3A7477229C}"/>
    <cellStyle name="Note 2 2 4 11 4 2" xfId="14416" xr:uid="{9F37BDD2-0BD1-4DDE-8DA7-8FA1E21E6D29}"/>
    <cellStyle name="Note 2 2 4 11 4 3" xfId="14417" xr:uid="{64165C38-6D1C-4E01-B3B7-9AF246BC1AE2}"/>
    <cellStyle name="Note 2 2 4 11 5" xfId="14418" xr:uid="{9AEC04A4-8192-43B4-97E4-DD4B735FD664}"/>
    <cellStyle name="Note 2 2 4 11 5 2" xfId="14419" xr:uid="{965B1B90-2387-4D19-AD40-00A8707BF0A3}"/>
    <cellStyle name="Note 2 2 4 11 5 3" xfId="14420" xr:uid="{1FC53D60-CCDB-41CE-A18D-52A207DACFB0}"/>
    <cellStyle name="Note 2 2 4 11 6" xfId="14421" xr:uid="{C4D71479-DA1D-49FD-B28A-DCA2D50EE5AE}"/>
    <cellStyle name="Note 2 2 4 11 6 2" xfId="14422" xr:uid="{D8E2FF2E-57D1-483B-9FE8-1E555D8A481B}"/>
    <cellStyle name="Note 2 2 4 11 6 3" xfId="14423" xr:uid="{DB345028-867C-40CC-A88A-0CBEBD2411C9}"/>
    <cellStyle name="Note 2 2 4 11 7" xfId="14424" xr:uid="{67D46403-C21D-4A5C-9E1F-061D3C6FFE6C}"/>
    <cellStyle name="Note 2 2 4 11 8" xfId="14425" xr:uid="{877319EB-86D4-4D89-9B7A-86D79266A016}"/>
    <cellStyle name="Note 2 2 4 12" xfId="14426" xr:uid="{9B1A19CD-23B9-4512-9A92-3A5DA56A3DA6}"/>
    <cellStyle name="Note 2 2 4 12 2" xfId="14427" xr:uid="{356BBE7B-8477-4577-BD9B-DD9CB025222F}"/>
    <cellStyle name="Note 2 2 4 12 2 2" xfId="14428" xr:uid="{158CDB60-98FE-45A9-84D7-B57A82A465AA}"/>
    <cellStyle name="Note 2 2 4 12 2 3" xfId="14429" xr:uid="{26FBD12F-B6FC-4197-92B1-356F650758F5}"/>
    <cellStyle name="Note 2 2 4 12 3" xfId="14430" xr:uid="{7DC59F2E-32C4-4A9C-85C8-1893809F126E}"/>
    <cellStyle name="Note 2 2 4 12 3 2" xfId="14431" xr:uid="{24E6B5E2-9D31-4B36-8590-28AD91796B31}"/>
    <cellStyle name="Note 2 2 4 12 3 3" xfId="14432" xr:uid="{1E707AE2-AF9E-4618-87A7-2089E24CE760}"/>
    <cellStyle name="Note 2 2 4 12 4" xfId="14433" xr:uid="{25BB4FF2-65E3-475D-BDAE-69C9957E252B}"/>
    <cellStyle name="Note 2 2 4 12 4 2" xfId="14434" xr:uid="{21FD116A-6454-44DC-894B-8BCB40E17F77}"/>
    <cellStyle name="Note 2 2 4 12 4 3" xfId="14435" xr:uid="{2411BE50-6B03-4409-93B6-79B0440ED408}"/>
    <cellStyle name="Note 2 2 4 12 5" xfId="14436" xr:uid="{A3E8D70C-5ECE-4B5A-BC30-7A3166B6F4E5}"/>
    <cellStyle name="Note 2 2 4 12 5 2" xfId="14437" xr:uid="{4CFC8A4E-119A-4E5A-8A29-75B1D3BFCD0B}"/>
    <cellStyle name="Note 2 2 4 12 5 3" xfId="14438" xr:uid="{965B12C0-ED87-474A-9BFF-2D5B1E2E3C5B}"/>
    <cellStyle name="Note 2 2 4 12 6" xfId="14439" xr:uid="{02B06FCF-C681-4FB7-8F68-984498CE32FE}"/>
    <cellStyle name="Note 2 2 4 12 6 2" xfId="14440" xr:uid="{74FFBD0D-1981-442B-9C27-4C40F1B0606A}"/>
    <cellStyle name="Note 2 2 4 12 6 3" xfId="14441" xr:uid="{94539DD8-4DC3-4F7A-B558-CB04C070DB75}"/>
    <cellStyle name="Note 2 2 4 12 7" xfId="14442" xr:uid="{1BFC10EB-E20A-4483-AADC-2074C03035B0}"/>
    <cellStyle name="Note 2 2 4 12 8" xfId="14443" xr:uid="{66FF1535-05A0-4EB4-AFA8-1CF61571BBFC}"/>
    <cellStyle name="Note 2 2 4 13" xfId="14444" xr:uid="{98154C07-9A81-41F3-BCF6-BAD7F6A481A1}"/>
    <cellStyle name="Note 2 2 4 13 2" xfId="14445" xr:uid="{EBBCE27C-EDB0-44C4-8B51-7DFFB91D3F0F}"/>
    <cellStyle name="Note 2 2 4 13 2 2" xfId="14446" xr:uid="{E183942B-C766-4FA2-8903-CCF7FFD81F84}"/>
    <cellStyle name="Note 2 2 4 13 2 3" xfId="14447" xr:uid="{F4A2EAA7-CF2D-4A2E-9033-82A0EBC8B815}"/>
    <cellStyle name="Note 2 2 4 13 3" xfId="14448" xr:uid="{63A487E3-D728-44DE-B0A2-B067C0B4642F}"/>
    <cellStyle name="Note 2 2 4 13 3 2" xfId="14449" xr:uid="{11255F3B-C95E-4EBF-A28B-FA0EBD68A591}"/>
    <cellStyle name="Note 2 2 4 13 3 3" xfId="14450" xr:uid="{F6EA1130-367F-4E53-A8DB-9C8B8E64C398}"/>
    <cellStyle name="Note 2 2 4 13 4" xfId="14451" xr:uid="{D6DD8B10-57D2-4BEB-B2BC-F53608FBD0DA}"/>
    <cellStyle name="Note 2 2 4 13 4 2" xfId="14452" xr:uid="{73C01842-AF0E-4AFE-B5B6-FC33DEB7CD40}"/>
    <cellStyle name="Note 2 2 4 13 4 3" xfId="14453" xr:uid="{FEBDC5B3-5910-4557-9451-17768655B3B6}"/>
    <cellStyle name="Note 2 2 4 13 5" xfId="14454" xr:uid="{5A2DF98F-809C-411C-A9DD-2C8DDB6E1369}"/>
    <cellStyle name="Note 2 2 4 13 5 2" xfId="14455" xr:uid="{9E6946CE-1ECD-4168-8482-ADC290467C0F}"/>
    <cellStyle name="Note 2 2 4 13 5 3" xfId="14456" xr:uid="{38AD0D44-4551-476F-A75A-5C681C7001D9}"/>
    <cellStyle name="Note 2 2 4 13 6" xfId="14457" xr:uid="{EC370A88-7FA6-4ED2-A7AE-2F048931E131}"/>
    <cellStyle name="Note 2 2 4 13 6 2" xfId="14458" xr:uid="{78931F91-5D75-4C1B-901C-EE758E112586}"/>
    <cellStyle name="Note 2 2 4 13 6 3" xfId="14459" xr:uid="{AB50A888-FB73-4A5F-815F-FD65A0370516}"/>
    <cellStyle name="Note 2 2 4 13 7" xfId="14460" xr:uid="{B482E4C9-176B-4F33-BE2B-EE6BF1E0A4CA}"/>
    <cellStyle name="Note 2 2 4 13 8" xfId="14461" xr:uid="{37A9C2D9-A9A6-44EC-8EC9-E12E113484FD}"/>
    <cellStyle name="Note 2 2 4 14" xfId="14462" xr:uid="{99F71555-EC10-4B45-8EFC-A6262A1359B7}"/>
    <cellStyle name="Note 2 2 4 14 2" xfId="14463" xr:uid="{4E9FA8B6-C150-4310-8027-1028B9EEF310}"/>
    <cellStyle name="Note 2 2 4 14 2 2" xfId="14464" xr:uid="{0314C6E5-9C93-4D77-9F71-4FA2E50E3444}"/>
    <cellStyle name="Note 2 2 4 14 2 3" xfId="14465" xr:uid="{491A837B-3584-4CCF-A2A2-F9662BF72ADF}"/>
    <cellStyle name="Note 2 2 4 14 3" xfId="14466" xr:uid="{410FEE69-B87D-4FB7-938D-FD7380C0C5C9}"/>
    <cellStyle name="Note 2 2 4 14 3 2" xfId="14467" xr:uid="{692DC49A-25C2-4B66-AB76-06794502AABA}"/>
    <cellStyle name="Note 2 2 4 14 3 3" xfId="14468" xr:uid="{0C6A6835-1D05-48CA-9586-0FA45FDFAA2C}"/>
    <cellStyle name="Note 2 2 4 14 4" xfId="14469" xr:uid="{B8B87674-B525-489A-87EF-06AC6E84964C}"/>
    <cellStyle name="Note 2 2 4 14 4 2" xfId="14470" xr:uid="{85859DE0-0555-4F67-8965-4FA71B1D1BAE}"/>
    <cellStyle name="Note 2 2 4 14 4 3" xfId="14471" xr:uid="{FC9FFCA2-6D73-40DD-8EF6-6A6AEE69BCD6}"/>
    <cellStyle name="Note 2 2 4 14 5" xfId="14472" xr:uid="{38D10E38-0C75-4263-8F67-2D26EE435ECD}"/>
    <cellStyle name="Note 2 2 4 14 5 2" xfId="14473" xr:uid="{38484202-791A-4B2F-A1CC-ED0C2E3DB864}"/>
    <cellStyle name="Note 2 2 4 14 5 3" xfId="14474" xr:uid="{996BDFE1-A58F-4747-A7E6-8D4803A6440A}"/>
    <cellStyle name="Note 2 2 4 14 6" xfId="14475" xr:uid="{C964F54F-EA42-438C-B97D-705BEE77B0CC}"/>
    <cellStyle name="Note 2 2 4 14 6 2" xfId="14476" xr:uid="{71402BE4-8A79-4AA9-A455-4FC708891421}"/>
    <cellStyle name="Note 2 2 4 14 6 3" xfId="14477" xr:uid="{44163190-F289-489A-913E-C751999C5995}"/>
    <cellStyle name="Note 2 2 4 14 7" xfId="14478" xr:uid="{E1B0D387-F831-4092-B432-4F97C1EF323B}"/>
    <cellStyle name="Note 2 2 4 14 8" xfId="14479" xr:uid="{6C644D47-6123-4BBF-B6E2-0D03E36EB152}"/>
    <cellStyle name="Note 2 2 4 15" xfId="14480" xr:uid="{A242A945-6D39-4D0C-85E7-751ACB4CE0F7}"/>
    <cellStyle name="Note 2 2 4 15 2" xfId="14481" xr:uid="{E7103FFA-6211-494E-9A4C-B7FA9498442C}"/>
    <cellStyle name="Note 2 2 4 15 2 2" xfId="14482" xr:uid="{844786B2-CB25-4508-9F4A-E1D6B0230A5D}"/>
    <cellStyle name="Note 2 2 4 15 2 3" xfId="14483" xr:uid="{45961B83-99FE-4901-B0F1-9C94BE475F7F}"/>
    <cellStyle name="Note 2 2 4 15 3" xfId="14484" xr:uid="{6CFB1461-5A86-4274-A5F4-B27517C565E2}"/>
    <cellStyle name="Note 2 2 4 15 3 2" xfId="14485" xr:uid="{175E9DBE-B0B1-4960-A818-AE7AE2930C0F}"/>
    <cellStyle name="Note 2 2 4 15 3 3" xfId="14486" xr:uid="{D56418F1-9F13-4D51-8BE2-302DD9FE23A1}"/>
    <cellStyle name="Note 2 2 4 15 4" xfId="14487" xr:uid="{EEB03F6C-CBDA-41AC-BBC3-A04FA424EF40}"/>
    <cellStyle name="Note 2 2 4 15 4 2" xfId="14488" xr:uid="{701394AF-A1B4-4A60-95C7-C17ABC69C6DD}"/>
    <cellStyle name="Note 2 2 4 15 4 3" xfId="14489" xr:uid="{7F716E81-538E-4E65-A155-A0F6F634FF06}"/>
    <cellStyle name="Note 2 2 4 15 5" xfId="14490" xr:uid="{223413FF-B32F-452C-AC6F-5F5996EE8310}"/>
    <cellStyle name="Note 2 2 4 15 5 2" xfId="14491" xr:uid="{618D936B-5466-4C39-926D-A110AB389C2E}"/>
    <cellStyle name="Note 2 2 4 15 5 3" xfId="14492" xr:uid="{F41F2249-D124-4AB2-AA25-03960B90CAF7}"/>
    <cellStyle name="Note 2 2 4 15 6" xfId="14493" xr:uid="{ED688C26-72CD-4C5C-88C9-2E0DCF70ABA1}"/>
    <cellStyle name="Note 2 2 4 15 6 2" xfId="14494" xr:uid="{CB8A0CE8-8137-4A22-8684-E0D6A310C00A}"/>
    <cellStyle name="Note 2 2 4 15 6 3" xfId="14495" xr:uid="{A402F370-A84A-4EFF-B7BA-415D0DFB567E}"/>
    <cellStyle name="Note 2 2 4 15 7" xfId="14496" xr:uid="{2AB8CE89-C2A5-4495-8445-688A12D07B32}"/>
    <cellStyle name="Note 2 2 4 15 8" xfId="14497" xr:uid="{F524F86B-8FEE-48C4-AD34-B7DC0102D365}"/>
    <cellStyle name="Note 2 2 4 16" xfId="14498" xr:uid="{3777A53A-D22F-4990-B08C-78A534C836C3}"/>
    <cellStyle name="Note 2 2 4 2" xfId="14499" xr:uid="{B51991EF-5635-4938-8DBC-4549B515575A}"/>
    <cellStyle name="Note 2 2 4 2 2" xfId="14500" xr:uid="{7B085FBF-D8DD-42CF-9323-2C93A7795ECD}"/>
    <cellStyle name="Note 2 2 4 2 2 2" xfId="14501" xr:uid="{439BA3A5-3E8E-4BFE-9023-35FA25CB4433}"/>
    <cellStyle name="Note 2 2 4 2 2 3" xfId="14502" xr:uid="{ED7475E2-EC3C-4537-88CE-B9EAF7815586}"/>
    <cellStyle name="Note 2 2 4 2 3" xfId="14503" xr:uid="{727C09B4-BE3D-4326-AEBB-0D981AE6BAE2}"/>
    <cellStyle name="Note 2 2 4 2 3 2" xfId="14504" xr:uid="{B0713A48-129B-4D7A-A851-B17219404BE0}"/>
    <cellStyle name="Note 2 2 4 2 3 3" xfId="14505" xr:uid="{01379C42-CBAC-4A8A-835A-28B9B3C8F0EB}"/>
    <cellStyle name="Note 2 2 4 2 4" xfId="14506" xr:uid="{0E1D9B40-B3AE-4022-A102-B520719B6586}"/>
    <cellStyle name="Note 2 2 4 2 4 2" xfId="14507" xr:uid="{910460D3-4F64-4CE9-895E-3133FC0C5695}"/>
    <cellStyle name="Note 2 2 4 2 4 3" xfId="14508" xr:uid="{251AD45D-A421-4BE7-8BBC-DADC5A9E1628}"/>
    <cellStyle name="Note 2 2 4 2 5" xfId="14509" xr:uid="{A366ED5D-04FF-44FC-B7F5-EC17B79E36F1}"/>
    <cellStyle name="Note 2 2 4 2 5 2" xfId="14510" xr:uid="{BAFBFFF4-CA6D-48B8-8372-C03147A9B08B}"/>
    <cellStyle name="Note 2 2 4 2 5 3" xfId="14511" xr:uid="{C868A047-43E6-45B8-BB6C-8FFA0ABDFED5}"/>
    <cellStyle name="Note 2 2 4 2 6" xfId="14512" xr:uid="{8065584C-F757-4A83-9D7C-213BA95E2114}"/>
    <cellStyle name="Note 2 2 4 2 6 2" xfId="14513" xr:uid="{BB89E0FA-58E8-4E68-97AD-4F90FE333E1C}"/>
    <cellStyle name="Note 2 2 4 2 6 3" xfId="14514" xr:uid="{E2D70E01-49AE-4CCF-BB02-5CA7276F7791}"/>
    <cellStyle name="Note 2 2 4 2 7" xfId="14515" xr:uid="{F5987165-2C24-4B22-AAE3-F8E36B281400}"/>
    <cellStyle name="Note 2 2 4 2 8" xfId="14516" xr:uid="{B8C50FE9-9D2A-46A9-9417-068904FE659F}"/>
    <cellStyle name="Note 2 2 4 2 9" xfId="14517" xr:uid="{DBBB6AF5-C65A-4125-B2C6-0A87F77957A3}"/>
    <cellStyle name="Note 2 2 4 3" xfId="14518" xr:uid="{5102677E-8FB4-476B-B6BE-F79C44B9F960}"/>
    <cellStyle name="Note 2 2 4 3 2" xfId="14519" xr:uid="{BD44583B-10E7-471B-B185-6E264ABBD071}"/>
    <cellStyle name="Note 2 2 4 3 2 2" xfId="14520" xr:uid="{0AD84751-E05E-4497-886E-3DFE528DD5FD}"/>
    <cellStyle name="Note 2 2 4 3 2 3" xfId="14521" xr:uid="{B2D7A7A2-CB87-443E-9779-CAC010A99E41}"/>
    <cellStyle name="Note 2 2 4 3 3" xfId="14522" xr:uid="{5E233BF5-D5D2-4E4A-B039-D34EC0401B97}"/>
    <cellStyle name="Note 2 2 4 3 3 2" xfId="14523" xr:uid="{430BBEC6-2AE0-418E-B89C-E497681F042D}"/>
    <cellStyle name="Note 2 2 4 3 3 3" xfId="14524" xr:uid="{76574953-675C-48ED-A0C8-B891BEAC98A9}"/>
    <cellStyle name="Note 2 2 4 3 4" xfId="14525" xr:uid="{3799BA5E-7C9C-443F-9E03-8548B6F84A5A}"/>
    <cellStyle name="Note 2 2 4 3 4 2" xfId="14526" xr:uid="{5D47FF6E-C81E-4FDB-A1CD-6A3EE37FC2CF}"/>
    <cellStyle name="Note 2 2 4 3 4 3" xfId="14527" xr:uid="{C35B7A52-D0C8-46E8-8A6F-AE4369F7BA31}"/>
    <cellStyle name="Note 2 2 4 3 5" xfId="14528" xr:uid="{6B127DB4-5E82-420A-9DEA-5499F0CDDC42}"/>
    <cellStyle name="Note 2 2 4 3 5 2" xfId="14529" xr:uid="{CD9EE698-20B4-43D8-8C7D-C95E3831FC58}"/>
    <cellStyle name="Note 2 2 4 3 5 3" xfId="14530" xr:uid="{BB538EF5-87B3-489F-B410-691BCCFC8CCE}"/>
    <cellStyle name="Note 2 2 4 3 6" xfId="14531" xr:uid="{72518C96-ADE7-40D3-BE4B-5D4ACB37D3CA}"/>
    <cellStyle name="Note 2 2 4 3 6 2" xfId="14532" xr:uid="{F16C197E-9DCB-4A69-B981-AB03FD73250D}"/>
    <cellStyle name="Note 2 2 4 3 6 3" xfId="14533" xr:uid="{C9044B59-1E87-49FF-B65E-D73F5C30BE49}"/>
    <cellStyle name="Note 2 2 4 3 7" xfId="14534" xr:uid="{A4373518-2C88-47CF-B827-4B2DD675FE6F}"/>
    <cellStyle name="Note 2 2 4 3 8" xfId="14535" xr:uid="{E75F5CBE-6DEF-4A20-B8B1-59645203DD10}"/>
    <cellStyle name="Note 2 2 4 3 9" xfId="14536" xr:uid="{2544EFC5-E78A-49CB-A748-4521CDF493DA}"/>
    <cellStyle name="Note 2 2 4 4" xfId="14537" xr:uid="{346BAEEA-24F2-4CF5-B95B-4A7B30E6F1F1}"/>
    <cellStyle name="Note 2 2 4 4 2" xfId="14538" xr:uid="{10058C36-E5D7-494F-8ECC-FB7DC66911EC}"/>
    <cellStyle name="Note 2 2 4 4 2 2" xfId="14539" xr:uid="{BDDA38D5-D6A7-414D-BACF-10600141676C}"/>
    <cellStyle name="Note 2 2 4 4 2 3" xfId="14540" xr:uid="{0AAC0DB0-D7A1-4520-8EA3-299A0700D174}"/>
    <cellStyle name="Note 2 2 4 4 3" xfId="14541" xr:uid="{3B462E1F-C5BE-4985-AF5B-AECE83F33C21}"/>
    <cellStyle name="Note 2 2 4 4 3 2" xfId="14542" xr:uid="{D073CA54-FC36-441D-8E53-D02DA517C801}"/>
    <cellStyle name="Note 2 2 4 4 3 3" xfId="14543" xr:uid="{C1FD3504-71A9-4C61-899F-1C4DD0EDB468}"/>
    <cellStyle name="Note 2 2 4 4 4" xfId="14544" xr:uid="{3E1D9252-3511-4936-82F3-DF8E0A10D55F}"/>
    <cellStyle name="Note 2 2 4 4 4 2" xfId="14545" xr:uid="{C570248D-EE1A-42A5-8170-788C876337BE}"/>
    <cellStyle name="Note 2 2 4 4 4 3" xfId="14546" xr:uid="{4D96417C-2BE3-4AA2-B671-1E8B43FB1B6E}"/>
    <cellStyle name="Note 2 2 4 4 5" xfId="14547" xr:uid="{7D164EB5-A506-4212-B96F-7EC0BDE053D7}"/>
    <cellStyle name="Note 2 2 4 4 5 2" xfId="14548" xr:uid="{99E07448-CF6B-4C01-96CE-53143C34737D}"/>
    <cellStyle name="Note 2 2 4 4 5 3" xfId="14549" xr:uid="{D95229E5-8AE7-4886-B5AD-AEDE7CF0B930}"/>
    <cellStyle name="Note 2 2 4 4 6" xfId="14550" xr:uid="{DA2268EA-BEA2-444E-A34C-BFE214C09232}"/>
    <cellStyle name="Note 2 2 4 4 6 2" xfId="14551" xr:uid="{CE7E1837-B111-473E-AD4F-0703C6629A8C}"/>
    <cellStyle name="Note 2 2 4 4 6 3" xfId="14552" xr:uid="{5D7E5294-0487-43C0-A653-8898A4D439C6}"/>
    <cellStyle name="Note 2 2 4 4 7" xfId="14553" xr:uid="{3EAA9B4F-5D98-4E33-AD17-07242B422394}"/>
    <cellStyle name="Note 2 2 4 4 8" xfId="14554" xr:uid="{0BD6AF25-C2FF-476B-9ACE-37EAC469A8C4}"/>
    <cellStyle name="Note 2 2 4 4 9" xfId="14555" xr:uid="{FB6DF3FD-497E-4030-B7E7-C9CF1FEB047F}"/>
    <cellStyle name="Note 2 2 4 5" xfId="14556" xr:uid="{E151C224-83BB-4C82-B549-BCDCC1EB57AA}"/>
    <cellStyle name="Note 2 2 4 5 2" xfId="14557" xr:uid="{F2132769-1C2A-4407-9261-9A418DEFB95E}"/>
    <cellStyle name="Note 2 2 4 5 2 2" xfId="14558" xr:uid="{5C2A9A88-DE77-4A07-BD76-B097630E1974}"/>
    <cellStyle name="Note 2 2 4 5 2 3" xfId="14559" xr:uid="{D2C00B3C-9B72-4A8A-ABB8-B4E627AD78C7}"/>
    <cellStyle name="Note 2 2 4 5 3" xfId="14560" xr:uid="{BC5A10B8-A58F-478A-9A51-A3615A595E1D}"/>
    <cellStyle name="Note 2 2 4 5 3 2" xfId="14561" xr:uid="{E49B49E7-0D02-4474-8C8B-44C11ACAB4E2}"/>
    <cellStyle name="Note 2 2 4 5 3 3" xfId="14562" xr:uid="{A79AE30D-3B2E-415A-B3EC-14A04185B4B7}"/>
    <cellStyle name="Note 2 2 4 5 4" xfId="14563" xr:uid="{A1721386-7147-41A7-8427-2C6F76194D83}"/>
    <cellStyle name="Note 2 2 4 5 4 2" xfId="14564" xr:uid="{6B67D2FF-AFBD-4107-B3F6-F68E3BF9EFB8}"/>
    <cellStyle name="Note 2 2 4 5 4 3" xfId="14565" xr:uid="{E2F10533-1C21-446F-8115-BF0B201B7321}"/>
    <cellStyle name="Note 2 2 4 5 5" xfId="14566" xr:uid="{03B7B513-32DF-48E1-A341-7F4B36A92923}"/>
    <cellStyle name="Note 2 2 4 5 5 2" xfId="14567" xr:uid="{C8B3B921-6C39-4255-82DD-D97ED501D25B}"/>
    <cellStyle name="Note 2 2 4 5 5 3" xfId="14568" xr:uid="{8895730B-6BAD-4E7D-9B3E-E0F1349C0D54}"/>
    <cellStyle name="Note 2 2 4 5 6" xfId="14569" xr:uid="{16023DD0-BE29-4327-8170-E454CE88C6A3}"/>
    <cellStyle name="Note 2 2 4 5 6 2" xfId="14570" xr:uid="{03ADC0CB-E9A4-4156-BB97-1F347145664D}"/>
    <cellStyle name="Note 2 2 4 5 6 3" xfId="14571" xr:uid="{BE7893C4-9912-410C-BEFD-748BB6171755}"/>
    <cellStyle name="Note 2 2 4 5 7" xfId="14572" xr:uid="{E2CA2F0F-3784-4088-8803-EAE8AA9A361C}"/>
    <cellStyle name="Note 2 2 4 5 8" xfId="14573" xr:uid="{C06256DB-2F1C-4E58-BEED-91B88D5099E1}"/>
    <cellStyle name="Note 2 2 4 5 9" xfId="14574" xr:uid="{5BF54A20-9014-4381-B7FB-DBD99E0CBCCB}"/>
    <cellStyle name="Note 2 2 4 6" xfId="14575" xr:uid="{B8DF689C-BBC9-4712-A8BD-7EB19B5A096B}"/>
    <cellStyle name="Note 2 2 4 6 2" xfId="14576" xr:uid="{751E671B-F2ED-4959-AA67-4D0A0DA0F8FA}"/>
    <cellStyle name="Note 2 2 4 6 2 2" xfId="14577" xr:uid="{4715CFDB-D2E0-47C6-8B0F-1610FC7B0F6F}"/>
    <cellStyle name="Note 2 2 4 6 2 3" xfId="14578" xr:uid="{5E78AD3E-A381-4FAF-A05A-71613E27B15B}"/>
    <cellStyle name="Note 2 2 4 6 3" xfId="14579" xr:uid="{2AF600FA-CD1C-4C34-B348-0331D9C004BE}"/>
    <cellStyle name="Note 2 2 4 6 3 2" xfId="14580" xr:uid="{48B9CA08-B044-413F-A5EE-130340AF78D8}"/>
    <cellStyle name="Note 2 2 4 6 3 3" xfId="14581" xr:uid="{FE7EDFFC-3E8D-4671-852D-644D6EF399BB}"/>
    <cellStyle name="Note 2 2 4 6 4" xfId="14582" xr:uid="{88E4B667-6D3D-4790-992B-E26BF05FC65B}"/>
    <cellStyle name="Note 2 2 4 6 4 2" xfId="14583" xr:uid="{526F9F68-44CC-48CA-B77E-2F718D64DDC5}"/>
    <cellStyle name="Note 2 2 4 6 4 3" xfId="14584" xr:uid="{58BF527F-4634-43C0-AC1C-94263F7B2809}"/>
    <cellStyle name="Note 2 2 4 6 5" xfId="14585" xr:uid="{149AA53D-DE2A-46FE-AF50-5FE1A63AC6B4}"/>
    <cellStyle name="Note 2 2 4 6 5 2" xfId="14586" xr:uid="{458CA23B-088B-46F6-919A-374968982C52}"/>
    <cellStyle name="Note 2 2 4 6 5 3" xfId="14587" xr:uid="{915BA0CD-5077-40B4-9117-7D2BA69D3B08}"/>
    <cellStyle name="Note 2 2 4 6 6" xfId="14588" xr:uid="{FE28A690-F4EF-477F-8023-AEF516F2078D}"/>
    <cellStyle name="Note 2 2 4 6 6 2" xfId="14589" xr:uid="{169914B3-78F0-47CB-BF92-7211FDECC3BA}"/>
    <cellStyle name="Note 2 2 4 6 6 3" xfId="14590" xr:uid="{FD54A2F4-0150-476C-AC7F-0B6F91C04F1A}"/>
    <cellStyle name="Note 2 2 4 6 7" xfId="14591" xr:uid="{16614996-6680-4584-8213-F7E7FC0E5D5B}"/>
    <cellStyle name="Note 2 2 4 6 8" xfId="14592" xr:uid="{227E7194-6D51-4021-BA15-F07ED07B0833}"/>
    <cellStyle name="Note 2 2 4 6 9" xfId="14593" xr:uid="{C136CEDF-5D3F-426E-BB27-578B3DD2E04E}"/>
    <cellStyle name="Note 2 2 4 7" xfId="14594" xr:uid="{880E0B8E-8C83-4262-8425-56FDCDD6512D}"/>
    <cellStyle name="Note 2 2 4 7 2" xfId="14595" xr:uid="{D43D50D2-83C4-4C32-8B1C-E842120D63C4}"/>
    <cellStyle name="Note 2 2 4 7 2 2" xfId="14596" xr:uid="{4271F48F-E849-48ED-8AD6-ECE1099DD8A0}"/>
    <cellStyle name="Note 2 2 4 7 2 3" xfId="14597" xr:uid="{353F524A-AC97-4CC1-931B-88EC59AB4733}"/>
    <cellStyle name="Note 2 2 4 7 3" xfId="14598" xr:uid="{328F891E-68F4-48AD-A1EE-607CEB734905}"/>
    <cellStyle name="Note 2 2 4 7 3 2" xfId="14599" xr:uid="{391BAB01-4AA1-4F2E-911B-B715BBBE7F39}"/>
    <cellStyle name="Note 2 2 4 7 3 3" xfId="14600" xr:uid="{B0B22F68-9E43-41AE-9FC4-AC1890D34B68}"/>
    <cellStyle name="Note 2 2 4 7 4" xfId="14601" xr:uid="{77681661-1B96-4518-8A60-1D64C1FCA745}"/>
    <cellStyle name="Note 2 2 4 7 4 2" xfId="14602" xr:uid="{5FA3AFA2-44CE-4DEA-8747-FF51C5B95DF4}"/>
    <cellStyle name="Note 2 2 4 7 4 3" xfId="14603" xr:uid="{6482E594-5BFD-4BEA-A3E0-C6ABF9C0321A}"/>
    <cellStyle name="Note 2 2 4 7 5" xfId="14604" xr:uid="{5CC94BD3-A5B1-427B-9F3F-E27B58DA0960}"/>
    <cellStyle name="Note 2 2 4 7 5 2" xfId="14605" xr:uid="{A2BDD4AB-E707-48F4-95B9-871719447E6C}"/>
    <cellStyle name="Note 2 2 4 7 5 3" xfId="14606" xr:uid="{A872F7B6-8A1A-437E-A0A8-8BFF242C4816}"/>
    <cellStyle name="Note 2 2 4 7 6" xfId="14607" xr:uid="{46EFEA9C-4052-456F-8FD5-740B5068C4AC}"/>
    <cellStyle name="Note 2 2 4 7 6 2" xfId="14608" xr:uid="{C3C2A84B-FFC3-4EEE-A9EA-F9A82E4E8864}"/>
    <cellStyle name="Note 2 2 4 7 6 3" xfId="14609" xr:uid="{BB36007F-FD8C-46DF-8EB0-B7820509A035}"/>
    <cellStyle name="Note 2 2 4 7 7" xfId="14610" xr:uid="{14D9EC82-2234-42FA-A316-A75569F2B6EA}"/>
    <cellStyle name="Note 2 2 4 7 8" xfId="14611" xr:uid="{782FA715-1D58-4754-BEE0-BE4BAFEB40BD}"/>
    <cellStyle name="Note 2 2 4 7 9" xfId="14612" xr:uid="{31AFA088-DD10-45FA-8008-535628225A88}"/>
    <cellStyle name="Note 2 2 4 8" xfId="14613" xr:uid="{A3BC8F77-C7AF-485E-ADCD-3E13356FD5E5}"/>
    <cellStyle name="Note 2 2 4 8 2" xfId="14614" xr:uid="{5AC68990-B836-4BE5-A40C-BCD1CC0E3D3E}"/>
    <cellStyle name="Note 2 2 4 8 2 2" xfId="14615" xr:uid="{F7A809C9-9189-4B36-A428-1FBC923F405E}"/>
    <cellStyle name="Note 2 2 4 8 2 3" xfId="14616" xr:uid="{513F71F6-EDC5-4388-92A6-70658CC7E3DA}"/>
    <cellStyle name="Note 2 2 4 8 3" xfId="14617" xr:uid="{7EFFDEAC-4C4A-4D20-A1EF-7048C70E0CE4}"/>
    <cellStyle name="Note 2 2 4 8 3 2" xfId="14618" xr:uid="{8D0CDC2F-3B43-433F-A339-845865146377}"/>
    <cellStyle name="Note 2 2 4 8 3 3" xfId="14619" xr:uid="{97131CB6-95F6-415A-B7A6-BD493804A9D2}"/>
    <cellStyle name="Note 2 2 4 8 4" xfId="14620" xr:uid="{8DDDAB0B-A256-4BE0-95B2-FE3FC8CE52C3}"/>
    <cellStyle name="Note 2 2 4 8 4 2" xfId="14621" xr:uid="{09643EF8-AE3C-4C96-9487-0C97A1DEFCE3}"/>
    <cellStyle name="Note 2 2 4 8 4 3" xfId="14622" xr:uid="{1F5EFAF2-6560-4381-95F5-C5440E8552F9}"/>
    <cellStyle name="Note 2 2 4 8 5" xfId="14623" xr:uid="{63F8015D-E891-4CC3-BF42-BAA50E9DAC83}"/>
    <cellStyle name="Note 2 2 4 8 5 2" xfId="14624" xr:uid="{1818EF21-59FA-4AB6-A999-1632BCD4AB52}"/>
    <cellStyle name="Note 2 2 4 8 5 3" xfId="14625" xr:uid="{75C962EE-5115-4502-B829-2483198C3D9B}"/>
    <cellStyle name="Note 2 2 4 8 6" xfId="14626" xr:uid="{2702E9B6-6F25-46F0-9AB2-1FE8604CAA3E}"/>
    <cellStyle name="Note 2 2 4 8 6 2" xfId="14627" xr:uid="{81895B4D-90F3-4455-8624-B5CCF772E26B}"/>
    <cellStyle name="Note 2 2 4 8 6 3" xfId="14628" xr:uid="{976EFD30-679C-4E38-817E-A87B75AE1C87}"/>
    <cellStyle name="Note 2 2 4 8 7" xfId="14629" xr:uid="{8AD5249E-5B26-41B7-94D4-87A0D5A81A27}"/>
    <cellStyle name="Note 2 2 4 8 8" xfId="14630" xr:uid="{A06469E9-F4A9-4D9E-822F-89134B01B9D5}"/>
    <cellStyle name="Note 2 2 4 8 9" xfId="14631" xr:uid="{F9D9460A-ABAA-4664-83A0-9A256A81DCA0}"/>
    <cellStyle name="Note 2 2 4 9" xfId="14632" xr:uid="{E2B2B516-C76D-4D9F-9F5A-DE37C5AC39D1}"/>
    <cellStyle name="Note 2 2 4 9 2" xfId="14633" xr:uid="{AE83EEB7-56B5-4095-AFAD-A9265845B113}"/>
    <cellStyle name="Note 2 2 4 9 2 2" xfId="14634" xr:uid="{DBAB2B6A-3074-4225-9704-D27F566EB8FC}"/>
    <cellStyle name="Note 2 2 4 9 2 3" xfId="14635" xr:uid="{666B3697-99E8-4FB7-8D16-BE46297287C4}"/>
    <cellStyle name="Note 2 2 4 9 3" xfId="14636" xr:uid="{3518E0C3-D849-48FF-9139-FCF6F30C8B1A}"/>
    <cellStyle name="Note 2 2 4 9 3 2" xfId="14637" xr:uid="{83CA5B55-B111-4B99-9124-88078C7F28BA}"/>
    <cellStyle name="Note 2 2 4 9 3 3" xfId="14638" xr:uid="{7E74CBF4-DDC6-4D90-87F8-55B85878D47A}"/>
    <cellStyle name="Note 2 2 4 9 4" xfId="14639" xr:uid="{305BC411-3F86-4FC9-8A0B-1197E42823BB}"/>
    <cellStyle name="Note 2 2 4 9 4 2" xfId="14640" xr:uid="{041AC1AC-7F35-4421-9C44-B6237E3BA0BB}"/>
    <cellStyle name="Note 2 2 4 9 4 3" xfId="14641" xr:uid="{397E448C-FB2F-4E1C-976C-E724DC7BCC1A}"/>
    <cellStyle name="Note 2 2 4 9 5" xfId="14642" xr:uid="{B802B606-E32F-413D-BB06-A86155E8CAF8}"/>
    <cellStyle name="Note 2 2 4 9 5 2" xfId="14643" xr:uid="{5E7C2721-8679-4472-B341-C5A7A634DF72}"/>
    <cellStyle name="Note 2 2 4 9 5 3" xfId="14644" xr:uid="{2EA761E1-0342-40A7-A418-68A6D7FB127C}"/>
    <cellStyle name="Note 2 2 4 9 6" xfId="14645" xr:uid="{10E112B0-1B93-4577-B704-065F9D027C04}"/>
    <cellStyle name="Note 2 2 4 9 6 2" xfId="14646" xr:uid="{45893AEA-E429-4731-9B96-D5059895D150}"/>
    <cellStyle name="Note 2 2 4 9 6 3" xfId="14647" xr:uid="{B1A58290-D0FF-4F00-9603-83799C7B14C9}"/>
    <cellStyle name="Note 2 2 4 9 7" xfId="14648" xr:uid="{CFD2BFDE-9BCE-4F77-9AF6-F3026A5384DF}"/>
    <cellStyle name="Note 2 2 4 9 8" xfId="14649" xr:uid="{41B583CE-C82D-418A-80F7-317EC91CDE0E}"/>
    <cellStyle name="Note 2 2 5" xfId="14650" xr:uid="{CDBF841C-E725-4345-8700-1936978F473B}"/>
    <cellStyle name="Note 2 2 5 10" xfId="14651" xr:uid="{D22764B2-7432-4BD4-8B53-EDAD41D6EC8B}"/>
    <cellStyle name="Note 2 2 5 11" xfId="14652" xr:uid="{1C353BC0-8612-4A28-B085-E07165E1D3F6}"/>
    <cellStyle name="Note 2 2 5 2" xfId="14653" xr:uid="{249174E4-3357-4346-94DB-C64649DAE149}"/>
    <cellStyle name="Note 2 2 5 2 2" xfId="14654" xr:uid="{27BDA52A-F970-45F5-BEF7-362CC4A88EF8}"/>
    <cellStyle name="Note 2 2 5 2 3" xfId="14655" xr:uid="{8F427335-EF5C-4B9F-B22D-9B7F71B5BAC1}"/>
    <cellStyle name="Note 2 2 5 2 4" xfId="14656" xr:uid="{2505F420-BFCD-4FB6-B43D-B30991E89FB3}"/>
    <cellStyle name="Note 2 2 5 3" xfId="14657" xr:uid="{C6A795F3-CA56-4E4F-A452-C026B449AFFC}"/>
    <cellStyle name="Note 2 2 5 3 2" xfId="14658" xr:uid="{E9AE14AA-348F-49D7-9ADA-08C54DA14B14}"/>
    <cellStyle name="Note 2 2 5 3 3" xfId="14659" xr:uid="{F0C67336-A5E8-49EF-A7D2-67FB5C5E59CF}"/>
    <cellStyle name="Note 2 2 5 3 4" xfId="14660" xr:uid="{F2A4FF80-BCE4-4D06-9AFE-A75DB7CD6800}"/>
    <cellStyle name="Note 2 2 5 4" xfId="14661" xr:uid="{03C8ECEE-6F70-480A-AC56-9AB14A2FF20A}"/>
    <cellStyle name="Note 2 2 5 4 2" xfId="14662" xr:uid="{FBD541A9-0BB4-451C-9CE2-4BBDD9341507}"/>
    <cellStyle name="Note 2 2 5 4 3" xfId="14663" xr:uid="{B68E2DE3-C32D-4422-9441-F79309AF5B12}"/>
    <cellStyle name="Note 2 2 5 4 4" xfId="14664" xr:uid="{CB97837A-E471-4FD7-8A5D-FA5753F0310B}"/>
    <cellStyle name="Note 2 2 5 5" xfId="14665" xr:uid="{79A89064-80BF-48FF-BDC0-2C07B5F34B91}"/>
    <cellStyle name="Note 2 2 5 5 2" xfId="14666" xr:uid="{029B90A5-0E66-434F-930C-861FE03AFBA9}"/>
    <cellStyle name="Note 2 2 5 5 3" xfId="14667" xr:uid="{455297EF-BDA6-4C49-A137-8729790CBA37}"/>
    <cellStyle name="Note 2 2 5 5 4" xfId="14668" xr:uid="{22A1D145-F58A-4AA9-BA06-84EA0328B775}"/>
    <cellStyle name="Note 2 2 5 6" xfId="14669" xr:uid="{9725E98D-5E0C-4974-844F-96BF58C56797}"/>
    <cellStyle name="Note 2 2 5 6 2" xfId="14670" xr:uid="{2025E26B-0AA5-4BFB-AA64-C62BFC966225}"/>
    <cellStyle name="Note 2 2 5 6 3" xfId="14671" xr:uid="{9D4BEC40-624D-47BC-BD83-EFB69D6EEA13}"/>
    <cellStyle name="Note 2 2 5 6 4" xfId="14672" xr:uid="{B10E0B44-B9F3-4B03-A453-7DC3367E7852}"/>
    <cellStyle name="Note 2 2 5 7" xfId="14673" xr:uid="{52FC5F43-3FFB-4D9A-9A99-E0D7450E5878}"/>
    <cellStyle name="Note 2 2 5 8" xfId="14674" xr:uid="{A8D1FA7B-060B-4F35-9550-B04E0C13CCB0}"/>
    <cellStyle name="Note 2 2 5 9" xfId="14675" xr:uid="{EC8CD442-9CD8-41A0-98AB-77EE04F1A999}"/>
    <cellStyle name="Note 2 2 6" xfId="14676" xr:uid="{FCBF4484-E3B2-46D2-BCA6-0C8C5508F1A3}"/>
    <cellStyle name="Note 2 2 6 10" xfId="14677" xr:uid="{5D859E60-553B-4579-92BA-126DB4DC971F}"/>
    <cellStyle name="Note 2 2 6 2" xfId="14678" xr:uid="{130CC061-3938-47C0-9499-2575E84F59AD}"/>
    <cellStyle name="Note 2 2 6 2 2" xfId="14679" xr:uid="{1AB47C28-042D-4C09-AB8E-067284D96A34}"/>
    <cellStyle name="Note 2 2 6 2 3" xfId="14680" xr:uid="{B177CCCB-05ED-4CEF-81F0-30503B693DB9}"/>
    <cellStyle name="Note 2 2 6 2 4" xfId="14681" xr:uid="{2EFF79FA-C395-4D65-BFFD-E79DF1DB8C68}"/>
    <cellStyle name="Note 2 2 6 3" xfId="14682" xr:uid="{CAC3C15C-0743-4A80-9406-B80B4DB72D1C}"/>
    <cellStyle name="Note 2 2 6 3 2" xfId="14683" xr:uid="{856617CE-C812-493A-83A2-D27C68E68FAF}"/>
    <cellStyle name="Note 2 2 6 3 3" xfId="14684" xr:uid="{213AF899-13DA-4C05-BCF7-A00F7D7F0469}"/>
    <cellStyle name="Note 2 2 6 3 4" xfId="14685" xr:uid="{E0D975CB-3883-4AAB-A2E1-635C40801CE0}"/>
    <cellStyle name="Note 2 2 6 4" xfId="14686" xr:uid="{C75039C6-41C2-4799-B33F-443A5531592D}"/>
    <cellStyle name="Note 2 2 6 4 2" xfId="14687" xr:uid="{DD06B1A2-4F4D-4E60-B022-5A4AA3BE93E3}"/>
    <cellStyle name="Note 2 2 6 4 3" xfId="14688" xr:uid="{65087E88-6168-48C4-A792-D25C3B92AE31}"/>
    <cellStyle name="Note 2 2 6 4 4" xfId="14689" xr:uid="{16BE6B05-7D2B-45C9-A12A-2E08EBAD6073}"/>
    <cellStyle name="Note 2 2 6 5" xfId="14690" xr:uid="{8519EA5F-C81C-4E18-8E4C-BADAE32AB453}"/>
    <cellStyle name="Note 2 2 6 5 2" xfId="14691" xr:uid="{54B2F4B8-E7FE-4B6A-BF6D-0B133CE21850}"/>
    <cellStyle name="Note 2 2 6 5 3" xfId="14692" xr:uid="{F3AA1B0A-432E-40B2-AAFA-1ADA558618BD}"/>
    <cellStyle name="Note 2 2 6 5 4" xfId="14693" xr:uid="{4B4B226B-46FB-48AB-BD3F-F6AF64410BF8}"/>
    <cellStyle name="Note 2 2 6 6" xfId="14694" xr:uid="{6106BCF0-0291-4E01-8578-F027A54FC499}"/>
    <cellStyle name="Note 2 2 6 6 2" xfId="14695" xr:uid="{174E912E-FB23-437A-88CF-DFEE715DEE1D}"/>
    <cellStyle name="Note 2 2 6 6 3" xfId="14696" xr:uid="{B6C001AF-3CC4-4B61-B26C-8BF5EB119D9A}"/>
    <cellStyle name="Note 2 2 6 6 4" xfId="14697" xr:uid="{9427FBC7-591C-4BEF-B69E-C31714834258}"/>
    <cellStyle name="Note 2 2 6 7" xfId="14698" xr:uid="{6CBB73B7-4305-4E3B-9D7E-06AFD23A5FC2}"/>
    <cellStyle name="Note 2 2 6 8" xfId="14699" xr:uid="{450A148B-A23D-4E93-8120-7EB2A5528BFD}"/>
    <cellStyle name="Note 2 2 6 9" xfId="14700" xr:uid="{2712F767-249F-442E-9CC0-D79CDF8AA182}"/>
    <cellStyle name="Note 2 2 7" xfId="14701" xr:uid="{966A333E-AD2B-4CD0-8D74-D7E738E716C6}"/>
    <cellStyle name="Note 2 2 7 2" xfId="14702" xr:uid="{53910D70-F34B-4356-884D-A9339A0A6308}"/>
    <cellStyle name="Note 2 2 7 2 2" xfId="14703" xr:uid="{FEAF2537-CD3D-4795-AAC1-1B2301681E80}"/>
    <cellStyle name="Note 2 2 7 2 3" xfId="14704" xr:uid="{29EDEDE8-8CB2-4DDE-9DAB-93966F96A861}"/>
    <cellStyle name="Note 2 2 7 3" xfId="14705" xr:uid="{B5E9E2DA-7644-4592-A40E-370FBE5ADF55}"/>
    <cellStyle name="Note 2 2 7 3 2" xfId="14706" xr:uid="{9CBD715C-8A44-4271-ADF9-813C2A55215A}"/>
    <cellStyle name="Note 2 2 7 3 3" xfId="14707" xr:uid="{B27149D7-0BF6-48CD-B179-45EC4B4AE795}"/>
    <cellStyle name="Note 2 2 7 4" xfId="14708" xr:uid="{0E1FCCCF-F6A6-4F6D-B8E3-369BC20C3D4C}"/>
    <cellStyle name="Note 2 2 7 4 2" xfId="14709" xr:uid="{3C2C4065-841B-4DD8-91BF-99DDC0E8F963}"/>
    <cellStyle name="Note 2 2 7 4 3" xfId="14710" xr:uid="{4D13D4A9-39DF-4EAB-9C73-EE3AF19D4EBC}"/>
    <cellStyle name="Note 2 2 7 5" xfId="14711" xr:uid="{4548FD89-B531-4C3C-9EC1-349335ACBB6B}"/>
    <cellStyle name="Note 2 2 7 5 2" xfId="14712" xr:uid="{CD9CC55F-FD1B-4D2E-AF36-4A5A31D70CC1}"/>
    <cellStyle name="Note 2 2 7 5 3" xfId="14713" xr:uid="{12FFC9ED-73DC-415D-B400-8CA4245D6665}"/>
    <cellStyle name="Note 2 2 7 6" xfId="14714" xr:uid="{7BF41AE2-FACE-489A-B801-62E219F70D4E}"/>
    <cellStyle name="Note 2 2 7 6 2" xfId="14715" xr:uid="{1102512D-65C0-4293-B851-7B3A1BA62ADB}"/>
    <cellStyle name="Note 2 2 7 6 3" xfId="14716" xr:uid="{9164D75A-97B5-40DB-AD3A-2E7F77B1D34E}"/>
    <cellStyle name="Note 2 2 7 7" xfId="14717" xr:uid="{2A342B84-3DDC-4ECB-8F6E-5B79ACE9C353}"/>
    <cellStyle name="Note 2 2 7 8" xfId="14718" xr:uid="{841537B9-290D-4D63-BE09-466C76EC5077}"/>
    <cellStyle name="Note 2 2 7 9" xfId="14719" xr:uid="{178B9402-5A2A-406A-852D-61C26A4C612E}"/>
    <cellStyle name="Note 2 2 8" xfId="14720" xr:uid="{D3B48784-E8FE-46F0-AB2F-A18BCCB498FE}"/>
    <cellStyle name="Note 2 2 8 2" xfId="14721" xr:uid="{E0C4D416-A7CC-486D-B347-3FD3C3634A26}"/>
    <cellStyle name="Note 2 2 8 2 2" xfId="14722" xr:uid="{567E859F-9D17-4BB3-826A-0BEF330023F8}"/>
    <cellStyle name="Note 2 2 8 2 3" xfId="14723" xr:uid="{45CBA99A-4FF9-4DD3-9A4E-512D268B0642}"/>
    <cellStyle name="Note 2 2 8 3" xfId="14724" xr:uid="{D44FADA5-97BA-40C6-8F6A-C37A36CF63D4}"/>
    <cellStyle name="Note 2 2 8 3 2" xfId="14725" xr:uid="{873E7043-8701-4C0B-9972-640E9800AC72}"/>
    <cellStyle name="Note 2 2 8 3 3" xfId="14726" xr:uid="{D463E12A-4581-4285-8E4D-A08F4DF61E9D}"/>
    <cellStyle name="Note 2 2 8 4" xfId="14727" xr:uid="{70582E89-7E8D-4E9D-AD12-AFEF34B05F3B}"/>
    <cellStyle name="Note 2 2 8 4 2" xfId="14728" xr:uid="{B56936B0-452E-405F-9B93-8FAC8C224954}"/>
    <cellStyle name="Note 2 2 8 4 3" xfId="14729" xr:uid="{255483AE-FB22-4095-B791-64D0CF8474E4}"/>
    <cellStyle name="Note 2 2 8 5" xfId="14730" xr:uid="{03DA7EC1-C75E-4B29-AF1F-2C362B0821EA}"/>
    <cellStyle name="Note 2 2 8 5 2" xfId="14731" xr:uid="{CA6A7BE2-576E-4088-9341-B46D111C0D1E}"/>
    <cellStyle name="Note 2 2 8 5 3" xfId="14732" xr:uid="{B6122AB9-AA1E-4EB4-96D8-A4AB153B5182}"/>
    <cellStyle name="Note 2 2 8 6" xfId="14733" xr:uid="{7B434813-5C58-4001-B5E6-85040A408A6F}"/>
    <cellStyle name="Note 2 2 8 6 2" xfId="14734" xr:uid="{0391FD7E-60E0-4DF1-8494-B77A51ED25A1}"/>
    <cellStyle name="Note 2 2 8 6 3" xfId="14735" xr:uid="{F8F7877E-AD5F-41D0-8FB4-F9175E03EA99}"/>
    <cellStyle name="Note 2 2 8 7" xfId="14736" xr:uid="{CE2CFA11-BF53-4D59-96EC-830EB2774392}"/>
    <cellStyle name="Note 2 2 8 8" xfId="14737" xr:uid="{C34D1FD7-D205-4CF3-BC86-01987FC046F7}"/>
    <cellStyle name="Note 2 2 8 9" xfId="14738" xr:uid="{B2E3EEA6-3CF5-495A-9955-5CDFF6397A2A}"/>
    <cellStyle name="Note 2 2 9" xfId="14739" xr:uid="{2EAE590F-6543-4431-86E1-C7476CA275EF}"/>
    <cellStyle name="Note 2 2 9 2" xfId="14740" xr:uid="{C2FA3DE6-E4C6-4F2E-BAAC-0C901AD58306}"/>
    <cellStyle name="Note 2 2 9 2 2" xfId="14741" xr:uid="{EF9DCAF8-16C6-4D2D-B553-7BFE355D37AE}"/>
    <cellStyle name="Note 2 2 9 2 3" xfId="14742" xr:uid="{66D229E2-B08C-42E7-90FB-47DC4FB97E68}"/>
    <cellStyle name="Note 2 2 9 3" xfId="14743" xr:uid="{69A3AC29-9A82-488B-AD5A-01DF5E29DA05}"/>
    <cellStyle name="Note 2 2 9 3 2" xfId="14744" xr:uid="{22D1C1BC-91D7-486E-8795-A35593B9E070}"/>
    <cellStyle name="Note 2 2 9 3 3" xfId="14745" xr:uid="{0C969EB4-8168-44BC-87D2-9CA74B124D17}"/>
    <cellStyle name="Note 2 2 9 4" xfId="14746" xr:uid="{D7555077-C9FD-4035-8BF6-82D65B96CE56}"/>
    <cellStyle name="Note 2 2 9 4 2" xfId="14747" xr:uid="{0153C24F-ECD6-4CCB-B92C-2E039B324B60}"/>
    <cellStyle name="Note 2 2 9 4 3" xfId="14748" xr:uid="{1FEE9099-F093-48EC-9164-569D63825535}"/>
    <cellStyle name="Note 2 2 9 5" xfId="14749" xr:uid="{15EF9B4F-5E80-46CA-8AC4-D8B4EEC57B5A}"/>
    <cellStyle name="Note 2 2 9 5 2" xfId="14750" xr:uid="{CB50F5A9-F1F8-41BA-90A2-7FB66F8141FC}"/>
    <cellStyle name="Note 2 2 9 5 3" xfId="14751" xr:uid="{ACE6034C-B420-4467-9D2A-00395CC2D2B6}"/>
    <cellStyle name="Note 2 2 9 6" xfId="14752" xr:uid="{B2BB2B2F-2411-48E6-BA65-C60B9FE6250C}"/>
    <cellStyle name="Note 2 2 9 6 2" xfId="14753" xr:uid="{4B23602C-1F9B-472E-B6E0-438917F8ED21}"/>
    <cellStyle name="Note 2 2 9 6 3" xfId="14754" xr:uid="{42B8085E-8B21-4DC4-9D34-5682E0124198}"/>
    <cellStyle name="Note 2 2 9 7" xfId="14755" xr:uid="{B9357D6F-4F78-47F6-9E1A-3ACAB6CC9245}"/>
    <cellStyle name="Note 2 2 9 8" xfId="14756" xr:uid="{F53F008B-A719-428C-BB6B-4F5EB060E04B}"/>
    <cellStyle name="Note 2 2 9 9" xfId="14757" xr:uid="{7701A42C-92AA-4A80-8BCE-F4E820C54C65}"/>
    <cellStyle name="Note 2 20" xfId="14758" xr:uid="{5D588314-16EF-4B39-B0B7-C9DF2D756809}"/>
    <cellStyle name="Note 2 21" xfId="14759" xr:uid="{7F4390DC-3CBB-4AE4-A44C-CCB2B391BE17}"/>
    <cellStyle name="Note 2 22" xfId="14760" xr:uid="{B2561EA3-36C7-403B-B9B6-60FF80A4BF24}"/>
    <cellStyle name="Note 2 3" xfId="14761" xr:uid="{68438E66-5BE3-4980-AA9E-5DB0B136D79B}"/>
    <cellStyle name="Note 2 3 10" xfId="14762" xr:uid="{CCE26800-8F70-406E-AED7-05C28B53E9C6}"/>
    <cellStyle name="Note 2 3 10 2" xfId="14763" xr:uid="{22BC3B62-31B8-4918-96B1-9DF9AB9CCCBD}"/>
    <cellStyle name="Note 2 3 10 2 2" xfId="14764" xr:uid="{DA273F69-2301-4344-A907-17A44D957B3D}"/>
    <cellStyle name="Note 2 3 10 2 3" xfId="14765" xr:uid="{D1B83AF1-3F28-4746-8B2D-EABE540972A0}"/>
    <cellStyle name="Note 2 3 10 3" xfId="14766" xr:uid="{C4424C7D-19BD-41B2-8A63-15DDA7B4CFDB}"/>
    <cellStyle name="Note 2 3 10 3 2" xfId="14767" xr:uid="{2EB753FC-F25C-40E3-811C-B5C30B378687}"/>
    <cellStyle name="Note 2 3 10 3 3" xfId="14768" xr:uid="{A8A60CB7-BEDC-4040-8980-819A25A9359F}"/>
    <cellStyle name="Note 2 3 10 4" xfId="14769" xr:uid="{DD454523-FFC4-4072-BDE2-BF165CF5B3B5}"/>
    <cellStyle name="Note 2 3 10 4 2" xfId="14770" xr:uid="{74A14EED-68A9-4569-A3F0-2114DC6EE03C}"/>
    <cellStyle name="Note 2 3 10 4 3" xfId="14771" xr:uid="{91F1C3D0-B28B-410A-998A-EA45E0C8214A}"/>
    <cellStyle name="Note 2 3 10 5" xfId="14772" xr:uid="{21111A6D-30D7-42C0-BCCE-DE34BF1455E9}"/>
    <cellStyle name="Note 2 3 10 5 2" xfId="14773" xr:uid="{52DD28C7-A7F6-45C4-A61C-F0428C1C549C}"/>
    <cellStyle name="Note 2 3 10 5 3" xfId="14774" xr:uid="{A52A4512-21F1-4574-89B6-BD360A6C5EF7}"/>
    <cellStyle name="Note 2 3 10 6" xfId="14775" xr:uid="{63B5DD24-B565-48CC-A9C8-FABB9EF55FF8}"/>
    <cellStyle name="Note 2 3 10 6 2" xfId="14776" xr:uid="{CEA069F9-B9B6-4CF4-A5C4-811AFB04BF8F}"/>
    <cellStyle name="Note 2 3 10 6 3" xfId="14777" xr:uid="{C882E849-959D-435D-B270-E0CAF7A4B47C}"/>
    <cellStyle name="Note 2 3 10 7" xfId="14778" xr:uid="{A296E104-E217-4E7C-87CA-798DDA2F7861}"/>
    <cellStyle name="Note 2 3 10 8" xfId="14779" xr:uid="{92C5F2C6-F80D-4B40-A995-208F10BD3E93}"/>
    <cellStyle name="Note 2 3 10 9" xfId="14780" xr:uid="{A31D9E0C-0208-43A5-BF25-02A1F294C95C}"/>
    <cellStyle name="Note 2 3 11" xfId="14781" xr:uid="{69270CD7-AFC2-4350-B7CE-4DBD99256795}"/>
    <cellStyle name="Note 2 3 11 2" xfId="14782" xr:uid="{9B29AC63-72CC-46BA-9502-CDB2B77F64B4}"/>
    <cellStyle name="Note 2 3 11 2 2" xfId="14783" xr:uid="{6DB52AD8-B6AF-4108-BDE5-86AA3006F1FD}"/>
    <cellStyle name="Note 2 3 11 2 3" xfId="14784" xr:uid="{E120DBE0-286B-4952-B626-77532610F1DC}"/>
    <cellStyle name="Note 2 3 11 3" xfId="14785" xr:uid="{392F27B7-0436-46EE-8A9D-C456FA1F54C6}"/>
    <cellStyle name="Note 2 3 11 3 2" xfId="14786" xr:uid="{F07A1330-4E14-4690-83D9-87D20E7BB8D1}"/>
    <cellStyle name="Note 2 3 11 3 3" xfId="14787" xr:uid="{D47B78BE-377E-436D-BCE4-CCC9EF6CE672}"/>
    <cellStyle name="Note 2 3 11 4" xfId="14788" xr:uid="{EA96C8B5-97DD-44ED-B7D1-0D4B20889E20}"/>
    <cellStyle name="Note 2 3 11 4 2" xfId="14789" xr:uid="{8FD15581-79D6-4809-BC8F-79744EBAD39C}"/>
    <cellStyle name="Note 2 3 11 4 3" xfId="14790" xr:uid="{9F402CCA-9888-4034-B59B-F480AA14A65F}"/>
    <cellStyle name="Note 2 3 11 5" xfId="14791" xr:uid="{2B11333F-84D6-4AF2-ABA4-C932E447877E}"/>
    <cellStyle name="Note 2 3 11 5 2" xfId="14792" xr:uid="{0FFC8158-2513-4376-899C-DA1A1F19915D}"/>
    <cellStyle name="Note 2 3 11 5 3" xfId="14793" xr:uid="{F0F21326-0307-420F-BDC3-6B018425193A}"/>
    <cellStyle name="Note 2 3 11 6" xfId="14794" xr:uid="{0DE76F25-3B2C-4D44-9BF6-E10F0AC6FAF2}"/>
    <cellStyle name="Note 2 3 11 6 2" xfId="14795" xr:uid="{5ADAB465-F647-4A93-93C8-AE62D9BA4137}"/>
    <cellStyle name="Note 2 3 11 6 3" xfId="14796" xr:uid="{7A5056F4-17E8-4309-8D4B-AF23849DFD60}"/>
    <cellStyle name="Note 2 3 11 7" xfId="14797" xr:uid="{D467BA4B-D7A5-478D-930B-C6756561375C}"/>
    <cellStyle name="Note 2 3 11 8" xfId="14798" xr:uid="{10405DC6-FBCE-4650-A25E-8958687A523D}"/>
    <cellStyle name="Note 2 3 11 9" xfId="14799" xr:uid="{453DD1B9-3DE0-4B34-ADF3-A145B9A239D8}"/>
    <cellStyle name="Note 2 3 12" xfId="14800" xr:uid="{B4E9D856-B401-444C-94CE-951287B9AECD}"/>
    <cellStyle name="Note 2 3 12 2" xfId="14801" xr:uid="{DEEEAB49-8ED9-4F48-996B-5039F27E2CC9}"/>
    <cellStyle name="Note 2 3 12 2 2" xfId="14802" xr:uid="{F2005E06-3936-4DC4-868A-15CD310EDB40}"/>
    <cellStyle name="Note 2 3 12 2 3" xfId="14803" xr:uid="{E67955EE-1CD6-444B-A21C-5A4B5E47F17A}"/>
    <cellStyle name="Note 2 3 12 3" xfId="14804" xr:uid="{D2566ABD-F582-4CFD-BE33-EF04711DA86C}"/>
    <cellStyle name="Note 2 3 12 3 2" xfId="14805" xr:uid="{FAD5CE12-6C2B-4417-B5D7-4912FD926A6E}"/>
    <cellStyle name="Note 2 3 12 3 3" xfId="14806" xr:uid="{E9809FDC-637C-42A2-859D-119D59119A1B}"/>
    <cellStyle name="Note 2 3 12 4" xfId="14807" xr:uid="{8FAEA70E-31CD-4054-840B-637C33D9F763}"/>
    <cellStyle name="Note 2 3 12 4 2" xfId="14808" xr:uid="{399C6CE5-8A7B-48F6-B1D4-349A2D5EF9E4}"/>
    <cellStyle name="Note 2 3 12 4 3" xfId="14809" xr:uid="{06239DB5-1DDD-41CA-AD1E-319B812B5FE3}"/>
    <cellStyle name="Note 2 3 12 5" xfId="14810" xr:uid="{7E70A788-0974-48F1-8757-53814E68958B}"/>
    <cellStyle name="Note 2 3 12 5 2" xfId="14811" xr:uid="{B38A087A-31BA-43C1-9855-0D0AD2236771}"/>
    <cellStyle name="Note 2 3 12 5 3" xfId="14812" xr:uid="{D7C8C5F2-92AC-4CE3-98A4-EA38B1F63D3F}"/>
    <cellStyle name="Note 2 3 12 6" xfId="14813" xr:uid="{44B11691-A75B-4FF5-9763-C01AF4F8C2D3}"/>
    <cellStyle name="Note 2 3 12 6 2" xfId="14814" xr:uid="{DFB6FCBB-BAFD-458D-B248-D05C921A1AC2}"/>
    <cellStyle name="Note 2 3 12 6 3" xfId="14815" xr:uid="{44DC3164-437E-48CF-8379-2F06EA89090D}"/>
    <cellStyle name="Note 2 3 12 7" xfId="14816" xr:uid="{66939907-3547-4E2F-86B2-AFE53FE2BFC4}"/>
    <cellStyle name="Note 2 3 12 8" xfId="14817" xr:uid="{FDBCC021-81F6-46ED-BB4E-BFAC20708B8C}"/>
    <cellStyle name="Note 2 3 12 9" xfId="14818" xr:uid="{D8650326-81EF-43AF-A76E-B53C0834F5E4}"/>
    <cellStyle name="Note 2 3 13" xfId="14819" xr:uid="{4BC3479F-342A-4EF4-AC93-DE836A1012F2}"/>
    <cellStyle name="Note 2 3 13 2" xfId="14820" xr:uid="{E48E744D-5215-459C-BFE6-A92CD0507B65}"/>
    <cellStyle name="Note 2 3 13 2 2" xfId="14821" xr:uid="{EA7938BD-7FF4-40F0-A8D9-E54BC6FCEA2B}"/>
    <cellStyle name="Note 2 3 13 2 3" xfId="14822" xr:uid="{AA477758-013F-4B34-914C-CD0E897D50DA}"/>
    <cellStyle name="Note 2 3 13 3" xfId="14823" xr:uid="{B14DAA37-F834-465C-83C8-5B8C5A8981A4}"/>
    <cellStyle name="Note 2 3 13 3 2" xfId="14824" xr:uid="{513287CF-05E7-46D2-86BA-9E5661DDD018}"/>
    <cellStyle name="Note 2 3 13 3 3" xfId="14825" xr:uid="{71758E78-159C-4AF7-80F9-8F447D907B7A}"/>
    <cellStyle name="Note 2 3 13 4" xfId="14826" xr:uid="{0B72C3EE-F111-4EC0-88EB-EB9BA794CAAE}"/>
    <cellStyle name="Note 2 3 13 4 2" xfId="14827" xr:uid="{2B3D17AA-4A13-44CF-B995-2AFB1EC3567A}"/>
    <cellStyle name="Note 2 3 13 4 3" xfId="14828" xr:uid="{6DDB46AE-267C-4E48-9F72-47FB2FC12658}"/>
    <cellStyle name="Note 2 3 13 5" xfId="14829" xr:uid="{C185A40D-8918-4D70-9C06-C0E82645C0BA}"/>
    <cellStyle name="Note 2 3 13 5 2" xfId="14830" xr:uid="{BB0555DA-3542-4B14-984F-647D153BF645}"/>
    <cellStyle name="Note 2 3 13 5 3" xfId="14831" xr:uid="{E43B006B-9B07-42C7-8016-647A364C4476}"/>
    <cellStyle name="Note 2 3 13 6" xfId="14832" xr:uid="{A84FB65F-E3CC-4588-BA0C-5449D67E0BBA}"/>
    <cellStyle name="Note 2 3 13 6 2" xfId="14833" xr:uid="{B069B1DB-3566-4B45-A7AE-DC9F1FD14923}"/>
    <cellStyle name="Note 2 3 13 6 3" xfId="14834" xr:uid="{AFCCEA82-118A-489A-87C7-9735664B5408}"/>
    <cellStyle name="Note 2 3 13 7" xfId="14835" xr:uid="{53656170-FBEB-4606-B357-5272B03F6C88}"/>
    <cellStyle name="Note 2 3 13 8" xfId="14836" xr:uid="{08576A1B-3E16-48F7-B2DB-6F65A0019C30}"/>
    <cellStyle name="Note 2 3 13 9" xfId="14837" xr:uid="{65836BD3-1B7D-4865-B88A-D5C1D306822D}"/>
    <cellStyle name="Note 2 3 14" xfId="14838" xr:uid="{3278FF2C-3577-4947-BF28-BD03F6324892}"/>
    <cellStyle name="Note 2 3 14 2" xfId="14839" xr:uid="{5BE41418-ABAD-417A-8E3F-83C361503578}"/>
    <cellStyle name="Note 2 3 14 2 2" xfId="14840" xr:uid="{828E5CC2-847F-4B86-B156-A8AC222D6E29}"/>
    <cellStyle name="Note 2 3 14 2 3" xfId="14841" xr:uid="{DCC0A7AF-D2CE-4178-AE90-D529BBC42EB4}"/>
    <cellStyle name="Note 2 3 14 3" xfId="14842" xr:uid="{E790938B-5852-4C25-97C8-1DD7D8019020}"/>
    <cellStyle name="Note 2 3 14 3 2" xfId="14843" xr:uid="{FCF42133-2584-46B7-B3F3-411F429348E7}"/>
    <cellStyle name="Note 2 3 14 3 3" xfId="14844" xr:uid="{221418FC-37EC-4925-AED1-5448102EB3ED}"/>
    <cellStyle name="Note 2 3 14 4" xfId="14845" xr:uid="{A8D2192B-549C-4860-B33E-21537C5AD2DF}"/>
    <cellStyle name="Note 2 3 14 4 2" xfId="14846" xr:uid="{3E93C19A-90D8-4C05-9314-F1CC484C0C99}"/>
    <cellStyle name="Note 2 3 14 4 3" xfId="14847" xr:uid="{BE4E8B61-7581-4CAF-80C6-B2696905D1AC}"/>
    <cellStyle name="Note 2 3 14 5" xfId="14848" xr:uid="{C4AA93DA-8A53-455F-B217-E0CBD4CCE6A1}"/>
    <cellStyle name="Note 2 3 14 5 2" xfId="14849" xr:uid="{B31C3E72-ADB8-4757-9AD4-8D736E3379C8}"/>
    <cellStyle name="Note 2 3 14 5 3" xfId="14850" xr:uid="{FEADF272-4D30-4742-B2F1-31343E1F2E73}"/>
    <cellStyle name="Note 2 3 14 6" xfId="14851" xr:uid="{437FD620-0103-4EBB-8DF8-950933258866}"/>
    <cellStyle name="Note 2 3 14 6 2" xfId="14852" xr:uid="{3F94A335-7014-4FDD-A873-101949CEE41F}"/>
    <cellStyle name="Note 2 3 14 6 3" xfId="14853" xr:uid="{7099A17E-7BCD-49B4-B6EA-3E792053AD27}"/>
    <cellStyle name="Note 2 3 14 7" xfId="14854" xr:uid="{354FD12E-5C85-4AFA-9B72-31D30432C61E}"/>
    <cellStyle name="Note 2 3 14 8" xfId="14855" xr:uid="{B58C8A07-BCC2-4219-B5EC-318766B2A19F}"/>
    <cellStyle name="Note 2 3 14 9" xfId="14856" xr:uid="{11B225CF-53ED-44C6-80AC-1D4DD0CA858F}"/>
    <cellStyle name="Note 2 3 15" xfId="14857" xr:uid="{C792F124-0DF1-46B3-80D6-C1182BB304A5}"/>
    <cellStyle name="Note 2 3 16" xfId="14858" xr:uid="{DF2E083D-781A-4F01-A2A5-5D44E229C191}"/>
    <cellStyle name="Note 2 3 17" xfId="14859" xr:uid="{47F6C827-9B41-4CCC-B3E7-C2C5E0D56AFB}"/>
    <cellStyle name="Note 2 3 18" xfId="14860" xr:uid="{BFA3D514-F115-46BD-9BF5-AF831FFD75E3}"/>
    <cellStyle name="Note 2 3 19" xfId="14861" xr:uid="{B94D2E00-3CA3-43DD-8945-0CB7AEAF5452}"/>
    <cellStyle name="Note 2 3 2" xfId="14862" xr:uid="{0D8411B6-8238-4FE2-A112-A288FD9C9B97}"/>
    <cellStyle name="Note 2 3 2 10" xfId="14863" xr:uid="{822AB5AA-277C-4A86-AF9D-B4920E1EF513}"/>
    <cellStyle name="Note 2 3 2 10 2" xfId="14864" xr:uid="{40EC3895-E555-49DC-A807-009D89D24BD8}"/>
    <cellStyle name="Note 2 3 2 10 2 2" xfId="14865" xr:uid="{D83F635E-A091-4049-95A7-B4D6574C1FD1}"/>
    <cellStyle name="Note 2 3 2 10 2 3" xfId="14866" xr:uid="{2FB51466-BDEA-489F-9847-664AFB937197}"/>
    <cellStyle name="Note 2 3 2 10 3" xfId="14867" xr:uid="{C8A1208A-F901-462F-BDB6-2113D4CC8FEE}"/>
    <cellStyle name="Note 2 3 2 10 3 2" xfId="14868" xr:uid="{D5FB7EC6-13DD-4256-96BD-CC08A2F885E9}"/>
    <cellStyle name="Note 2 3 2 10 3 3" xfId="14869" xr:uid="{2285F4AC-3235-43E9-A98D-AA3FC11466B2}"/>
    <cellStyle name="Note 2 3 2 10 4" xfId="14870" xr:uid="{1274ECD4-508E-4D1B-A821-743241158DE6}"/>
    <cellStyle name="Note 2 3 2 10 4 2" xfId="14871" xr:uid="{85B25489-9860-4EA4-85AE-CA8ADE3BB2C2}"/>
    <cellStyle name="Note 2 3 2 10 4 3" xfId="14872" xr:uid="{0A07336F-C2E6-4616-B35A-75BBB58D405B}"/>
    <cellStyle name="Note 2 3 2 10 5" xfId="14873" xr:uid="{FED9C261-83A9-4FF6-9E7C-1FA8652CC85B}"/>
    <cellStyle name="Note 2 3 2 10 5 2" xfId="14874" xr:uid="{7A489B39-EBDC-4E16-B20E-4A4B6402DEBC}"/>
    <cellStyle name="Note 2 3 2 10 5 3" xfId="14875" xr:uid="{4967B978-43E9-416E-BC59-DE88376B9D64}"/>
    <cellStyle name="Note 2 3 2 10 6" xfId="14876" xr:uid="{B3CD9E37-724F-47E3-9A94-FD6F7AE98E27}"/>
    <cellStyle name="Note 2 3 2 10 6 2" xfId="14877" xr:uid="{2DFE6893-DE35-4A60-929C-FD5F79173685}"/>
    <cellStyle name="Note 2 3 2 10 6 3" xfId="14878" xr:uid="{21DC2AF3-C954-41E6-9483-735128F843B6}"/>
    <cellStyle name="Note 2 3 2 10 7" xfId="14879" xr:uid="{E55EBEA6-A083-4A9B-94FA-3E7F043EDF4C}"/>
    <cellStyle name="Note 2 3 2 10 8" xfId="14880" xr:uid="{FB8E7141-6639-4812-BA25-D275F0878F97}"/>
    <cellStyle name="Note 2 3 2 10 9" xfId="14881" xr:uid="{48188DDA-1EF0-4714-9326-A06E390AE7C8}"/>
    <cellStyle name="Note 2 3 2 11" xfId="14882" xr:uid="{28EF859B-4CCE-4166-91D2-98C9E90AC319}"/>
    <cellStyle name="Note 2 3 2 11 2" xfId="14883" xr:uid="{3FC238B0-241B-4895-A3AE-8813C3E608B2}"/>
    <cellStyle name="Note 2 3 2 11 2 2" xfId="14884" xr:uid="{9844830E-0548-4C9E-9D0C-E3F68EEBBF1E}"/>
    <cellStyle name="Note 2 3 2 11 2 3" xfId="14885" xr:uid="{EECE7BF5-2A6D-4003-A620-6A825D69ED9D}"/>
    <cellStyle name="Note 2 3 2 11 3" xfId="14886" xr:uid="{93E1D725-37BF-433A-89E4-AD525D150514}"/>
    <cellStyle name="Note 2 3 2 11 3 2" xfId="14887" xr:uid="{F69D381F-F1B4-439C-B975-893409C8BD7E}"/>
    <cellStyle name="Note 2 3 2 11 3 3" xfId="14888" xr:uid="{7040518D-9892-4486-89B8-507DA284BEAF}"/>
    <cellStyle name="Note 2 3 2 11 4" xfId="14889" xr:uid="{934AFAED-FF7A-4FE9-861B-826F07DC608E}"/>
    <cellStyle name="Note 2 3 2 11 4 2" xfId="14890" xr:uid="{70C7BF46-C052-4B33-B7DA-2B5FB99E9692}"/>
    <cellStyle name="Note 2 3 2 11 4 3" xfId="14891" xr:uid="{98577FFD-F003-4F7E-8E99-B53A0745F0D5}"/>
    <cellStyle name="Note 2 3 2 11 5" xfId="14892" xr:uid="{53CBB754-FA51-4A6B-9673-DD46185A8899}"/>
    <cellStyle name="Note 2 3 2 11 5 2" xfId="14893" xr:uid="{438DFC04-BF26-4BC9-BF49-DAE272B04CD4}"/>
    <cellStyle name="Note 2 3 2 11 5 3" xfId="14894" xr:uid="{E16CF352-01A8-4D1C-B759-D83196549BF9}"/>
    <cellStyle name="Note 2 3 2 11 6" xfId="14895" xr:uid="{2C1BF6EA-08A5-4B14-BE81-AD6AA112A1E1}"/>
    <cellStyle name="Note 2 3 2 11 6 2" xfId="14896" xr:uid="{8EF4A9D3-F430-4C5B-9E1A-8A99614B6340}"/>
    <cellStyle name="Note 2 3 2 11 6 3" xfId="14897" xr:uid="{4164161B-92AD-43C6-8D9D-0FE183CBF770}"/>
    <cellStyle name="Note 2 3 2 11 7" xfId="14898" xr:uid="{D7F50504-E5B6-435E-A77F-619E21540F8F}"/>
    <cellStyle name="Note 2 3 2 11 8" xfId="14899" xr:uid="{A1D1DF41-1A0B-4F51-AE71-874BD64A9781}"/>
    <cellStyle name="Note 2 3 2 11 9" xfId="14900" xr:uid="{827BE398-60D5-45AC-AC73-95EB326787A4}"/>
    <cellStyle name="Note 2 3 2 12" xfId="14901" xr:uid="{A0344B8E-D10E-4FA5-8881-41384BF9F3D2}"/>
    <cellStyle name="Note 2 3 2 12 2" xfId="14902" xr:uid="{2C14D193-6240-4896-B67D-ECDFA99FB685}"/>
    <cellStyle name="Note 2 3 2 12 2 2" xfId="14903" xr:uid="{B79F5560-1FF0-4D84-85BF-497F204DFE63}"/>
    <cellStyle name="Note 2 3 2 12 2 3" xfId="14904" xr:uid="{27A00035-B8A9-4741-A3E1-9D81AFB9A331}"/>
    <cellStyle name="Note 2 3 2 12 3" xfId="14905" xr:uid="{F79582C2-ED03-4D2A-AB1A-AD41E5251DF1}"/>
    <cellStyle name="Note 2 3 2 12 3 2" xfId="14906" xr:uid="{6720DD65-A5D8-4114-9EC1-20BB562FE6F5}"/>
    <cellStyle name="Note 2 3 2 12 3 3" xfId="14907" xr:uid="{1D948E0F-7ECD-407C-9644-B619687768FC}"/>
    <cellStyle name="Note 2 3 2 12 4" xfId="14908" xr:uid="{8CD00E71-2691-4AE6-ABCA-D55C749B65EF}"/>
    <cellStyle name="Note 2 3 2 12 4 2" xfId="14909" xr:uid="{4E8C57AD-E2DA-448C-BFB0-C8B3EC54A2BD}"/>
    <cellStyle name="Note 2 3 2 12 4 3" xfId="14910" xr:uid="{28A0987D-FC58-4F99-ADF7-12CAF51C0C02}"/>
    <cellStyle name="Note 2 3 2 12 5" xfId="14911" xr:uid="{62CD69C7-0C18-4675-A063-E507BA090083}"/>
    <cellStyle name="Note 2 3 2 12 5 2" xfId="14912" xr:uid="{0D71601C-B2D8-4AA8-AED2-9F26B0AF4A48}"/>
    <cellStyle name="Note 2 3 2 12 5 3" xfId="14913" xr:uid="{1CF3F063-86ED-4A90-B04B-A48A0A52719B}"/>
    <cellStyle name="Note 2 3 2 12 6" xfId="14914" xr:uid="{F2C6A9D8-B981-4281-A0D2-6B44BA3F39DA}"/>
    <cellStyle name="Note 2 3 2 12 6 2" xfId="14915" xr:uid="{2B3EB14F-9C99-4E69-88F8-6DA9A499E17D}"/>
    <cellStyle name="Note 2 3 2 12 6 3" xfId="14916" xr:uid="{8282412B-4299-4634-BD7C-0CB4E55E993B}"/>
    <cellStyle name="Note 2 3 2 12 7" xfId="14917" xr:uid="{C9CBED86-94C0-43AC-8029-45E4B97E5BCC}"/>
    <cellStyle name="Note 2 3 2 12 8" xfId="14918" xr:uid="{4BB0BE10-4B67-4832-A241-5DA5081CE3DF}"/>
    <cellStyle name="Note 2 3 2 12 9" xfId="14919" xr:uid="{CFED6559-C9AE-46FD-9C52-8527F24A1C5A}"/>
    <cellStyle name="Note 2 3 2 13" xfId="14920" xr:uid="{00CD968F-5572-45C7-B90A-E7E0E678EE8D}"/>
    <cellStyle name="Note 2 3 2 13 2" xfId="14921" xr:uid="{999FEA74-BFB8-4C02-9667-B5A7A6454FE4}"/>
    <cellStyle name="Note 2 3 2 13 2 2" xfId="14922" xr:uid="{E31D465A-EAB9-4B8E-9D54-1EDC13C677AF}"/>
    <cellStyle name="Note 2 3 2 13 2 3" xfId="14923" xr:uid="{36C23285-6622-4EAC-B436-3E3008349449}"/>
    <cellStyle name="Note 2 3 2 13 3" xfId="14924" xr:uid="{2AF6A23A-C182-4AE1-85FC-DF6445AD74B6}"/>
    <cellStyle name="Note 2 3 2 13 3 2" xfId="14925" xr:uid="{C4A1E701-1247-4700-B201-5C26757F4007}"/>
    <cellStyle name="Note 2 3 2 13 3 3" xfId="14926" xr:uid="{9B772393-8172-4E97-9594-40D8184D85BD}"/>
    <cellStyle name="Note 2 3 2 13 4" xfId="14927" xr:uid="{E89AA5E4-173F-4D5E-9124-EDCF0E99C4CB}"/>
    <cellStyle name="Note 2 3 2 13 4 2" xfId="14928" xr:uid="{C5AD40A4-BE70-4E5F-82D7-D510DB6F4C03}"/>
    <cellStyle name="Note 2 3 2 13 4 3" xfId="14929" xr:uid="{9CBA4407-887F-4FD3-8FCA-CDE02BF23A5C}"/>
    <cellStyle name="Note 2 3 2 13 5" xfId="14930" xr:uid="{EBAED796-D989-4BD1-B593-617592CE22B5}"/>
    <cellStyle name="Note 2 3 2 13 5 2" xfId="14931" xr:uid="{BB2D8FA5-931F-4C31-ABA5-CE799525D885}"/>
    <cellStyle name="Note 2 3 2 13 5 3" xfId="14932" xr:uid="{E2B159F3-50BF-4361-B456-B7AB25085BDF}"/>
    <cellStyle name="Note 2 3 2 13 6" xfId="14933" xr:uid="{4791EB58-7F2F-4126-A836-B2869B0DD021}"/>
    <cellStyle name="Note 2 3 2 13 6 2" xfId="14934" xr:uid="{C96ECDDB-EBA2-4D14-9330-AD3CAA8E28B6}"/>
    <cellStyle name="Note 2 3 2 13 6 3" xfId="14935" xr:uid="{C28F5300-4C5D-4D06-9CEE-A42ECE7274A4}"/>
    <cellStyle name="Note 2 3 2 13 7" xfId="14936" xr:uid="{83B388A2-0449-4BA2-9169-BA408A2E4291}"/>
    <cellStyle name="Note 2 3 2 13 8" xfId="14937" xr:uid="{66A2EE17-7D63-4C79-A7D8-24AE663AFD88}"/>
    <cellStyle name="Note 2 3 2 13 9" xfId="14938" xr:uid="{C6930E15-A21B-473D-9564-E3DB8D5B3C77}"/>
    <cellStyle name="Note 2 3 2 14" xfId="14939" xr:uid="{8AEF701A-6D30-45BA-82DB-EAC503EFFCC9}"/>
    <cellStyle name="Note 2 3 2 15" xfId="14940" xr:uid="{DFB2C0F9-A349-4DE1-8D29-8D9ACE7F3B41}"/>
    <cellStyle name="Note 2 3 2 16" xfId="14941" xr:uid="{54A02D54-F5B7-4C1F-974F-F5B79BA2B725}"/>
    <cellStyle name="Note 2 3 2 17" xfId="14942" xr:uid="{0FC85B8E-A00E-48B9-88B4-0F68079080AC}"/>
    <cellStyle name="Note 2 3 2 18" xfId="14943" xr:uid="{84279D95-6E53-4EDB-8992-08494340C088}"/>
    <cellStyle name="Note 2 3 2 19" xfId="14944" xr:uid="{F836083A-2B59-4028-BACC-3EC77FE0CD33}"/>
    <cellStyle name="Note 2 3 2 2" xfId="14945" xr:uid="{65CC903B-4124-4973-9CF9-7649629CF18B}"/>
    <cellStyle name="Note 2 3 2 2 10" xfId="14946" xr:uid="{8C37CBC4-3A9A-4D7B-A393-27E82D34205F}"/>
    <cellStyle name="Note 2 3 2 2 10 2" xfId="14947" xr:uid="{800F5346-070D-4F52-AC6F-68DC40B100CD}"/>
    <cellStyle name="Note 2 3 2 2 10 2 2" xfId="14948" xr:uid="{C41324F4-B156-4CD1-9E35-B6379315E1EC}"/>
    <cellStyle name="Note 2 3 2 2 10 2 3" xfId="14949" xr:uid="{00E701A7-F27E-4DBE-BFC3-4B93A250F976}"/>
    <cellStyle name="Note 2 3 2 2 10 3" xfId="14950" xr:uid="{1A3F2A7E-4F9F-47B8-8002-B205152A0ECC}"/>
    <cellStyle name="Note 2 3 2 2 10 3 2" xfId="14951" xr:uid="{F81D655A-C027-4521-A80A-D97AE2720C2E}"/>
    <cellStyle name="Note 2 3 2 2 10 3 3" xfId="14952" xr:uid="{6DDD88B7-3F05-4998-9F5D-3BC2C15E9703}"/>
    <cellStyle name="Note 2 3 2 2 10 4" xfId="14953" xr:uid="{85E236CE-E6FA-4125-BE56-771DB0E3C999}"/>
    <cellStyle name="Note 2 3 2 2 10 4 2" xfId="14954" xr:uid="{6EBFFD05-057D-4EFF-A3A6-CF28AEF77A8B}"/>
    <cellStyle name="Note 2 3 2 2 10 4 3" xfId="14955" xr:uid="{4302C2C0-7702-4666-9B9A-7940FB0C28DA}"/>
    <cellStyle name="Note 2 3 2 2 10 5" xfId="14956" xr:uid="{24922EA0-B5CD-4A5F-906B-32D3316AB8B8}"/>
    <cellStyle name="Note 2 3 2 2 10 5 2" xfId="14957" xr:uid="{B04CD7D5-8CDB-42A0-9025-6C45C06F6963}"/>
    <cellStyle name="Note 2 3 2 2 10 5 3" xfId="14958" xr:uid="{69A86774-EEEE-44AE-A0F8-E223E911E0E5}"/>
    <cellStyle name="Note 2 3 2 2 10 6" xfId="14959" xr:uid="{09975F18-4895-4FF1-A248-995297BEFF83}"/>
    <cellStyle name="Note 2 3 2 2 10 6 2" xfId="14960" xr:uid="{6E339B82-FB3A-41BF-985D-A84611C8B6BA}"/>
    <cellStyle name="Note 2 3 2 2 10 6 3" xfId="14961" xr:uid="{FFCFF295-7ADC-4C55-B99C-BAD72A861AB4}"/>
    <cellStyle name="Note 2 3 2 2 10 7" xfId="14962" xr:uid="{ACAE596B-44E3-49DD-A20D-6EBED8D847DA}"/>
    <cellStyle name="Note 2 3 2 2 10 8" xfId="14963" xr:uid="{AA284AD3-BCD2-4E73-88A1-4874E46230DF}"/>
    <cellStyle name="Note 2 3 2 2 11" xfId="14964" xr:uid="{034E36F9-E0FA-4E94-AAFF-899C686B34EE}"/>
    <cellStyle name="Note 2 3 2 2 11 2" xfId="14965" xr:uid="{3E923961-4835-43F3-8B0A-E9E49DA1BD38}"/>
    <cellStyle name="Note 2 3 2 2 11 2 2" xfId="14966" xr:uid="{2C354307-A537-4D85-B9FE-7B29E896A399}"/>
    <cellStyle name="Note 2 3 2 2 11 2 3" xfId="14967" xr:uid="{7A47E37B-46A9-488B-BA21-2192A11B66C9}"/>
    <cellStyle name="Note 2 3 2 2 11 3" xfId="14968" xr:uid="{5AEA795E-0A92-4B7E-B0B4-77FEC42668CB}"/>
    <cellStyle name="Note 2 3 2 2 11 3 2" xfId="14969" xr:uid="{81CF97E7-DD0A-4010-A1CB-201C4D0681F1}"/>
    <cellStyle name="Note 2 3 2 2 11 3 3" xfId="14970" xr:uid="{B6E67A3E-3E7F-4AA7-BEEF-E44EE5891E64}"/>
    <cellStyle name="Note 2 3 2 2 11 4" xfId="14971" xr:uid="{A41B73E1-798E-4179-9369-192E641B2A25}"/>
    <cellStyle name="Note 2 3 2 2 11 4 2" xfId="14972" xr:uid="{47854D43-59D7-460F-ADBB-D35E52B3FCBA}"/>
    <cellStyle name="Note 2 3 2 2 11 4 3" xfId="14973" xr:uid="{A25C0422-3CFD-4FBF-BE59-9081B27945C6}"/>
    <cellStyle name="Note 2 3 2 2 11 5" xfId="14974" xr:uid="{E6B6CEC3-BC8B-484D-B1BC-F471E1EBBFF9}"/>
    <cellStyle name="Note 2 3 2 2 11 5 2" xfId="14975" xr:uid="{481F88C2-2175-4E96-8608-907F477B83AD}"/>
    <cellStyle name="Note 2 3 2 2 11 5 3" xfId="14976" xr:uid="{F4F9C521-7B06-46A4-804C-27E738E19A42}"/>
    <cellStyle name="Note 2 3 2 2 11 6" xfId="14977" xr:uid="{037E4F9D-E88D-4597-8213-2C8B696082FB}"/>
    <cellStyle name="Note 2 3 2 2 11 6 2" xfId="14978" xr:uid="{A4ACBA8C-A872-498B-9C4D-082B2A7EFC12}"/>
    <cellStyle name="Note 2 3 2 2 11 6 3" xfId="14979" xr:uid="{06B29424-9388-4B6A-9969-98073770D860}"/>
    <cellStyle name="Note 2 3 2 2 11 7" xfId="14980" xr:uid="{784D2E97-1E9D-47DF-A300-C762CAD91276}"/>
    <cellStyle name="Note 2 3 2 2 11 8" xfId="14981" xr:uid="{3F6EE30B-E459-4D07-9F4B-BA8581BD30A5}"/>
    <cellStyle name="Note 2 3 2 2 12" xfId="14982" xr:uid="{3A980D4A-199B-491A-9663-1BBA9BCA1737}"/>
    <cellStyle name="Note 2 3 2 2 12 2" xfId="14983" xr:uid="{C9CE5E38-125E-4AFD-A619-EE5A76265CAB}"/>
    <cellStyle name="Note 2 3 2 2 12 2 2" xfId="14984" xr:uid="{4CCEA0CB-3A33-458A-A392-F5E956FFF30A}"/>
    <cellStyle name="Note 2 3 2 2 12 2 3" xfId="14985" xr:uid="{9C5232C1-9733-40C0-B187-7DBF8BA3DD3B}"/>
    <cellStyle name="Note 2 3 2 2 12 3" xfId="14986" xr:uid="{440DD4F5-8EE9-407C-B9D9-0E996F1B26E1}"/>
    <cellStyle name="Note 2 3 2 2 12 3 2" xfId="14987" xr:uid="{2FB90289-F160-48BD-B99B-38255C3EE380}"/>
    <cellStyle name="Note 2 3 2 2 12 3 3" xfId="14988" xr:uid="{BB60EAE6-F568-487E-8DE3-0D0C93B115EA}"/>
    <cellStyle name="Note 2 3 2 2 12 4" xfId="14989" xr:uid="{DE932D80-BC44-467B-BBA7-8182B2426055}"/>
    <cellStyle name="Note 2 3 2 2 12 4 2" xfId="14990" xr:uid="{C070E525-B7B0-4062-BACA-3E266A695D8E}"/>
    <cellStyle name="Note 2 3 2 2 12 4 3" xfId="14991" xr:uid="{55BD8FD1-E84E-4CD0-897C-B24020E47FCC}"/>
    <cellStyle name="Note 2 3 2 2 12 5" xfId="14992" xr:uid="{56BA7C49-3CD6-4DB5-8E4B-CB0264FA41BC}"/>
    <cellStyle name="Note 2 3 2 2 12 5 2" xfId="14993" xr:uid="{ACCB2C6B-D7A4-4297-94F6-6193656B25A8}"/>
    <cellStyle name="Note 2 3 2 2 12 5 3" xfId="14994" xr:uid="{A230D074-A1E6-4146-9497-07D1A929B9C4}"/>
    <cellStyle name="Note 2 3 2 2 12 6" xfId="14995" xr:uid="{B264E076-8FF5-4840-BD78-089FBD8D9AD9}"/>
    <cellStyle name="Note 2 3 2 2 12 6 2" xfId="14996" xr:uid="{A4284638-40E3-42E4-97E4-7040AB839182}"/>
    <cellStyle name="Note 2 3 2 2 12 6 3" xfId="14997" xr:uid="{79340FCE-4162-49B1-8369-65FFE993F94E}"/>
    <cellStyle name="Note 2 3 2 2 12 7" xfId="14998" xr:uid="{6B190C64-91A0-4923-9309-13484CD8F783}"/>
    <cellStyle name="Note 2 3 2 2 12 8" xfId="14999" xr:uid="{E2DA5EB9-4A8E-4311-8CFA-409B4A9E9C03}"/>
    <cellStyle name="Note 2 3 2 2 13" xfId="15000" xr:uid="{47EAB28A-A693-4DDD-8474-8D6A07FA2866}"/>
    <cellStyle name="Note 2 3 2 2 13 2" xfId="15001" xr:uid="{C157E3F8-1CF8-4080-825A-C8B29496C730}"/>
    <cellStyle name="Note 2 3 2 2 13 2 2" xfId="15002" xr:uid="{62AADC2E-B008-4731-ADB0-F632A4D42E57}"/>
    <cellStyle name="Note 2 3 2 2 13 2 3" xfId="15003" xr:uid="{7814FEEC-C429-4FAC-8B1D-A4473CF36C84}"/>
    <cellStyle name="Note 2 3 2 2 13 3" xfId="15004" xr:uid="{79092448-1F96-4C15-BBFD-B4E969DB3E6B}"/>
    <cellStyle name="Note 2 3 2 2 13 3 2" xfId="15005" xr:uid="{4C36EBC1-42AF-4D8E-ACEF-96A602E5AFDD}"/>
    <cellStyle name="Note 2 3 2 2 13 3 3" xfId="15006" xr:uid="{078CB26A-6058-4C18-8BA5-E12C74DFD846}"/>
    <cellStyle name="Note 2 3 2 2 13 4" xfId="15007" xr:uid="{2AB349CC-C023-40B7-95D0-81F57054A929}"/>
    <cellStyle name="Note 2 3 2 2 13 4 2" xfId="15008" xr:uid="{85AA2EE0-23BD-45D3-85F5-40C676C7A929}"/>
    <cellStyle name="Note 2 3 2 2 13 4 3" xfId="15009" xr:uid="{2A987A6D-ECD3-4E91-BF59-0E3ED2BC37B4}"/>
    <cellStyle name="Note 2 3 2 2 13 5" xfId="15010" xr:uid="{873439D1-843B-4BCB-980A-F645EA6C8A9B}"/>
    <cellStyle name="Note 2 3 2 2 13 5 2" xfId="15011" xr:uid="{1D8EDC2B-BEFC-49E9-898E-29163B53BFD8}"/>
    <cellStyle name="Note 2 3 2 2 13 5 3" xfId="15012" xr:uid="{09361335-2F7E-4AB0-85CE-7B6472A44682}"/>
    <cellStyle name="Note 2 3 2 2 13 6" xfId="15013" xr:uid="{A9EEEC68-68ED-444E-88F5-258D5DD9E297}"/>
    <cellStyle name="Note 2 3 2 2 13 6 2" xfId="15014" xr:uid="{CE3D5EB6-83D9-45FD-A131-24B567275403}"/>
    <cellStyle name="Note 2 3 2 2 13 6 3" xfId="15015" xr:uid="{BC6DFF14-6DEF-49F9-89FB-01DA9C6B48A4}"/>
    <cellStyle name="Note 2 3 2 2 13 7" xfId="15016" xr:uid="{45D69258-B149-4004-B3A4-B6D20EFE583B}"/>
    <cellStyle name="Note 2 3 2 2 13 8" xfId="15017" xr:uid="{F5C87150-94E4-48A3-BD47-92C33A86F8BE}"/>
    <cellStyle name="Note 2 3 2 2 14" xfId="15018" xr:uid="{C741A8A1-20D8-4E43-9EAF-8FEF79085C01}"/>
    <cellStyle name="Note 2 3 2 2 14 2" xfId="15019" xr:uid="{9CEF0D02-1903-433D-869C-D800E1A2220B}"/>
    <cellStyle name="Note 2 3 2 2 14 2 2" xfId="15020" xr:uid="{E7191491-EB33-4B1E-A5CB-1C6DD0684836}"/>
    <cellStyle name="Note 2 3 2 2 14 2 3" xfId="15021" xr:uid="{508B576F-3CD5-42CB-BFE8-0EF73F7879C5}"/>
    <cellStyle name="Note 2 3 2 2 14 3" xfId="15022" xr:uid="{DDFDF301-4D89-461E-B62A-DD2FE56D38FF}"/>
    <cellStyle name="Note 2 3 2 2 14 3 2" xfId="15023" xr:uid="{090E63AB-F688-42DE-BBB9-EAB2F3FCF3E8}"/>
    <cellStyle name="Note 2 3 2 2 14 3 3" xfId="15024" xr:uid="{5ECE8C26-95F6-4839-9675-DE1E6586C6A4}"/>
    <cellStyle name="Note 2 3 2 2 14 4" xfId="15025" xr:uid="{D738722C-2ABE-4A64-9324-A7E92F64D67C}"/>
    <cellStyle name="Note 2 3 2 2 14 4 2" xfId="15026" xr:uid="{6B827D7D-C7FE-4199-9311-55A4F44BA681}"/>
    <cellStyle name="Note 2 3 2 2 14 4 3" xfId="15027" xr:uid="{C11A8684-CDB3-482D-838D-E9F0685FD5B5}"/>
    <cellStyle name="Note 2 3 2 2 14 5" xfId="15028" xr:uid="{3D0AB382-E5A1-434C-81B6-FD2405C978F3}"/>
    <cellStyle name="Note 2 3 2 2 14 5 2" xfId="15029" xr:uid="{4D4AE5DF-CAF2-4D86-80E5-8CD198936F63}"/>
    <cellStyle name="Note 2 3 2 2 14 5 3" xfId="15030" xr:uid="{CDF0ACD4-917A-460B-94B1-45B0D22E2BC9}"/>
    <cellStyle name="Note 2 3 2 2 14 6" xfId="15031" xr:uid="{E81562D3-D1C8-4AEB-B51A-FC5F56851A22}"/>
    <cellStyle name="Note 2 3 2 2 14 6 2" xfId="15032" xr:uid="{43151241-5C20-459E-A29E-06F9B9F75991}"/>
    <cellStyle name="Note 2 3 2 2 14 6 3" xfId="15033" xr:uid="{32DAE125-F33B-4FCC-A76F-CA6D10E4E4C9}"/>
    <cellStyle name="Note 2 3 2 2 14 7" xfId="15034" xr:uid="{68F6AED6-35D8-4AB8-9440-B54CC927D1B4}"/>
    <cellStyle name="Note 2 3 2 2 14 8" xfId="15035" xr:uid="{1CD4219B-7908-4815-94A2-432F1A22361A}"/>
    <cellStyle name="Note 2 3 2 2 15" xfId="15036" xr:uid="{A5D6FAB2-B40C-4B2D-BBF1-AB7768EBE6BF}"/>
    <cellStyle name="Note 2 3 2 2 15 2" xfId="15037" xr:uid="{E30173ED-A18D-4245-BA13-23BF378A757E}"/>
    <cellStyle name="Note 2 3 2 2 15 2 2" xfId="15038" xr:uid="{FB05840F-337E-4A67-858E-5508AB819BA4}"/>
    <cellStyle name="Note 2 3 2 2 15 2 3" xfId="15039" xr:uid="{3B4C73B1-D8FB-4B87-AB88-41A60A8550CF}"/>
    <cellStyle name="Note 2 3 2 2 15 3" xfId="15040" xr:uid="{D665BE67-4613-4F63-9698-22D1B17EFBBD}"/>
    <cellStyle name="Note 2 3 2 2 15 3 2" xfId="15041" xr:uid="{7573CA0E-62AC-4F8A-9152-2A5CF3ABFFC4}"/>
    <cellStyle name="Note 2 3 2 2 15 3 3" xfId="15042" xr:uid="{D104C8D5-436D-4446-A1B1-B2701BC3F5CB}"/>
    <cellStyle name="Note 2 3 2 2 15 4" xfId="15043" xr:uid="{0163EDA2-D351-46F8-9B0A-92695F7A887F}"/>
    <cellStyle name="Note 2 3 2 2 15 4 2" xfId="15044" xr:uid="{67C6AF75-F984-4592-B231-98F044F89E18}"/>
    <cellStyle name="Note 2 3 2 2 15 4 3" xfId="15045" xr:uid="{2AB48D75-96AC-4C82-8664-D006CB904EB0}"/>
    <cellStyle name="Note 2 3 2 2 15 5" xfId="15046" xr:uid="{0F670EC7-DB86-4665-BA6A-22313C965991}"/>
    <cellStyle name="Note 2 3 2 2 15 5 2" xfId="15047" xr:uid="{C69867E0-08AF-408B-9F88-45EC52979367}"/>
    <cellStyle name="Note 2 3 2 2 15 5 3" xfId="15048" xr:uid="{EE2972CE-FD64-4664-9A02-3CE7197DC5B5}"/>
    <cellStyle name="Note 2 3 2 2 15 6" xfId="15049" xr:uid="{E1140138-3920-4341-A75B-43B464971F20}"/>
    <cellStyle name="Note 2 3 2 2 15 6 2" xfId="15050" xr:uid="{64427D9D-64EC-47F5-B985-CBBD5549F536}"/>
    <cellStyle name="Note 2 3 2 2 15 6 3" xfId="15051" xr:uid="{F389F499-776C-481A-9245-64F75E807A82}"/>
    <cellStyle name="Note 2 3 2 2 15 7" xfId="15052" xr:uid="{F080C6D8-3F5D-442A-AF9C-C5AEC83D1DF7}"/>
    <cellStyle name="Note 2 3 2 2 15 8" xfId="15053" xr:uid="{C5ACD4AB-C23E-44B4-B755-7572876CC807}"/>
    <cellStyle name="Note 2 3 2 2 16" xfId="15054" xr:uid="{7DF5FADE-32F8-485C-8F76-65EABC80D314}"/>
    <cellStyle name="Note 2 3 2 2 2" xfId="15055" xr:uid="{683E53EB-1388-4736-963E-627B9D15973A}"/>
    <cellStyle name="Note 2 3 2 2 2 2" xfId="15056" xr:uid="{1C87D5F0-4E4E-4F28-B253-CC59663FFB65}"/>
    <cellStyle name="Note 2 3 2 2 2 2 2" xfId="15057" xr:uid="{CBDD19E8-6B7A-4E3A-A2F4-AC4F75FA6A81}"/>
    <cellStyle name="Note 2 3 2 2 2 2 3" xfId="15058" xr:uid="{D81F53FB-4749-43AC-8115-989B206242CD}"/>
    <cellStyle name="Note 2 3 2 2 2 3" xfId="15059" xr:uid="{A6B0E2E2-B2AD-435D-B220-71BE0F9F9F69}"/>
    <cellStyle name="Note 2 3 2 2 2 3 2" xfId="15060" xr:uid="{403F4C16-1CC8-443F-A162-943AB2F5219E}"/>
    <cellStyle name="Note 2 3 2 2 2 3 3" xfId="15061" xr:uid="{C9BF10AF-90D8-431F-A935-6D232B0F9C6F}"/>
    <cellStyle name="Note 2 3 2 2 2 4" xfId="15062" xr:uid="{BFA86E1E-D17B-42FF-A4E4-1E10FF312B67}"/>
    <cellStyle name="Note 2 3 2 2 2 4 2" xfId="15063" xr:uid="{507FDFAA-CCCD-4D75-9346-EA8A0B69FA86}"/>
    <cellStyle name="Note 2 3 2 2 2 4 3" xfId="15064" xr:uid="{2BE0508E-70D8-4043-9EA7-7B9EFF151004}"/>
    <cellStyle name="Note 2 3 2 2 2 5" xfId="15065" xr:uid="{9D4BAF4E-C12E-430E-8D56-3C63BCBCA351}"/>
    <cellStyle name="Note 2 3 2 2 2 5 2" xfId="15066" xr:uid="{FFF04FA1-E2E9-444D-B1D2-72D1F5B12C98}"/>
    <cellStyle name="Note 2 3 2 2 2 5 3" xfId="15067" xr:uid="{287862FB-2FB9-4213-AEED-21A961C75B7C}"/>
    <cellStyle name="Note 2 3 2 2 2 6" xfId="15068" xr:uid="{C5211DFC-34A4-4031-B458-470957CBD21C}"/>
    <cellStyle name="Note 2 3 2 2 2 6 2" xfId="15069" xr:uid="{51D39ED1-DBC8-40E3-96CD-C952ED54F905}"/>
    <cellStyle name="Note 2 3 2 2 2 6 3" xfId="15070" xr:uid="{03D1D1D1-DEF9-424B-B7EF-5DABF7C5C9E5}"/>
    <cellStyle name="Note 2 3 2 2 2 7" xfId="15071" xr:uid="{0D87BAA8-6ADC-4A01-9B48-7B2482386097}"/>
    <cellStyle name="Note 2 3 2 2 2 8" xfId="15072" xr:uid="{A805A769-B4D3-4624-909F-88086FBEDE40}"/>
    <cellStyle name="Note 2 3 2 2 2 9" xfId="15073" xr:uid="{629B1409-0517-4872-BC4B-DFBA834DF010}"/>
    <cellStyle name="Note 2 3 2 2 3" xfId="15074" xr:uid="{1F203055-CB8C-4B37-ACB8-BE5D2BAD6D55}"/>
    <cellStyle name="Note 2 3 2 2 3 2" xfId="15075" xr:uid="{F20AA44F-5D72-4403-B49A-A8B0A7C1876C}"/>
    <cellStyle name="Note 2 3 2 2 3 2 2" xfId="15076" xr:uid="{9CD6BD55-E4FB-45AD-A1B5-75424650400B}"/>
    <cellStyle name="Note 2 3 2 2 3 2 3" xfId="15077" xr:uid="{390D5ED9-92F6-420A-A68C-3B8857250501}"/>
    <cellStyle name="Note 2 3 2 2 3 3" xfId="15078" xr:uid="{0878D212-A795-4B81-9060-B7508B56C8A2}"/>
    <cellStyle name="Note 2 3 2 2 3 3 2" xfId="15079" xr:uid="{1A3C9815-55FB-4BC0-BC44-BFC8F07ED74C}"/>
    <cellStyle name="Note 2 3 2 2 3 3 3" xfId="15080" xr:uid="{C5004923-BA1A-4CDB-84C4-FDC76EED79BA}"/>
    <cellStyle name="Note 2 3 2 2 3 4" xfId="15081" xr:uid="{9A40AC37-B63B-49A0-A376-5A411F7826CC}"/>
    <cellStyle name="Note 2 3 2 2 3 4 2" xfId="15082" xr:uid="{3BA23821-7312-4CD0-A7CC-DCBE15093E94}"/>
    <cellStyle name="Note 2 3 2 2 3 4 3" xfId="15083" xr:uid="{A59C138E-DAB2-4E58-B543-18F390E6D84F}"/>
    <cellStyle name="Note 2 3 2 2 3 5" xfId="15084" xr:uid="{39D2B4FE-6261-4F97-9FEB-8BD1E070EBFC}"/>
    <cellStyle name="Note 2 3 2 2 3 5 2" xfId="15085" xr:uid="{FA181889-04B8-4410-AA87-0724214A7E56}"/>
    <cellStyle name="Note 2 3 2 2 3 5 3" xfId="15086" xr:uid="{023E41DA-2D07-43E3-8811-5747E509C20F}"/>
    <cellStyle name="Note 2 3 2 2 3 6" xfId="15087" xr:uid="{7A217DC5-16B5-46A3-AD42-F6DFB6B9EE53}"/>
    <cellStyle name="Note 2 3 2 2 3 6 2" xfId="15088" xr:uid="{C826B9C3-203F-489D-9CBE-4D10BA264D38}"/>
    <cellStyle name="Note 2 3 2 2 3 6 3" xfId="15089" xr:uid="{DC515677-B932-4CED-AC09-B1E289E81B05}"/>
    <cellStyle name="Note 2 3 2 2 3 7" xfId="15090" xr:uid="{775DCB62-D335-403C-A82D-037CD833F9F9}"/>
    <cellStyle name="Note 2 3 2 2 3 8" xfId="15091" xr:uid="{67AABCF0-03E4-47D9-8F71-E13ED9565020}"/>
    <cellStyle name="Note 2 3 2 2 3 9" xfId="15092" xr:uid="{EFC6E8B6-1819-4AB5-87FB-F74B376531CE}"/>
    <cellStyle name="Note 2 3 2 2 4" xfId="15093" xr:uid="{0B0E9982-2449-42DF-8F71-AFC55580BC2A}"/>
    <cellStyle name="Note 2 3 2 2 4 2" xfId="15094" xr:uid="{4624AD61-2503-47C4-A8FA-96877440587D}"/>
    <cellStyle name="Note 2 3 2 2 4 2 2" xfId="15095" xr:uid="{35E43708-1678-49B9-B110-846D889DA050}"/>
    <cellStyle name="Note 2 3 2 2 4 2 3" xfId="15096" xr:uid="{2806C3A3-9BFC-4251-A9F0-AE96573A63B7}"/>
    <cellStyle name="Note 2 3 2 2 4 3" xfId="15097" xr:uid="{065F0743-3644-44A6-BD65-6B38B50DE774}"/>
    <cellStyle name="Note 2 3 2 2 4 3 2" xfId="15098" xr:uid="{050BFADA-1274-490D-ACA6-83D68268F36D}"/>
    <cellStyle name="Note 2 3 2 2 4 3 3" xfId="15099" xr:uid="{54C16D9D-C4D0-44A9-B589-281429D44F56}"/>
    <cellStyle name="Note 2 3 2 2 4 4" xfId="15100" xr:uid="{F51E8BEE-A663-46B8-8938-05E4CBAC8FB7}"/>
    <cellStyle name="Note 2 3 2 2 4 4 2" xfId="15101" xr:uid="{B5C9CCF2-A2D1-47F0-9EBF-9C49DE56986F}"/>
    <cellStyle name="Note 2 3 2 2 4 4 3" xfId="15102" xr:uid="{CC5A589B-E88D-4B92-946E-BAC2FC10E376}"/>
    <cellStyle name="Note 2 3 2 2 4 5" xfId="15103" xr:uid="{1D4C074D-15D7-4090-A96E-4C08CD69A691}"/>
    <cellStyle name="Note 2 3 2 2 4 5 2" xfId="15104" xr:uid="{DFDA7FF6-9F89-48EA-87AF-E23388660F7C}"/>
    <cellStyle name="Note 2 3 2 2 4 5 3" xfId="15105" xr:uid="{02D07328-BFD8-401C-B823-34A2E924F365}"/>
    <cellStyle name="Note 2 3 2 2 4 6" xfId="15106" xr:uid="{3A4D4206-A8BE-4312-BC38-B9676C149FC4}"/>
    <cellStyle name="Note 2 3 2 2 4 6 2" xfId="15107" xr:uid="{ECCC2642-FDED-4E87-9B4C-CAF95176A6A4}"/>
    <cellStyle name="Note 2 3 2 2 4 6 3" xfId="15108" xr:uid="{570B437A-3F07-419D-AC5A-6B9900738494}"/>
    <cellStyle name="Note 2 3 2 2 4 7" xfId="15109" xr:uid="{1C987989-2CA3-45FF-BC96-FE1ACE63CE0F}"/>
    <cellStyle name="Note 2 3 2 2 4 8" xfId="15110" xr:uid="{66D4B8F6-73AE-4C43-A58E-72BC78738523}"/>
    <cellStyle name="Note 2 3 2 2 4 9" xfId="15111" xr:uid="{1D7DBF36-6490-40A9-9222-36C1D1672885}"/>
    <cellStyle name="Note 2 3 2 2 5" xfId="15112" xr:uid="{6665183F-3DB4-4196-823E-346AC388BFA2}"/>
    <cellStyle name="Note 2 3 2 2 5 2" xfId="15113" xr:uid="{03AB368E-7148-4FEB-8812-E862074903D4}"/>
    <cellStyle name="Note 2 3 2 2 5 2 2" xfId="15114" xr:uid="{053D80D3-8241-4942-BE51-AC64F6420046}"/>
    <cellStyle name="Note 2 3 2 2 5 2 3" xfId="15115" xr:uid="{472C6044-8BC2-4AEA-ADDA-625D925624DE}"/>
    <cellStyle name="Note 2 3 2 2 5 3" xfId="15116" xr:uid="{37F7AC52-0345-4730-A829-25CB9BF7A986}"/>
    <cellStyle name="Note 2 3 2 2 5 3 2" xfId="15117" xr:uid="{08736A7D-42E4-4204-94B0-85CBB919F38B}"/>
    <cellStyle name="Note 2 3 2 2 5 3 3" xfId="15118" xr:uid="{334FB992-4200-4327-AFE6-50F1C3592B39}"/>
    <cellStyle name="Note 2 3 2 2 5 4" xfId="15119" xr:uid="{E28AED6F-B5C6-4263-BE1B-14959FFD4DB5}"/>
    <cellStyle name="Note 2 3 2 2 5 4 2" xfId="15120" xr:uid="{C0F7D318-FE9A-4DBF-AD64-E91C9BB68A6A}"/>
    <cellStyle name="Note 2 3 2 2 5 4 3" xfId="15121" xr:uid="{C073FA8E-CF53-4FDF-BEC7-C45EB134DABE}"/>
    <cellStyle name="Note 2 3 2 2 5 5" xfId="15122" xr:uid="{34494901-56B8-4601-9F0F-FE5F5E18B6CB}"/>
    <cellStyle name="Note 2 3 2 2 5 5 2" xfId="15123" xr:uid="{C8551AA5-56F6-47D6-B8DF-735D9DC27C07}"/>
    <cellStyle name="Note 2 3 2 2 5 5 3" xfId="15124" xr:uid="{FE9A6553-54D0-4651-BEA4-262218446E03}"/>
    <cellStyle name="Note 2 3 2 2 5 6" xfId="15125" xr:uid="{532B6141-F7F8-4FA8-A363-6B573B70D402}"/>
    <cellStyle name="Note 2 3 2 2 5 6 2" xfId="15126" xr:uid="{F3BBAF1C-91FA-4B48-AC4E-C570B71F334A}"/>
    <cellStyle name="Note 2 3 2 2 5 6 3" xfId="15127" xr:uid="{79B9189E-F595-4CF1-8057-BB7E97FD140F}"/>
    <cellStyle name="Note 2 3 2 2 5 7" xfId="15128" xr:uid="{1E3511FB-D24C-471B-BBC0-B250614A4C07}"/>
    <cellStyle name="Note 2 3 2 2 5 8" xfId="15129" xr:uid="{84EF366A-D1E7-4BF2-9B71-4FFBC8D8C208}"/>
    <cellStyle name="Note 2 3 2 2 5 9" xfId="15130" xr:uid="{517F911B-8CA6-4D87-993F-90E3CBD99F10}"/>
    <cellStyle name="Note 2 3 2 2 6" xfId="15131" xr:uid="{62B8AC67-7F6C-40C3-9EBB-39C0C82059C5}"/>
    <cellStyle name="Note 2 3 2 2 6 2" xfId="15132" xr:uid="{C9BF9CA9-A0B2-4A86-B1D0-489315A800BE}"/>
    <cellStyle name="Note 2 3 2 2 6 2 2" xfId="15133" xr:uid="{6CEB10C7-014E-4020-BD9E-2906EB9C910C}"/>
    <cellStyle name="Note 2 3 2 2 6 2 3" xfId="15134" xr:uid="{3CF2B243-1EB7-46B4-9A3A-25BC3F700D63}"/>
    <cellStyle name="Note 2 3 2 2 6 3" xfId="15135" xr:uid="{707A2989-0A3F-4A38-A6A2-12D5FB34B5E0}"/>
    <cellStyle name="Note 2 3 2 2 6 3 2" xfId="15136" xr:uid="{7C0BA319-FACA-46F9-9C0C-E527E93354BD}"/>
    <cellStyle name="Note 2 3 2 2 6 3 3" xfId="15137" xr:uid="{788333EE-12C6-494A-99C9-45BBE5EEEDA9}"/>
    <cellStyle name="Note 2 3 2 2 6 4" xfId="15138" xr:uid="{45C8F2A5-ED4B-4356-B77C-2F77B481037A}"/>
    <cellStyle name="Note 2 3 2 2 6 4 2" xfId="15139" xr:uid="{8661CF9E-219A-4033-AAD9-110DF4E5587F}"/>
    <cellStyle name="Note 2 3 2 2 6 4 3" xfId="15140" xr:uid="{F2085EB1-C4B0-48A1-9768-346F7327006F}"/>
    <cellStyle name="Note 2 3 2 2 6 5" xfId="15141" xr:uid="{C124B271-64F7-4335-BB3A-46EBEFB2315E}"/>
    <cellStyle name="Note 2 3 2 2 6 5 2" xfId="15142" xr:uid="{C70ADBDC-8741-41B0-A8F3-8AE77284E178}"/>
    <cellStyle name="Note 2 3 2 2 6 5 3" xfId="15143" xr:uid="{00A6B0F7-9C72-47AC-A193-DDBC1AAD8887}"/>
    <cellStyle name="Note 2 3 2 2 6 6" xfId="15144" xr:uid="{FEB4B1EE-9153-4970-B4BB-FBFF881B4F64}"/>
    <cellStyle name="Note 2 3 2 2 6 6 2" xfId="15145" xr:uid="{EF6E150D-8EED-4BD6-A8E5-0BD6BDB9C1D1}"/>
    <cellStyle name="Note 2 3 2 2 6 6 3" xfId="15146" xr:uid="{3C4FE40C-B247-4696-B570-5CE02CBB4D2B}"/>
    <cellStyle name="Note 2 3 2 2 6 7" xfId="15147" xr:uid="{867C1E6C-F856-4509-AF3D-E65D57A54E77}"/>
    <cellStyle name="Note 2 3 2 2 6 8" xfId="15148" xr:uid="{F99A9BEB-9C67-45F2-8646-1A076FA60E4E}"/>
    <cellStyle name="Note 2 3 2 2 6 9" xfId="15149" xr:uid="{C6D744EC-2815-4676-8ADD-0808221C0C9A}"/>
    <cellStyle name="Note 2 3 2 2 7" xfId="15150" xr:uid="{D0BC496C-C1CD-4B8B-B473-28E4C65126F8}"/>
    <cellStyle name="Note 2 3 2 2 7 2" xfId="15151" xr:uid="{18069DD4-8220-4819-ABE1-0090EA665256}"/>
    <cellStyle name="Note 2 3 2 2 7 2 2" xfId="15152" xr:uid="{CA5ECEBE-D13E-4A84-AB0C-6FF4D941ED08}"/>
    <cellStyle name="Note 2 3 2 2 7 2 3" xfId="15153" xr:uid="{5C4E254D-3424-4DF6-BCA8-E9EC6E44C129}"/>
    <cellStyle name="Note 2 3 2 2 7 3" xfId="15154" xr:uid="{60564237-6107-4996-BAE7-9E9CD3D96DA2}"/>
    <cellStyle name="Note 2 3 2 2 7 3 2" xfId="15155" xr:uid="{9909F0DC-2A56-4176-AA1D-3C6B5279911C}"/>
    <cellStyle name="Note 2 3 2 2 7 3 3" xfId="15156" xr:uid="{C6C89790-DB42-4FBA-A2C2-4E5A28F9B6F2}"/>
    <cellStyle name="Note 2 3 2 2 7 4" xfId="15157" xr:uid="{810FB097-238C-40E7-80AB-2D083BDC5120}"/>
    <cellStyle name="Note 2 3 2 2 7 4 2" xfId="15158" xr:uid="{05E833C6-FA19-41CC-999D-BF63688D33A0}"/>
    <cellStyle name="Note 2 3 2 2 7 4 3" xfId="15159" xr:uid="{52F571C9-9B3E-4BBF-BB0D-D9473BDBA563}"/>
    <cellStyle name="Note 2 3 2 2 7 5" xfId="15160" xr:uid="{3487F252-CE68-461A-A40D-E1DBB5CDEE7D}"/>
    <cellStyle name="Note 2 3 2 2 7 5 2" xfId="15161" xr:uid="{60F73062-C540-4E87-9ADC-1C5880C25E81}"/>
    <cellStyle name="Note 2 3 2 2 7 5 3" xfId="15162" xr:uid="{3EE3D37B-1E04-4817-B76C-E4782706395B}"/>
    <cellStyle name="Note 2 3 2 2 7 6" xfId="15163" xr:uid="{D0A4280E-035B-458F-949A-4A8EEA5A5527}"/>
    <cellStyle name="Note 2 3 2 2 7 6 2" xfId="15164" xr:uid="{744357FD-4290-4907-96ED-90E149ABBC04}"/>
    <cellStyle name="Note 2 3 2 2 7 6 3" xfId="15165" xr:uid="{6500A08C-8D6A-488F-B2AB-CEAEE840663E}"/>
    <cellStyle name="Note 2 3 2 2 7 7" xfId="15166" xr:uid="{4315CCD9-C4F1-418A-8E3F-1E36C92CB43A}"/>
    <cellStyle name="Note 2 3 2 2 7 8" xfId="15167" xr:uid="{3B79C17D-FE02-4063-9ED0-EAB684B41B63}"/>
    <cellStyle name="Note 2 3 2 2 7 9" xfId="15168" xr:uid="{6908D134-4D8C-46FE-8A3B-1FF710CE20C1}"/>
    <cellStyle name="Note 2 3 2 2 8" xfId="15169" xr:uid="{CA1B53A5-1F41-4BED-B7D8-5DEE1F82766E}"/>
    <cellStyle name="Note 2 3 2 2 8 2" xfId="15170" xr:uid="{18BCF388-811D-433F-A933-CC097135870F}"/>
    <cellStyle name="Note 2 3 2 2 8 2 2" xfId="15171" xr:uid="{6FB7B1D4-8D48-40D1-A0AB-03C0675446A7}"/>
    <cellStyle name="Note 2 3 2 2 8 2 3" xfId="15172" xr:uid="{ECBF8A25-8A2F-4340-99A2-4EE034680C7F}"/>
    <cellStyle name="Note 2 3 2 2 8 3" xfId="15173" xr:uid="{6AE6A684-EFBC-4345-948E-3F215EF84F68}"/>
    <cellStyle name="Note 2 3 2 2 8 3 2" xfId="15174" xr:uid="{91DDBC87-946B-47C1-8A07-690B6B1DFD53}"/>
    <cellStyle name="Note 2 3 2 2 8 3 3" xfId="15175" xr:uid="{42848A0C-AF16-40D7-A30F-5469D52CDDB5}"/>
    <cellStyle name="Note 2 3 2 2 8 4" xfId="15176" xr:uid="{5BB47F5F-88FE-422A-A6F4-52ACF58CF904}"/>
    <cellStyle name="Note 2 3 2 2 8 4 2" xfId="15177" xr:uid="{2C1A13AD-DEDF-4A08-9B80-5099960C9AFD}"/>
    <cellStyle name="Note 2 3 2 2 8 4 3" xfId="15178" xr:uid="{515F9ABD-DEB6-475D-9F94-F5085C379B1B}"/>
    <cellStyle name="Note 2 3 2 2 8 5" xfId="15179" xr:uid="{1A927D30-E53D-40EF-8615-6CCA952B9464}"/>
    <cellStyle name="Note 2 3 2 2 8 5 2" xfId="15180" xr:uid="{010F165D-01EA-4D5A-9DC6-946F9AD3CF65}"/>
    <cellStyle name="Note 2 3 2 2 8 5 3" xfId="15181" xr:uid="{E7F5DE0F-75DF-4C85-9F0F-C9C6171C84B2}"/>
    <cellStyle name="Note 2 3 2 2 8 6" xfId="15182" xr:uid="{D8FA14C0-5E05-416B-A5B6-252049EE6473}"/>
    <cellStyle name="Note 2 3 2 2 8 6 2" xfId="15183" xr:uid="{FCA63105-589D-4DC4-90C8-507139B06734}"/>
    <cellStyle name="Note 2 3 2 2 8 6 3" xfId="15184" xr:uid="{7F41D8A7-B1DF-4B95-B065-C93C4AE8FDDD}"/>
    <cellStyle name="Note 2 3 2 2 8 7" xfId="15185" xr:uid="{CBFDD5CB-B7F9-4988-9D3B-8AF6BAD402C5}"/>
    <cellStyle name="Note 2 3 2 2 8 8" xfId="15186" xr:uid="{3DCA4B09-7002-4723-BF4D-5B2B3F173776}"/>
    <cellStyle name="Note 2 3 2 2 8 9" xfId="15187" xr:uid="{9BD91D6E-91EF-42AD-BC87-F5F102D6292F}"/>
    <cellStyle name="Note 2 3 2 2 9" xfId="15188" xr:uid="{E579F011-1744-4144-A026-03B5841E8FAC}"/>
    <cellStyle name="Note 2 3 2 2 9 2" xfId="15189" xr:uid="{2AA84E07-40DE-4DBD-80E8-10AF62D73371}"/>
    <cellStyle name="Note 2 3 2 2 9 2 2" xfId="15190" xr:uid="{EEA5D052-2F0E-4496-8BFE-FFE7E7AB8AC2}"/>
    <cellStyle name="Note 2 3 2 2 9 2 3" xfId="15191" xr:uid="{B6D72EDA-9838-4256-8A3F-AC8E5705C51D}"/>
    <cellStyle name="Note 2 3 2 2 9 3" xfId="15192" xr:uid="{7DBC4FF2-A777-4C22-B21D-6A865BDC8D68}"/>
    <cellStyle name="Note 2 3 2 2 9 3 2" xfId="15193" xr:uid="{718FDBA6-5A48-41D6-8CF9-27D0ED09A64B}"/>
    <cellStyle name="Note 2 3 2 2 9 3 3" xfId="15194" xr:uid="{AAA96549-1CCB-4EE0-A300-26CA6B83B6C8}"/>
    <cellStyle name="Note 2 3 2 2 9 4" xfId="15195" xr:uid="{D510A0C4-6233-489E-829F-9A4D6FDAE6FC}"/>
    <cellStyle name="Note 2 3 2 2 9 4 2" xfId="15196" xr:uid="{20736D14-B5C5-41B5-AB1A-83139A4BF678}"/>
    <cellStyle name="Note 2 3 2 2 9 4 3" xfId="15197" xr:uid="{1BA0E291-3483-4EEF-8BF8-AA771F7FBEAB}"/>
    <cellStyle name="Note 2 3 2 2 9 5" xfId="15198" xr:uid="{4692741F-0F38-4DD6-AAD4-80D957FB3ACF}"/>
    <cellStyle name="Note 2 3 2 2 9 5 2" xfId="15199" xr:uid="{96684E39-344F-46D1-BF6B-5B1ADE6B6344}"/>
    <cellStyle name="Note 2 3 2 2 9 5 3" xfId="15200" xr:uid="{AC97418A-A671-4B2F-86C0-4BFF94D443B7}"/>
    <cellStyle name="Note 2 3 2 2 9 6" xfId="15201" xr:uid="{6B8A99F4-13B3-473A-9737-1392279734D5}"/>
    <cellStyle name="Note 2 3 2 2 9 6 2" xfId="15202" xr:uid="{D94EAC1D-5862-4F8C-9219-EF6682833AE8}"/>
    <cellStyle name="Note 2 3 2 2 9 6 3" xfId="15203" xr:uid="{15CEF930-4C4E-427F-80E6-15D271F965B6}"/>
    <cellStyle name="Note 2 3 2 2 9 7" xfId="15204" xr:uid="{3411341D-C7CF-4A21-BD91-4889004ACF55}"/>
    <cellStyle name="Note 2 3 2 2 9 8" xfId="15205" xr:uid="{4FC63266-CB2E-4C99-B98C-8F9F1AC6F183}"/>
    <cellStyle name="Note 2 3 2 3" xfId="15206" xr:uid="{1E946EB9-E9A6-4C29-845A-B5AA2D311540}"/>
    <cellStyle name="Note 2 3 2 3 10" xfId="15207" xr:uid="{5998E71E-589D-4544-9D91-F188E1ED5E34}"/>
    <cellStyle name="Note 2 3 2 3 10 2" xfId="15208" xr:uid="{7087D78B-397D-409A-903C-4A99664BB433}"/>
    <cellStyle name="Note 2 3 2 3 10 2 2" xfId="15209" xr:uid="{659CEAC8-CBB2-4974-8608-8283EB2F8019}"/>
    <cellStyle name="Note 2 3 2 3 10 2 3" xfId="15210" xr:uid="{6C58E3C8-1D97-4F8C-B58D-D1A372A24479}"/>
    <cellStyle name="Note 2 3 2 3 10 3" xfId="15211" xr:uid="{33F6613F-D28A-45E1-8A19-CF381E0E4258}"/>
    <cellStyle name="Note 2 3 2 3 10 3 2" xfId="15212" xr:uid="{83525225-5991-47F8-8D33-07971837487A}"/>
    <cellStyle name="Note 2 3 2 3 10 3 3" xfId="15213" xr:uid="{AC4E8451-C0D1-4C66-8BFC-E9CE42F6CCC2}"/>
    <cellStyle name="Note 2 3 2 3 10 4" xfId="15214" xr:uid="{08A26556-DA0F-4369-A611-FE4EB28D2548}"/>
    <cellStyle name="Note 2 3 2 3 10 4 2" xfId="15215" xr:uid="{2CABB769-9C5D-438F-A24C-F05736BE2F40}"/>
    <cellStyle name="Note 2 3 2 3 10 4 3" xfId="15216" xr:uid="{77B39C06-89EA-4996-847C-2B9F8367F889}"/>
    <cellStyle name="Note 2 3 2 3 10 5" xfId="15217" xr:uid="{B99C917D-219A-478A-B8B3-19B046557934}"/>
    <cellStyle name="Note 2 3 2 3 10 5 2" xfId="15218" xr:uid="{F9FDB47B-AD5C-4FEC-AE0E-86F2F9511817}"/>
    <cellStyle name="Note 2 3 2 3 10 5 3" xfId="15219" xr:uid="{FFDA437F-0E2F-4725-A41F-E69B54D0620F}"/>
    <cellStyle name="Note 2 3 2 3 10 6" xfId="15220" xr:uid="{7393ECCD-3FFE-4513-A82E-10BC227BB5B2}"/>
    <cellStyle name="Note 2 3 2 3 10 6 2" xfId="15221" xr:uid="{D0265198-7698-4C89-97A9-C37573C43825}"/>
    <cellStyle name="Note 2 3 2 3 10 6 3" xfId="15222" xr:uid="{F827442F-561E-42E8-9141-802FD3AB8D8E}"/>
    <cellStyle name="Note 2 3 2 3 10 7" xfId="15223" xr:uid="{8F1D8DE2-D10F-4A5E-BA87-01D23E52B71A}"/>
    <cellStyle name="Note 2 3 2 3 10 8" xfId="15224" xr:uid="{043B81BC-C119-4153-812D-0061993F676A}"/>
    <cellStyle name="Note 2 3 2 3 11" xfId="15225" xr:uid="{85F9CEC3-9B37-4717-A4F8-A7D4096540B3}"/>
    <cellStyle name="Note 2 3 2 3 11 2" xfId="15226" xr:uid="{CF6D0A09-64E3-4863-8E86-4DD794F0AE76}"/>
    <cellStyle name="Note 2 3 2 3 11 2 2" xfId="15227" xr:uid="{2286DE0A-B8F8-4E46-A357-46A82696DC50}"/>
    <cellStyle name="Note 2 3 2 3 11 2 3" xfId="15228" xr:uid="{6B0ECB7B-FFC9-4D16-8847-809481406244}"/>
    <cellStyle name="Note 2 3 2 3 11 3" xfId="15229" xr:uid="{B86B8B6E-1153-4EBC-A3BC-C0AA75830DE0}"/>
    <cellStyle name="Note 2 3 2 3 11 3 2" xfId="15230" xr:uid="{B027B849-9E83-4D58-897A-B9142471770E}"/>
    <cellStyle name="Note 2 3 2 3 11 3 3" xfId="15231" xr:uid="{B359506C-613C-4BDB-840B-CDF9FE185DB8}"/>
    <cellStyle name="Note 2 3 2 3 11 4" xfId="15232" xr:uid="{B2003744-4018-4ECD-A4A2-800B8A8C8806}"/>
    <cellStyle name="Note 2 3 2 3 11 4 2" xfId="15233" xr:uid="{235080EE-35EA-4D4B-B0E3-D6E47BA09814}"/>
    <cellStyle name="Note 2 3 2 3 11 4 3" xfId="15234" xr:uid="{FBAE0DA1-837F-45F3-9C96-9AC0F6885E96}"/>
    <cellStyle name="Note 2 3 2 3 11 5" xfId="15235" xr:uid="{C7EBDF13-4EB6-439C-94B8-6247E37ADA69}"/>
    <cellStyle name="Note 2 3 2 3 11 5 2" xfId="15236" xr:uid="{9F7965C3-4F60-4A8B-A5FA-92BAD8D050DF}"/>
    <cellStyle name="Note 2 3 2 3 11 5 3" xfId="15237" xr:uid="{44D29AD8-180E-4595-AED8-4DAB72FCFCEF}"/>
    <cellStyle name="Note 2 3 2 3 11 6" xfId="15238" xr:uid="{BA4D7244-03DE-4859-AA75-DC110E80260A}"/>
    <cellStyle name="Note 2 3 2 3 11 6 2" xfId="15239" xr:uid="{CB7480C0-A9C9-458D-8101-73FDBE503977}"/>
    <cellStyle name="Note 2 3 2 3 11 6 3" xfId="15240" xr:uid="{27A5EFFF-8D50-44EF-A4D6-D3AA4D2F812E}"/>
    <cellStyle name="Note 2 3 2 3 11 7" xfId="15241" xr:uid="{C941BF22-8C21-4692-A55D-EB76DBCE3118}"/>
    <cellStyle name="Note 2 3 2 3 11 8" xfId="15242" xr:uid="{624D1BB0-2486-4008-BFB4-88264DE7A9A0}"/>
    <cellStyle name="Note 2 3 2 3 12" xfId="15243" xr:uid="{EAA7964B-9C3E-4615-A33A-F3551584F6B3}"/>
    <cellStyle name="Note 2 3 2 3 12 2" xfId="15244" xr:uid="{EAB1E301-CCC8-4578-A728-14D063A20724}"/>
    <cellStyle name="Note 2 3 2 3 12 2 2" xfId="15245" xr:uid="{F6E807F5-D04E-4C1A-A53E-BF6BC3D618D0}"/>
    <cellStyle name="Note 2 3 2 3 12 2 3" xfId="15246" xr:uid="{6086E5DC-CAEB-4FED-8DC0-E13296E6DCE1}"/>
    <cellStyle name="Note 2 3 2 3 12 3" xfId="15247" xr:uid="{2A7E41B7-5F09-41DD-9BD9-E56FE23ACBD7}"/>
    <cellStyle name="Note 2 3 2 3 12 3 2" xfId="15248" xr:uid="{1B539BC3-B537-48E9-826C-4645409C40CD}"/>
    <cellStyle name="Note 2 3 2 3 12 3 3" xfId="15249" xr:uid="{E1F7831F-A046-4D3D-AE46-F3E9EFB8281E}"/>
    <cellStyle name="Note 2 3 2 3 12 4" xfId="15250" xr:uid="{A2992417-96BD-4AE1-8778-A7BB45A64C08}"/>
    <cellStyle name="Note 2 3 2 3 12 4 2" xfId="15251" xr:uid="{31FCC76E-0DC6-4DDC-A8C5-B0CBFBBCF06E}"/>
    <cellStyle name="Note 2 3 2 3 12 4 3" xfId="15252" xr:uid="{F9D808A7-52E7-4E7E-8021-6A189B84891E}"/>
    <cellStyle name="Note 2 3 2 3 12 5" xfId="15253" xr:uid="{644ACC23-63F5-4ECC-8BEA-620A14CEEA5F}"/>
    <cellStyle name="Note 2 3 2 3 12 5 2" xfId="15254" xr:uid="{2FBAB5A9-DB72-4CA9-B852-920821795D42}"/>
    <cellStyle name="Note 2 3 2 3 12 5 3" xfId="15255" xr:uid="{9DC73C02-3EF6-4B44-A5A0-CE70DD030A2F}"/>
    <cellStyle name="Note 2 3 2 3 12 6" xfId="15256" xr:uid="{FBCD4FBA-5176-4146-8479-FA13CC262F7F}"/>
    <cellStyle name="Note 2 3 2 3 12 6 2" xfId="15257" xr:uid="{BE7D2270-52FD-4162-ADAB-86E9713640F7}"/>
    <cellStyle name="Note 2 3 2 3 12 6 3" xfId="15258" xr:uid="{359CBBEC-C55C-4CC3-806C-21797AB22E4F}"/>
    <cellStyle name="Note 2 3 2 3 12 7" xfId="15259" xr:uid="{ADC8D668-F0E6-4025-BD6D-94E1D1E0321F}"/>
    <cellStyle name="Note 2 3 2 3 12 8" xfId="15260" xr:uid="{3D7ACB45-06B8-4F37-A051-A5F3E6807551}"/>
    <cellStyle name="Note 2 3 2 3 13" xfId="15261" xr:uid="{B1D96429-E0FA-4DFD-A638-B86622901605}"/>
    <cellStyle name="Note 2 3 2 3 13 2" xfId="15262" xr:uid="{011D4DFC-0C9F-4D1F-868B-DC0C53697535}"/>
    <cellStyle name="Note 2 3 2 3 13 2 2" xfId="15263" xr:uid="{3C1C2331-1635-48AB-9B86-CEFE559D2BC9}"/>
    <cellStyle name="Note 2 3 2 3 13 2 3" xfId="15264" xr:uid="{247782B4-D906-4A3D-BC21-A0A2F37793E1}"/>
    <cellStyle name="Note 2 3 2 3 13 3" xfId="15265" xr:uid="{EBC5FBDF-9903-4FC1-AE2F-B8CD1DE5C020}"/>
    <cellStyle name="Note 2 3 2 3 13 3 2" xfId="15266" xr:uid="{7C429065-8284-4C01-A73F-D2164F86861D}"/>
    <cellStyle name="Note 2 3 2 3 13 3 3" xfId="15267" xr:uid="{1350F63F-A3BF-414E-8565-4FB9E5AEC679}"/>
    <cellStyle name="Note 2 3 2 3 13 4" xfId="15268" xr:uid="{8B260BCB-6849-4A2D-9BCB-6F9F8013707C}"/>
    <cellStyle name="Note 2 3 2 3 13 4 2" xfId="15269" xr:uid="{475E45F9-64DE-4068-873C-8A9994B27BAC}"/>
    <cellStyle name="Note 2 3 2 3 13 4 3" xfId="15270" xr:uid="{D20C1394-7333-4830-82C0-EEDEBACC9D56}"/>
    <cellStyle name="Note 2 3 2 3 13 5" xfId="15271" xr:uid="{3BE3E1EE-505A-4971-AA69-BED1E2A907AC}"/>
    <cellStyle name="Note 2 3 2 3 13 5 2" xfId="15272" xr:uid="{98800214-0398-49B3-9EC7-F185DC117CCF}"/>
    <cellStyle name="Note 2 3 2 3 13 5 3" xfId="15273" xr:uid="{D8F1B964-60BF-4670-85F0-4D65A9E5458E}"/>
    <cellStyle name="Note 2 3 2 3 13 6" xfId="15274" xr:uid="{F2BEE7C4-CF8E-4A2B-A9A6-E22F71AF0E07}"/>
    <cellStyle name="Note 2 3 2 3 13 6 2" xfId="15275" xr:uid="{0EE4AB77-A480-44B3-AE81-EAA816899439}"/>
    <cellStyle name="Note 2 3 2 3 13 6 3" xfId="15276" xr:uid="{EFF92C04-44FE-49CA-9292-003969232FC2}"/>
    <cellStyle name="Note 2 3 2 3 13 7" xfId="15277" xr:uid="{DF7FAB92-4F9F-40AA-8720-382A1F63D8D8}"/>
    <cellStyle name="Note 2 3 2 3 13 8" xfId="15278" xr:uid="{FC5CE3BC-4C04-4598-BBD4-E39A1556467C}"/>
    <cellStyle name="Note 2 3 2 3 14" xfId="15279" xr:uid="{68E08BD6-A745-4ADA-AA41-6EDF0FE45C03}"/>
    <cellStyle name="Note 2 3 2 3 14 2" xfId="15280" xr:uid="{7E54433F-4771-437C-BB32-9B793940BC9E}"/>
    <cellStyle name="Note 2 3 2 3 14 2 2" xfId="15281" xr:uid="{2759413B-41DC-4DC5-8F20-6C308E2ACFA9}"/>
    <cellStyle name="Note 2 3 2 3 14 2 3" xfId="15282" xr:uid="{BF77A012-AD36-4DDE-A4E6-AD095C714C4C}"/>
    <cellStyle name="Note 2 3 2 3 14 3" xfId="15283" xr:uid="{A1D18F46-D076-4C61-B8E8-FEF96CEDE220}"/>
    <cellStyle name="Note 2 3 2 3 14 3 2" xfId="15284" xr:uid="{6C06EE9B-50DB-4296-8846-AAC241C7181C}"/>
    <cellStyle name="Note 2 3 2 3 14 3 3" xfId="15285" xr:uid="{634EAD0C-1B98-4A25-A02E-FBB99628532E}"/>
    <cellStyle name="Note 2 3 2 3 14 4" xfId="15286" xr:uid="{20BDDE00-8CC2-4A89-9C8C-6ABCD1ACA59C}"/>
    <cellStyle name="Note 2 3 2 3 14 4 2" xfId="15287" xr:uid="{9CE74618-6B32-4C3C-AC92-E2946B42C402}"/>
    <cellStyle name="Note 2 3 2 3 14 4 3" xfId="15288" xr:uid="{53BD3B86-68C4-4643-A869-BF3FB9B749CB}"/>
    <cellStyle name="Note 2 3 2 3 14 5" xfId="15289" xr:uid="{D5D3AB11-B3DA-45C4-B404-3A0602C5CE4A}"/>
    <cellStyle name="Note 2 3 2 3 14 5 2" xfId="15290" xr:uid="{3842FD76-A7F7-40C8-A6A3-50E334EB544F}"/>
    <cellStyle name="Note 2 3 2 3 14 5 3" xfId="15291" xr:uid="{42A4BA56-4599-4AA0-813A-AF18EF27EED9}"/>
    <cellStyle name="Note 2 3 2 3 14 6" xfId="15292" xr:uid="{B07718CA-9730-40E8-9DE3-2039A94D1942}"/>
    <cellStyle name="Note 2 3 2 3 14 6 2" xfId="15293" xr:uid="{FC6149E4-33F4-4E65-AF9A-DB611FED8379}"/>
    <cellStyle name="Note 2 3 2 3 14 6 3" xfId="15294" xr:uid="{89F89D40-DA10-48A9-8CBC-10D4EEA23905}"/>
    <cellStyle name="Note 2 3 2 3 14 7" xfId="15295" xr:uid="{63DBCB8A-6EF7-4131-AE82-0D5CBF6FF99B}"/>
    <cellStyle name="Note 2 3 2 3 14 8" xfId="15296" xr:uid="{F34649B8-95FF-445F-9121-C0E639772B26}"/>
    <cellStyle name="Note 2 3 2 3 15" xfId="15297" xr:uid="{F9B01566-FE6B-46DF-84BC-0BE2B2B5CC36}"/>
    <cellStyle name="Note 2 3 2 3 15 2" xfId="15298" xr:uid="{AD3E56F7-0E9B-4519-9CB9-B840A0BD7DE7}"/>
    <cellStyle name="Note 2 3 2 3 15 2 2" xfId="15299" xr:uid="{C0A48FA4-CAA8-4953-BAA1-E00CE109EC47}"/>
    <cellStyle name="Note 2 3 2 3 15 2 3" xfId="15300" xr:uid="{3074BA75-64CD-4F32-BD77-33711CEB8B60}"/>
    <cellStyle name="Note 2 3 2 3 15 3" xfId="15301" xr:uid="{FDEEEED5-C9CE-40B1-A6F5-A27DF64F8D1B}"/>
    <cellStyle name="Note 2 3 2 3 15 3 2" xfId="15302" xr:uid="{99CA582D-9635-4A0D-AEFD-F1A8A91478CE}"/>
    <cellStyle name="Note 2 3 2 3 15 3 3" xfId="15303" xr:uid="{6B7A4B81-2767-4CAC-8BDF-6FA82258D41E}"/>
    <cellStyle name="Note 2 3 2 3 15 4" xfId="15304" xr:uid="{409A471F-DEAC-4F30-972E-D89A071D168A}"/>
    <cellStyle name="Note 2 3 2 3 15 4 2" xfId="15305" xr:uid="{6939B0B5-EC62-4B95-9A7D-C55DE997A10C}"/>
    <cellStyle name="Note 2 3 2 3 15 4 3" xfId="15306" xr:uid="{A3C987C9-DD9E-4D88-8455-1E04878C6B59}"/>
    <cellStyle name="Note 2 3 2 3 15 5" xfId="15307" xr:uid="{2ED1A39E-3C7D-4DC3-A310-4FB7430A7E8E}"/>
    <cellStyle name="Note 2 3 2 3 15 5 2" xfId="15308" xr:uid="{42C733E0-BB30-43A7-89DA-D903D42982F6}"/>
    <cellStyle name="Note 2 3 2 3 15 5 3" xfId="15309" xr:uid="{3CDAB32F-5FE3-493D-BEB6-4A3C9CA3E7B9}"/>
    <cellStyle name="Note 2 3 2 3 15 6" xfId="15310" xr:uid="{5F85E60C-77B5-4A49-9097-704BF9C33444}"/>
    <cellStyle name="Note 2 3 2 3 15 6 2" xfId="15311" xr:uid="{CEF91F44-ED5A-46BD-93F5-646CEFE175A1}"/>
    <cellStyle name="Note 2 3 2 3 15 6 3" xfId="15312" xr:uid="{FBD66C9A-4703-48A3-A421-A861B84774A2}"/>
    <cellStyle name="Note 2 3 2 3 15 7" xfId="15313" xr:uid="{B92B82A9-0266-4F24-AB47-4C5346285A7B}"/>
    <cellStyle name="Note 2 3 2 3 15 8" xfId="15314" xr:uid="{D6553372-BB22-4560-9A4A-6BBA0DF6B552}"/>
    <cellStyle name="Note 2 3 2 3 16" xfId="15315" xr:uid="{D0B7C4D3-1D46-44F7-A56E-4705E6007737}"/>
    <cellStyle name="Note 2 3 2 3 2" xfId="15316" xr:uid="{969C727B-D44C-4193-983B-A27DE53C1D64}"/>
    <cellStyle name="Note 2 3 2 3 2 2" xfId="15317" xr:uid="{100BA8BC-EF32-4330-B03F-0AA52DF19EC5}"/>
    <cellStyle name="Note 2 3 2 3 2 2 2" xfId="15318" xr:uid="{44DD9718-6583-4D6C-A238-9B51F943C503}"/>
    <cellStyle name="Note 2 3 2 3 2 2 3" xfId="15319" xr:uid="{63705797-BC69-4066-9645-CEEF2D267E29}"/>
    <cellStyle name="Note 2 3 2 3 2 3" xfId="15320" xr:uid="{904C8D20-BDC8-4157-A6B4-2F50A60221A4}"/>
    <cellStyle name="Note 2 3 2 3 2 3 2" xfId="15321" xr:uid="{21C4721B-E52B-47C2-A8AC-9FA382BAFF5F}"/>
    <cellStyle name="Note 2 3 2 3 2 3 3" xfId="15322" xr:uid="{A5EC87E1-6D12-4DBA-8B86-C040E389524D}"/>
    <cellStyle name="Note 2 3 2 3 2 4" xfId="15323" xr:uid="{87279B8E-AD5F-4ED6-8E6A-85FB7F56E970}"/>
    <cellStyle name="Note 2 3 2 3 2 4 2" xfId="15324" xr:uid="{D224AA24-9BF4-4BE0-9E1B-4D902367AEBE}"/>
    <cellStyle name="Note 2 3 2 3 2 4 3" xfId="15325" xr:uid="{D926073B-18F9-4B0C-8976-1E8175BEEF02}"/>
    <cellStyle name="Note 2 3 2 3 2 5" xfId="15326" xr:uid="{A2A936BB-E69A-4B67-8ADD-BB4C85394898}"/>
    <cellStyle name="Note 2 3 2 3 2 5 2" xfId="15327" xr:uid="{72182B55-50CB-4E53-8045-FA1F68CFE722}"/>
    <cellStyle name="Note 2 3 2 3 2 5 3" xfId="15328" xr:uid="{DB6866AC-8E84-460B-BCC0-1DA8A9B75571}"/>
    <cellStyle name="Note 2 3 2 3 2 6" xfId="15329" xr:uid="{B48EC635-A702-44C8-9036-1FA52E6A06FB}"/>
    <cellStyle name="Note 2 3 2 3 2 6 2" xfId="15330" xr:uid="{42E064DA-DDB6-4719-976F-2257768F3E69}"/>
    <cellStyle name="Note 2 3 2 3 2 6 3" xfId="15331" xr:uid="{5A5BDBCA-27A4-49C4-9154-9F7B4A41E818}"/>
    <cellStyle name="Note 2 3 2 3 2 7" xfId="15332" xr:uid="{0029AE35-2F42-4AB4-B899-9E3634624910}"/>
    <cellStyle name="Note 2 3 2 3 2 8" xfId="15333" xr:uid="{C28B07AC-2659-409B-B10C-0057F90136A6}"/>
    <cellStyle name="Note 2 3 2 3 2 9" xfId="15334" xr:uid="{6E1573EC-C97A-4747-916F-4BEB43B78A41}"/>
    <cellStyle name="Note 2 3 2 3 3" xfId="15335" xr:uid="{77E23290-E9DF-4A43-A57E-CF99E3190D12}"/>
    <cellStyle name="Note 2 3 2 3 3 2" xfId="15336" xr:uid="{FFC2006D-5C19-49A4-9695-5F54F7522E27}"/>
    <cellStyle name="Note 2 3 2 3 3 2 2" xfId="15337" xr:uid="{E1EF0060-0D44-4C4E-BEFA-DC05F29D8992}"/>
    <cellStyle name="Note 2 3 2 3 3 2 3" xfId="15338" xr:uid="{A3BE6C5B-1AF5-4512-939D-16D5FA435453}"/>
    <cellStyle name="Note 2 3 2 3 3 3" xfId="15339" xr:uid="{72E01249-19D8-4C94-815D-E9ECB9259195}"/>
    <cellStyle name="Note 2 3 2 3 3 3 2" xfId="15340" xr:uid="{547EB0B8-6F38-4DB2-88E4-83428CFFD0C4}"/>
    <cellStyle name="Note 2 3 2 3 3 3 3" xfId="15341" xr:uid="{C13BF948-05E6-4699-8709-F5C80AFAFABE}"/>
    <cellStyle name="Note 2 3 2 3 3 4" xfId="15342" xr:uid="{6425F312-A185-4BD5-9918-F93770A425E9}"/>
    <cellStyle name="Note 2 3 2 3 3 4 2" xfId="15343" xr:uid="{B992FD9D-5FA1-48FA-B002-D13981A4449D}"/>
    <cellStyle name="Note 2 3 2 3 3 4 3" xfId="15344" xr:uid="{D79D9929-E178-4171-975F-C9BCB3C8EFB1}"/>
    <cellStyle name="Note 2 3 2 3 3 5" xfId="15345" xr:uid="{FD91DAB3-C47C-4111-B370-BB218AD72DE4}"/>
    <cellStyle name="Note 2 3 2 3 3 5 2" xfId="15346" xr:uid="{ABA4D4C9-99DA-4BAA-B80B-DF581889EAB7}"/>
    <cellStyle name="Note 2 3 2 3 3 5 3" xfId="15347" xr:uid="{D90391AB-3CC1-4D80-AC08-3C344B9587AE}"/>
    <cellStyle name="Note 2 3 2 3 3 6" xfId="15348" xr:uid="{671CDEC4-5BAA-443A-8B94-BBF9336B35EC}"/>
    <cellStyle name="Note 2 3 2 3 3 6 2" xfId="15349" xr:uid="{47C6CE4D-E712-4AA7-B0F4-240841EEFA4E}"/>
    <cellStyle name="Note 2 3 2 3 3 6 3" xfId="15350" xr:uid="{7E17B47C-13E0-4B2F-95DF-457EDFE5F98B}"/>
    <cellStyle name="Note 2 3 2 3 3 7" xfId="15351" xr:uid="{120F185E-A1C6-42F0-8D90-804DA5333CB3}"/>
    <cellStyle name="Note 2 3 2 3 3 8" xfId="15352" xr:uid="{969D76D4-EEAA-41CD-8F14-79F921C3B747}"/>
    <cellStyle name="Note 2 3 2 3 3 9" xfId="15353" xr:uid="{9DAD4EF6-7811-4FE8-986A-69CAE9E404DD}"/>
    <cellStyle name="Note 2 3 2 3 4" xfId="15354" xr:uid="{DBD396E2-7358-45DA-8F77-BCCBBBDCB6E5}"/>
    <cellStyle name="Note 2 3 2 3 4 2" xfId="15355" xr:uid="{C52017ED-6E5D-4060-B1C6-BBAD99E33A8D}"/>
    <cellStyle name="Note 2 3 2 3 4 2 2" xfId="15356" xr:uid="{BD3791D6-0ABE-4307-B3C7-2C019DDF02CE}"/>
    <cellStyle name="Note 2 3 2 3 4 2 3" xfId="15357" xr:uid="{2296CCAB-33BC-4EAF-9662-D42DDC8E5DC7}"/>
    <cellStyle name="Note 2 3 2 3 4 3" xfId="15358" xr:uid="{4ECF6E75-1B7D-4B9E-933D-EB8B650C2964}"/>
    <cellStyle name="Note 2 3 2 3 4 3 2" xfId="15359" xr:uid="{3324BE60-2210-4494-B71C-2BF9D4A2C27C}"/>
    <cellStyle name="Note 2 3 2 3 4 3 3" xfId="15360" xr:uid="{DBC71195-8DE1-4238-B7E3-BE294FDD8968}"/>
    <cellStyle name="Note 2 3 2 3 4 4" xfId="15361" xr:uid="{CC28938F-84B1-47DA-84C1-A1E35FF866AF}"/>
    <cellStyle name="Note 2 3 2 3 4 4 2" xfId="15362" xr:uid="{197A107B-2EF0-4413-BDDB-79F2CC6EF943}"/>
    <cellStyle name="Note 2 3 2 3 4 4 3" xfId="15363" xr:uid="{BFB72EB9-BF37-47F7-A5AD-406002917361}"/>
    <cellStyle name="Note 2 3 2 3 4 5" xfId="15364" xr:uid="{36E81733-E763-48FB-9DD1-99EAE0C39AE3}"/>
    <cellStyle name="Note 2 3 2 3 4 5 2" xfId="15365" xr:uid="{C4284081-70DD-4A97-ABF7-C14DF6549829}"/>
    <cellStyle name="Note 2 3 2 3 4 5 3" xfId="15366" xr:uid="{4F754243-E2C3-4F6A-A51A-CC7C3F560CEF}"/>
    <cellStyle name="Note 2 3 2 3 4 6" xfId="15367" xr:uid="{D224A6B5-67BC-4AF4-9648-31CEDE523A74}"/>
    <cellStyle name="Note 2 3 2 3 4 6 2" xfId="15368" xr:uid="{F17EBCBD-D85A-40A3-9935-EF38BCD74DC6}"/>
    <cellStyle name="Note 2 3 2 3 4 6 3" xfId="15369" xr:uid="{0840D43C-8A08-4722-BA5E-E3FDCCCBF362}"/>
    <cellStyle name="Note 2 3 2 3 4 7" xfId="15370" xr:uid="{AF18A01F-0204-4432-B2C1-44BF2754BDB7}"/>
    <cellStyle name="Note 2 3 2 3 4 8" xfId="15371" xr:uid="{E4B84010-8624-4A0A-876A-B84492AFE8D1}"/>
    <cellStyle name="Note 2 3 2 3 4 9" xfId="15372" xr:uid="{23AA6C0A-1340-4A0D-916B-749E5EC25EE8}"/>
    <cellStyle name="Note 2 3 2 3 5" xfId="15373" xr:uid="{100448B2-083E-439B-A32D-09C25192BE65}"/>
    <cellStyle name="Note 2 3 2 3 5 2" xfId="15374" xr:uid="{6A70A9B5-05B3-42D3-AAB1-7D6CA49AA794}"/>
    <cellStyle name="Note 2 3 2 3 5 2 2" xfId="15375" xr:uid="{A2020A3A-0544-4702-8786-2B2095CFFBA9}"/>
    <cellStyle name="Note 2 3 2 3 5 2 3" xfId="15376" xr:uid="{144B7F37-ACA5-48AD-8AA5-1A316C14D165}"/>
    <cellStyle name="Note 2 3 2 3 5 3" xfId="15377" xr:uid="{8E7B2749-D8D9-48AA-A59B-1256A882E8D9}"/>
    <cellStyle name="Note 2 3 2 3 5 3 2" xfId="15378" xr:uid="{5267DB13-BF2D-4808-931C-9AD8D2A0CBE9}"/>
    <cellStyle name="Note 2 3 2 3 5 3 3" xfId="15379" xr:uid="{BDAF7183-A31C-459E-AEC1-2C481F91B194}"/>
    <cellStyle name="Note 2 3 2 3 5 4" xfId="15380" xr:uid="{99DCA879-05A9-4855-878B-0A8E1965A332}"/>
    <cellStyle name="Note 2 3 2 3 5 4 2" xfId="15381" xr:uid="{91490CB2-5D2E-46EB-A3F3-262BE5140526}"/>
    <cellStyle name="Note 2 3 2 3 5 4 3" xfId="15382" xr:uid="{D1B11166-1154-4B86-A04C-1E508C0E3CAD}"/>
    <cellStyle name="Note 2 3 2 3 5 5" xfId="15383" xr:uid="{FD56F031-D1D9-459E-8345-08C51029EE4A}"/>
    <cellStyle name="Note 2 3 2 3 5 5 2" xfId="15384" xr:uid="{17C96D30-94AF-4226-A0E5-F478FBA76A9F}"/>
    <cellStyle name="Note 2 3 2 3 5 5 3" xfId="15385" xr:uid="{0DC86D7F-5504-4034-AF2A-B0E80248FFF7}"/>
    <cellStyle name="Note 2 3 2 3 5 6" xfId="15386" xr:uid="{04957F51-F85D-4033-9C63-43F034FB03FD}"/>
    <cellStyle name="Note 2 3 2 3 5 6 2" xfId="15387" xr:uid="{3624D27B-F297-45AB-B821-5F177D597485}"/>
    <cellStyle name="Note 2 3 2 3 5 6 3" xfId="15388" xr:uid="{AA8E830C-C77D-4D02-BD56-404EE08DE342}"/>
    <cellStyle name="Note 2 3 2 3 5 7" xfId="15389" xr:uid="{DD41CA3B-54AC-4B02-8FE8-058110930B61}"/>
    <cellStyle name="Note 2 3 2 3 5 8" xfId="15390" xr:uid="{E0204809-ED0E-41FF-B3E9-6AB2FC775876}"/>
    <cellStyle name="Note 2 3 2 3 5 9" xfId="15391" xr:uid="{A7E9B723-AB8B-4AF6-B7A6-C68043798EB2}"/>
    <cellStyle name="Note 2 3 2 3 6" xfId="15392" xr:uid="{EB6D2920-7364-4D83-9B24-5FDF4C9694FC}"/>
    <cellStyle name="Note 2 3 2 3 6 2" xfId="15393" xr:uid="{6A613040-510F-4086-9842-01E219A5D60C}"/>
    <cellStyle name="Note 2 3 2 3 6 2 2" xfId="15394" xr:uid="{39A733BB-FFED-45FE-A0F1-C0CA0E68EF9B}"/>
    <cellStyle name="Note 2 3 2 3 6 2 3" xfId="15395" xr:uid="{01F63501-4D59-424E-99BC-9936EF8FE9C7}"/>
    <cellStyle name="Note 2 3 2 3 6 3" xfId="15396" xr:uid="{24E046BC-993B-4B98-BE34-7816DA2C7B39}"/>
    <cellStyle name="Note 2 3 2 3 6 3 2" xfId="15397" xr:uid="{E640748A-F1A6-409B-AC70-A64606503B98}"/>
    <cellStyle name="Note 2 3 2 3 6 3 3" xfId="15398" xr:uid="{C3D97836-445E-4BDE-884A-30BF4DF6BD40}"/>
    <cellStyle name="Note 2 3 2 3 6 4" xfId="15399" xr:uid="{21803653-3048-475B-A50F-36D3F666511A}"/>
    <cellStyle name="Note 2 3 2 3 6 4 2" xfId="15400" xr:uid="{A6675CEE-34B0-44FD-899D-CF274904F5BA}"/>
    <cellStyle name="Note 2 3 2 3 6 4 3" xfId="15401" xr:uid="{87C7D1B9-6DF2-430A-B02B-1A1EC22851D5}"/>
    <cellStyle name="Note 2 3 2 3 6 5" xfId="15402" xr:uid="{62A6F8C9-37C7-4BBD-8878-8DC825898E38}"/>
    <cellStyle name="Note 2 3 2 3 6 5 2" xfId="15403" xr:uid="{8389666B-C05E-478C-BA5C-A3234C4B99E4}"/>
    <cellStyle name="Note 2 3 2 3 6 5 3" xfId="15404" xr:uid="{06891C73-6DF6-40FA-9769-7CFFA8417CCE}"/>
    <cellStyle name="Note 2 3 2 3 6 6" xfId="15405" xr:uid="{EC626C6B-C370-4ACD-B3E3-7D066D051B24}"/>
    <cellStyle name="Note 2 3 2 3 6 6 2" xfId="15406" xr:uid="{27DFFCCB-9DA0-426F-A0A1-F6B0CDA8BC4A}"/>
    <cellStyle name="Note 2 3 2 3 6 6 3" xfId="15407" xr:uid="{304DAF84-EAC3-44AC-8D73-AEB212DB4652}"/>
    <cellStyle name="Note 2 3 2 3 6 7" xfId="15408" xr:uid="{8C287C8F-03F0-47E2-86B5-A646AD47728F}"/>
    <cellStyle name="Note 2 3 2 3 6 8" xfId="15409" xr:uid="{C5501264-961A-4772-BB2B-3B70A212FFA8}"/>
    <cellStyle name="Note 2 3 2 3 6 9" xfId="15410" xr:uid="{F725F8E2-64A5-431D-9F2C-65FA70EE06D7}"/>
    <cellStyle name="Note 2 3 2 3 7" xfId="15411" xr:uid="{E3CC3F54-5874-4518-A1FB-B399481132B6}"/>
    <cellStyle name="Note 2 3 2 3 7 2" xfId="15412" xr:uid="{65679048-6C89-4E10-9BD8-31A66FBC7D52}"/>
    <cellStyle name="Note 2 3 2 3 7 2 2" xfId="15413" xr:uid="{A5C5B240-21E4-496F-8244-58F11E7E6DC8}"/>
    <cellStyle name="Note 2 3 2 3 7 2 3" xfId="15414" xr:uid="{573D4EC2-E278-48B7-829E-35A20A780B9D}"/>
    <cellStyle name="Note 2 3 2 3 7 3" xfId="15415" xr:uid="{4E81E9F2-D40C-410E-A255-82D30E15E40F}"/>
    <cellStyle name="Note 2 3 2 3 7 3 2" xfId="15416" xr:uid="{BA3A767A-F998-4C5B-83E8-C076F9BDBF66}"/>
    <cellStyle name="Note 2 3 2 3 7 3 3" xfId="15417" xr:uid="{6595F5BF-9A91-4C1D-8DA0-FDDEEB339469}"/>
    <cellStyle name="Note 2 3 2 3 7 4" xfId="15418" xr:uid="{C9165754-A050-4874-82B2-384D88991F45}"/>
    <cellStyle name="Note 2 3 2 3 7 4 2" xfId="15419" xr:uid="{C94613DD-E390-4E0D-AFC3-ECB800EC6551}"/>
    <cellStyle name="Note 2 3 2 3 7 4 3" xfId="15420" xr:uid="{86A10B72-2AD3-4C26-A73D-F7B5FA3F61B5}"/>
    <cellStyle name="Note 2 3 2 3 7 5" xfId="15421" xr:uid="{B65E155A-E129-4D36-A6FF-8C31660022FF}"/>
    <cellStyle name="Note 2 3 2 3 7 5 2" xfId="15422" xr:uid="{089D7EBC-3A28-4716-BC5E-EC09B215967A}"/>
    <cellStyle name="Note 2 3 2 3 7 5 3" xfId="15423" xr:uid="{CE10CBA9-2453-4B22-B31E-05586C89141A}"/>
    <cellStyle name="Note 2 3 2 3 7 6" xfId="15424" xr:uid="{7E6F9BEA-0F0B-451C-980C-6026B0ABF4E6}"/>
    <cellStyle name="Note 2 3 2 3 7 6 2" xfId="15425" xr:uid="{70EC6AE0-7ADB-4C3C-95AE-715B280EE89D}"/>
    <cellStyle name="Note 2 3 2 3 7 6 3" xfId="15426" xr:uid="{899CDC99-A41F-4A5D-81DC-8DB51BAE09F5}"/>
    <cellStyle name="Note 2 3 2 3 7 7" xfId="15427" xr:uid="{120665D9-42C7-47A8-BF38-808791C07D30}"/>
    <cellStyle name="Note 2 3 2 3 7 8" xfId="15428" xr:uid="{F6C2BD3A-E9E6-4DC2-B806-EC2CB6FFE0D2}"/>
    <cellStyle name="Note 2 3 2 3 7 9" xfId="15429" xr:uid="{4E6441F1-342C-4C37-A4A0-985C59EA0CF8}"/>
    <cellStyle name="Note 2 3 2 3 8" xfId="15430" xr:uid="{94679469-5E10-4B3D-A21A-3755994B7DA1}"/>
    <cellStyle name="Note 2 3 2 3 8 2" xfId="15431" xr:uid="{0C7BDDFD-E16C-4B78-B9CC-FF81F42D02F0}"/>
    <cellStyle name="Note 2 3 2 3 8 2 2" xfId="15432" xr:uid="{DCF69BBB-48FA-46D4-805E-FF6D1E9EB33D}"/>
    <cellStyle name="Note 2 3 2 3 8 2 3" xfId="15433" xr:uid="{A61989AA-014E-4D7D-AA7D-08892BEDB2F6}"/>
    <cellStyle name="Note 2 3 2 3 8 3" xfId="15434" xr:uid="{EF6CE167-EE0A-4B3F-AE8E-B3F1CF887009}"/>
    <cellStyle name="Note 2 3 2 3 8 3 2" xfId="15435" xr:uid="{701193C8-7A16-43AD-8CEB-58C6EBBDB9E9}"/>
    <cellStyle name="Note 2 3 2 3 8 3 3" xfId="15436" xr:uid="{8092D74B-53EB-4C39-ADE4-56357743158C}"/>
    <cellStyle name="Note 2 3 2 3 8 4" xfId="15437" xr:uid="{2ECF3DEC-B237-463A-8C80-15FCF4094230}"/>
    <cellStyle name="Note 2 3 2 3 8 4 2" xfId="15438" xr:uid="{6E230D1B-56EE-467D-AAC3-6D2B6A77C5B3}"/>
    <cellStyle name="Note 2 3 2 3 8 4 3" xfId="15439" xr:uid="{73B3A6BC-33F8-4701-A511-5197D7FD34A9}"/>
    <cellStyle name="Note 2 3 2 3 8 5" xfId="15440" xr:uid="{9574EAF6-BB7B-46D3-9252-71F582880A8D}"/>
    <cellStyle name="Note 2 3 2 3 8 5 2" xfId="15441" xr:uid="{DBD0089C-DFB1-4C9F-8587-D80E69A2CFD7}"/>
    <cellStyle name="Note 2 3 2 3 8 5 3" xfId="15442" xr:uid="{C655135F-CC44-4A80-A519-894771767058}"/>
    <cellStyle name="Note 2 3 2 3 8 6" xfId="15443" xr:uid="{42734A67-FACD-47BF-807B-E8BDE769B2BC}"/>
    <cellStyle name="Note 2 3 2 3 8 6 2" xfId="15444" xr:uid="{A44C7781-502F-49F3-84DA-3D610E4A578D}"/>
    <cellStyle name="Note 2 3 2 3 8 6 3" xfId="15445" xr:uid="{BDAE93B3-A796-409E-8168-F306D741936E}"/>
    <cellStyle name="Note 2 3 2 3 8 7" xfId="15446" xr:uid="{BC39D1DE-E1F3-453C-81E6-811EA3B0CA82}"/>
    <cellStyle name="Note 2 3 2 3 8 8" xfId="15447" xr:uid="{23A557B7-1A0C-429B-A418-B35046DEA0BD}"/>
    <cellStyle name="Note 2 3 2 3 8 9" xfId="15448" xr:uid="{B97C665C-6E9B-4842-9ED1-72D54C4924C2}"/>
    <cellStyle name="Note 2 3 2 3 9" xfId="15449" xr:uid="{B901BE05-23FA-4B56-AF14-9144F0756374}"/>
    <cellStyle name="Note 2 3 2 3 9 2" xfId="15450" xr:uid="{B6D206F6-4EF6-45FF-B5F1-97A3E67A98EF}"/>
    <cellStyle name="Note 2 3 2 3 9 2 2" xfId="15451" xr:uid="{B034518B-F606-4CA1-AF7B-E365406577DF}"/>
    <cellStyle name="Note 2 3 2 3 9 2 3" xfId="15452" xr:uid="{E5D92E47-0535-4B5C-AD13-93A4D70655CD}"/>
    <cellStyle name="Note 2 3 2 3 9 3" xfId="15453" xr:uid="{BF17ADFF-10F9-4AFF-8FF0-F6696841FBC5}"/>
    <cellStyle name="Note 2 3 2 3 9 3 2" xfId="15454" xr:uid="{F9E999A0-596E-44F3-87A2-7437CCB90FFA}"/>
    <cellStyle name="Note 2 3 2 3 9 3 3" xfId="15455" xr:uid="{842BAEEC-9EB2-42E8-BB39-FD3D4EE0ADB8}"/>
    <cellStyle name="Note 2 3 2 3 9 4" xfId="15456" xr:uid="{FD523B65-86F5-4FAE-B2A6-34E2D3B84E9D}"/>
    <cellStyle name="Note 2 3 2 3 9 4 2" xfId="15457" xr:uid="{B568CBDD-AE0E-487A-BEDE-C48AF8683E4F}"/>
    <cellStyle name="Note 2 3 2 3 9 4 3" xfId="15458" xr:uid="{90168DE6-0864-4AA9-9DAB-60E4DCB4791F}"/>
    <cellStyle name="Note 2 3 2 3 9 5" xfId="15459" xr:uid="{5A910FE3-F6D9-46D8-B3ED-4F9DD11FBD6E}"/>
    <cellStyle name="Note 2 3 2 3 9 5 2" xfId="15460" xr:uid="{AB079CAE-6A68-4691-B371-A928CF302CD7}"/>
    <cellStyle name="Note 2 3 2 3 9 5 3" xfId="15461" xr:uid="{E32FD197-4721-4A5B-B1EB-C128989F2935}"/>
    <cellStyle name="Note 2 3 2 3 9 6" xfId="15462" xr:uid="{48D94C6F-7C8B-4EAF-A916-4D3DC435C5D9}"/>
    <cellStyle name="Note 2 3 2 3 9 6 2" xfId="15463" xr:uid="{095EF046-39B8-4669-B4EE-A360FC1D2DAF}"/>
    <cellStyle name="Note 2 3 2 3 9 6 3" xfId="15464" xr:uid="{58B9DF3A-E6A8-4BD5-94B8-EB2CFEC6E2D5}"/>
    <cellStyle name="Note 2 3 2 3 9 7" xfId="15465" xr:uid="{C10BB257-8813-45C0-AAAE-5D8242F8D6C0}"/>
    <cellStyle name="Note 2 3 2 3 9 8" xfId="15466" xr:uid="{F9543E92-8E8D-4395-A116-A86FB6AF962E}"/>
    <cellStyle name="Note 2 3 2 4" xfId="15467" xr:uid="{B22D6129-872D-4535-80E4-B8420232A2DF}"/>
    <cellStyle name="Note 2 3 2 4 10" xfId="15468" xr:uid="{5C701F41-A995-480E-A3DB-27D2C433DD4E}"/>
    <cellStyle name="Note 2 3 2 4 11" xfId="15469" xr:uid="{8CCFB425-D7CD-4DCA-A068-92079810D342}"/>
    <cellStyle name="Note 2 3 2 4 2" xfId="15470" xr:uid="{63134BE5-5F30-4EDD-9517-2537CE171176}"/>
    <cellStyle name="Note 2 3 2 4 2 2" xfId="15471" xr:uid="{0DE3E511-1C7B-4EB7-9974-8F12B3F175DE}"/>
    <cellStyle name="Note 2 3 2 4 2 3" xfId="15472" xr:uid="{E92ACCBF-69B4-4B64-A5F3-A4037F46953D}"/>
    <cellStyle name="Note 2 3 2 4 2 4" xfId="15473" xr:uid="{339C6823-B49B-408A-927B-239EE0F8AF21}"/>
    <cellStyle name="Note 2 3 2 4 3" xfId="15474" xr:uid="{13AF69A3-55E2-4662-9E4F-336D7849F7FB}"/>
    <cellStyle name="Note 2 3 2 4 3 2" xfId="15475" xr:uid="{33C0AB70-758B-4ED5-AC92-5E1E552B3976}"/>
    <cellStyle name="Note 2 3 2 4 3 3" xfId="15476" xr:uid="{2F075E97-5AB6-45E2-BB97-1FB6A7DF5D3B}"/>
    <cellStyle name="Note 2 3 2 4 3 4" xfId="15477" xr:uid="{824BA943-39AD-4241-992E-1AC66C4C35D8}"/>
    <cellStyle name="Note 2 3 2 4 4" xfId="15478" xr:uid="{0D469D31-D42C-4D49-AFE7-C71F8595ABD4}"/>
    <cellStyle name="Note 2 3 2 4 4 2" xfId="15479" xr:uid="{D434669B-5412-4980-83C8-D7F4B4FCF3D9}"/>
    <cellStyle name="Note 2 3 2 4 4 3" xfId="15480" xr:uid="{4BCB975A-4094-464C-AB5D-892AE0C0CA69}"/>
    <cellStyle name="Note 2 3 2 4 4 4" xfId="15481" xr:uid="{D51A216A-F11E-4FED-B43F-18CADB76B6A9}"/>
    <cellStyle name="Note 2 3 2 4 5" xfId="15482" xr:uid="{AB393D00-6986-4CEF-B642-E3F1A14C2322}"/>
    <cellStyle name="Note 2 3 2 4 5 2" xfId="15483" xr:uid="{86E7577D-F140-4EAF-8102-652BAE6C43F5}"/>
    <cellStyle name="Note 2 3 2 4 5 3" xfId="15484" xr:uid="{0375511D-EF0A-44F2-A391-5042E39DB029}"/>
    <cellStyle name="Note 2 3 2 4 5 4" xfId="15485" xr:uid="{F2E8703D-B137-4F74-8C92-324995D8EB71}"/>
    <cellStyle name="Note 2 3 2 4 6" xfId="15486" xr:uid="{ABD9D787-0B49-4677-A6F0-806283ECC402}"/>
    <cellStyle name="Note 2 3 2 4 6 2" xfId="15487" xr:uid="{FE1C04A4-FBF4-4E5C-BB21-2CE4ACC47F65}"/>
    <cellStyle name="Note 2 3 2 4 6 3" xfId="15488" xr:uid="{B68FC8DD-BD42-49C6-BAE0-20050931532D}"/>
    <cellStyle name="Note 2 3 2 4 6 4" xfId="15489" xr:uid="{5EF05ABC-CBBA-4400-830E-D6048579FAE3}"/>
    <cellStyle name="Note 2 3 2 4 7" xfId="15490" xr:uid="{046B2D3F-4464-4497-8C3E-F66FACBE0701}"/>
    <cellStyle name="Note 2 3 2 4 8" xfId="15491" xr:uid="{E2587A09-797F-4895-B864-44CE4ADC3AAD}"/>
    <cellStyle name="Note 2 3 2 4 9" xfId="15492" xr:uid="{24C35D14-1AD7-48AD-9CFF-88D86E4EA522}"/>
    <cellStyle name="Note 2 3 2 5" xfId="15493" xr:uid="{B1FDAD0E-FC48-4C63-BE1A-B35A58F2A256}"/>
    <cellStyle name="Note 2 3 2 5 10" xfId="15494" xr:uid="{7DE7BDAA-642F-44D5-B3D2-D3836770C7AB}"/>
    <cellStyle name="Note 2 3 2 5 2" xfId="15495" xr:uid="{340E6221-6118-4754-8FB0-A7EAFE26F67F}"/>
    <cellStyle name="Note 2 3 2 5 2 2" xfId="15496" xr:uid="{2FC88F35-DCB0-4EAA-A6A9-1EBD550C6811}"/>
    <cellStyle name="Note 2 3 2 5 2 3" xfId="15497" xr:uid="{05861068-6E38-42A7-88B4-26335072BDFB}"/>
    <cellStyle name="Note 2 3 2 5 2 4" xfId="15498" xr:uid="{26E00730-3F99-4E16-ACB0-49C08A4B1543}"/>
    <cellStyle name="Note 2 3 2 5 3" xfId="15499" xr:uid="{22A132D7-3925-4127-A194-20535998FB7B}"/>
    <cellStyle name="Note 2 3 2 5 3 2" xfId="15500" xr:uid="{CCE4BE38-1A37-4666-B36F-8ABC9FC19C19}"/>
    <cellStyle name="Note 2 3 2 5 3 3" xfId="15501" xr:uid="{FE172C6A-14D1-485C-A3AA-AA612F5F2266}"/>
    <cellStyle name="Note 2 3 2 5 3 4" xfId="15502" xr:uid="{1CF8A1FE-32E8-40D7-97D8-F39FF74B6F17}"/>
    <cellStyle name="Note 2 3 2 5 4" xfId="15503" xr:uid="{2E77547D-9DD8-47C2-9C30-FD626A60288D}"/>
    <cellStyle name="Note 2 3 2 5 4 2" xfId="15504" xr:uid="{74ED8E7A-952B-47DD-A091-A3439F7E8039}"/>
    <cellStyle name="Note 2 3 2 5 4 3" xfId="15505" xr:uid="{AC00AAB6-9D55-4616-9407-B81B1748701D}"/>
    <cellStyle name="Note 2 3 2 5 4 4" xfId="15506" xr:uid="{9CCEFE24-75FB-4497-97BA-DF09F7D95A53}"/>
    <cellStyle name="Note 2 3 2 5 5" xfId="15507" xr:uid="{6000F858-3BE9-4093-B8C9-E4A88EFA0438}"/>
    <cellStyle name="Note 2 3 2 5 5 2" xfId="15508" xr:uid="{A311851C-D6E3-4506-BF8F-A76354FA119C}"/>
    <cellStyle name="Note 2 3 2 5 5 3" xfId="15509" xr:uid="{88D85C85-FC9E-4039-934E-2AE1525D8AFD}"/>
    <cellStyle name="Note 2 3 2 5 5 4" xfId="15510" xr:uid="{35E9C6CB-7C7C-4CBF-B7E9-E99E348D68F6}"/>
    <cellStyle name="Note 2 3 2 5 6" xfId="15511" xr:uid="{607C5CA9-561E-4F1C-BF26-266E8573B70E}"/>
    <cellStyle name="Note 2 3 2 5 6 2" xfId="15512" xr:uid="{B2E73B53-8683-4CB9-BE32-549E8AE9045D}"/>
    <cellStyle name="Note 2 3 2 5 6 3" xfId="15513" xr:uid="{C21297F0-8DC7-4A84-A8BE-4B02A311132B}"/>
    <cellStyle name="Note 2 3 2 5 6 4" xfId="15514" xr:uid="{C02FA872-38EF-4648-8EE9-77E3247DF17C}"/>
    <cellStyle name="Note 2 3 2 5 7" xfId="15515" xr:uid="{191A2C0C-E013-453E-8BB3-516087883F8B}"/>
    <cellStyle name="Note 2 3 2 5 8" xfId="15516" xr:uid="{BF2B0653-1FC5-4CDE-8EB6-41722AE1811F}"/>
    <cellStyle name="Note 2 3 2 5 9" xfId="15517" xr:uid="{6B5B9C20-74B6-4DB2-9584-95AE5FB0F186}"/>
    <cellStyle name="Note 2 3 2 6" xfId="15518" xr:uid="{97AB20DC-9D3D-4CA0-8E1D-1B5636EC9003}"/>
    <cellStyle name="Note 2 3 2 6 2" xfId="15519" xr:uid="{B19CD328-702B-46A9-AA54-41D42DCBFF7A}"/>
    <cellStyle name="Note 2 3 2 6 2 2" xfId="15520" xr:uid="{B1A61DCA-7894-4306-BD4C-9D4FE9A3DC45}"/>
    <cellStyle name="Note 2 3 2 6 2 3" xfId="15521" xr:uid="{074D7B3A-86A5-441C-A4EB-8355F58B7919}"/>
    <cellStyle name="Note 2 3 2 6 3" xfId="15522" xr:uid="{76ADB3B5-130D-47FB-8C56-B0012373142D}"/>
    <cellStyle name="Note 2 3 2 6 3 2" xfId="15523" xr:uid="{0612C3F9-39DE-4220-8398-BC904B3055A6}"/>
    <cellStyle name="Note 2 3 2 6 3 3" xfId="15524" xr:uid="{3840877A-9378-436D-BDB8-E39ACDE220EA}"/>
    <cellStyle name="Note 2 3 2 6 4" xfId="15525" xr:uid="{C5C0921D-602B-4889-B27C-1A8E1B2A4B58}"/>
    <cellStyle name="Note 2 3 2 6 4 2" xfId="15526" xr:uid="{06DADB01-BA52-4587-85AE-8EAF40065709}"/>
    <cellStyle name="Note 2 3 2 6 4 3" xfId="15527" xr:uid="{1DDABDDE-A13E-4318-A831-F54E664C091D}"/>
    <cellStyle name="Note 2 3 2 6 5" xfId="15528" xr:uid="{E0706BE6-3A97-4CD3-BB45-2D3C0D24C60A}"/>
    <cellStyle name="Note 2 3 2 6 5 2" xfId="15529" xr:uid="{042874F6-B6BD-4AEF-87D9-AD487239A891}"/>
    <cellStyle name="Note 2 3 2 6 5 3" xfId="15530" xr:uid="{659F683C-32AC-41B1-BE60-26DB776FCF09}"/>
    <cellStyle name="Note 2 3 2 6 6" xfId="15531" xr:uid="{5EFB2A20-5DD5-49FD-A045-A12DDD47AC8D}"/>
    <cellStyle name="Note 2 3 2 6 6 2" xfId="15532" xr:uid="{F39CB0BD-5FAA-47F8-B9D3-859C6595E94B}"/>
    <cellStyle name="Note 2 3 2 6 6 3" xfId="15533" xr:uid="{5FE251A4-A08F-4C5F-A30D-5AB45EDAECBF}"/>
    <cellStyle name="Note 2 3 2 6 7" xfId="15534" xr:uid="{2875293D-D07B-4A1E-8E83-4FDF4960E838}"/>
    <cellStyle name="Note 2 3 2 6 8" xfId="15535" xr:uid="{75935AAE-94E9-414E-9C69-BAEE69F4F461}"/>
    <cellStyle name="Note 2 3 2 6 9" xfId="15536" xr:uid="{4B5E2064-EE2C-4EFC-A462-1C345D471ADC}"/>
    <cellStyle name="Note 2 3 2 7" xfId="15537" xr:uid="{A977C215-7E49-4249-B9EE-68EA93C21CBA}"/>
    <cellStyle name="Note 2 3 2 7 2" xfId="15538" xr:uid="{8383793F-ECF6-4535-A65C-C86E6F5E79A5}"/>
    <cellStyle name="Note 2 3 2 7 2 2" xfId="15539" xr:uid="{0A0DF759-E577-4B62-BAEC-C82D6F642FA2}"/>
    <cellStyle name="Note 2 3 2 7 2 3" xfId="15540" xr:uid="{63D42A9E-5507-4193-A4B9-B11DE89DCB13}"/>
    <cellStyle name="Note 2 3 2 7 3" xfId="15541" xr:uid="{E1526A02-DA13-48FE-A67A-D7E99DD5BFB3}"/>
    <cellStyle name="Note 2 3 2 7 3 2" xfId="15542" xr:uid="{98C9BB7A-A20A-4189-BC81-BBD09CEB4AE6}"/>
    <cellStyle name="Note 2 3 2 7 3 3" xfId="15543" xr:uid="{0375F7AA-B9E0-4FA3-9E77-5F4FBA414478}"/>
    <cellStyle name="Note 2 3 2 7 4" xfId="15544" xr:uid="{334ED5D7-FC84-4546-8956-ABC015B803C4}"/>
    <cellStyle name="Note 2 3 2 7 4 2" xfId="15545" xr:uid="{6A6299E1-1B60-460C-8F16-DF91E087A172}"/>
    <cellStyle name="Note 2 3 2 7 4 3" xfId="15546" xr:uid="{9BC4164F-F0BF-43D5-8E3C-9C5C61F9EC6E}"/>
    <cellStyle name="Note 2 3 2 7 5" xfId="15547" xr:uid="{BC6626F9-6143-4A45-B70A-ECE07E2CD5AB}"/>
    <cellStyle name="Note 2 3 2 7 5 2" xfId="15548" xr:uid="{6313D596-AB7A-48EF-B1F2-15DFC6CB48EA}"/>
    <cellStyle name="Note 2 3 2 7 5 3" xfId="15549" xr:uid="{E23034D6-9E59-4C13-92AB-F71D8EEEB7E5}"/>
    <cellStyle name="Note 2 3 2 7 6" xfId="15550" xr:uid="{BAF67FAE-8B5B-4AAB-A66B-C9AF2CF05584}"/>
    <cellStyle name="Note 2 3 2 7 6 2" xfId="15551" xr:uid="{D2FDB258-542F-4C78-B98E-27F0FB5D0F83}"/>
    <cellStyle name="Note 2 3 2 7 6 3" xfId="15552" xr:uid="{9F8176CD-A4AE-4B20-AE2B-A887F2F5DC2B}"/>
    <cellStyle name="Note 2 3 2 7 7" xfId="15553" xr:uid="{F26091B9-0BD5-458D-A4D1-384A9434EE4F}"/>
    <cellStyle name="Note 2 3 2 7 8" xfId="15554" xr:uid="{F0BE0D55-7566-4526-B61A-6DE6CC5E736B}"/>
    <cellStyle name="Note 2 3 2 7 9" xfId="15555" xr:uid="{C00EC276-5A47-4F14-B327-AA26610B3388}"/>
    <cellStyle name="Note 2 3 2 8" xfId="15556" xr:uid="{37B13DE4-33BC-479D-AC5F-41F440FD890A}"/>
    <cellStyle name="Note 2 3 2 8 2" xfId="15557" xr:uid="{56B6127E-6FAB-405B-B584-EE9BE2AA1DEA}"/>
    <cellStyle name="Note 2 3 2 8 2 2" xfId="15558" xr:uid="{7AF9CE52-6177-4663-8BA5-12BCE067C8F3}"/>
    <cellStyle name="Note 2 3 2 8 2 3" xfId="15559" xr:uid="{DCF4ED8F-A3DA-477C-B84D-8EBC1536047D}"/>
    <cellStyle name="Note 2 3 2 8 3" xfId="15560" xr:uid="{71BD1AC1-CB49-47CB-BA95-8B9C374915EB}"/>
    <cellStyle name="Note 2 3 2 8 3 2" xfId="15561" xr:uid="{F82042BB-78BE-4A4F-912F-F0365A937087}"/>
    <cellStyle name="Note 2 3 2 8 3 3" xfId="15562" xr:uid="{E78A6BC7-6114-447C-9B80-10B1D2D7A35A}"/>
    <cellStyle name="Note 2 3 2 8 4" xfId="15563" xr:uid="{653A963C-F5DA-4703-A588-C8568B4353C6}"/>
    <cellStyle name="Note 2 3 2 8 4 2" xfId="15564" xr:uid="{B101C4D5-2B63-4806-BEAE-77B14E0AFB1A}"/>
    <cellStyle name="Note 2 3 2 8 4 3" xfId="15565" xr:uid="{A09685D1-FDCE-4A99-85C7-89C4A0AB0D8A}"/>
    <cellStyle name="Note 2 3 2 8 5" xfId="15566" xr:uid="{B69B0377-1B21-4CF8-B5D9-1B47A9A7146F}"/>
    <cellStyle name="Note 2 3 2 8 5 2" xfId="15567" xr:uid="{DBF8B71E-FC66-48A2-B768-1F36C902BA38}"/>
    <cellStyle name="Note 2 3 2 8 5 3" xfId="15568" xr:uid="{7ABAFFCC-612D-4D69-8EDC-DF8FBF517358}"/>
    <cellStyle name="Note 2 3 2 8 6" xfId="15569" xr:uid="{8FB94218-7F27-47CE-94A4-E236C0622C43}"/>
    <cellStyle name="Note 2 3 2 8 6 2" xfId="15570" xr:uid="{E3A91C80-F060-4041-B730-6DB2905D80C6}"/>
    <cellStyle name="Note 2 3 2 8 6 3" xfId="15571" xr:uid="{22223830-D767-4373-BB8B-ED1BC5834CFD}"/>
    <cellStyle name="Note 2 3 2 8 7" xfId="15572" xr:uid="{B9D7D86F-9DAF-4D47-9E85-7239FD2C4316}"/>
    <cellStyle name="Note 2 3 2 8 8" xfId="15573" xr:uid="{3575EDCB-C8F3-46D4-B00F-C274B6515B1D}"/>
    <cellStyle name="Note 2 3 2 8 9" xfId="15574" xr:uid="{A34D94F6-BF17-4809-9B98-4FD8FBCC49E7}"/>
    <cellStyle name="Note 2 3 2 9" xfId="15575" xr:uid="{2F2BAC0C-75FC-409C-911F-2BF4B473C422}"/>
    <cellStyle name="Note 2 3 2 9 2" xfId="15576" xr:uid="{72A3E3BE-633D-4BCE-8895-31E89F464E54}"/>
    <cellStyle name="Note 2 3 2 9 2 2" xfId="15577" xr:uid="{D5F0B046-4996-4892-9FBF-DBABD209F404}"/>
    <cellStyle name="Note 2 3 2 9 2 3" xfId="15578" xr:uid="{C7DA4C24-697A-41EC-9A61-42E8C82A9E08}"/>
    <cellStyle name="Note 2 3 2 9 3" xfId="15579" xr:uid="{A53EEB0F-4A3C-46E9-A723-64CB0FC316C7}"/>
    <cellStyle name="Note 2 3 2 9 3 2" xfId="15580" xr:uid="{9EEDAA95-8B5B-4A30-B900-1BE71D7CFF5F}"/>
    <cellStyle name="Note 2 3 2 9 3 3" xfId="15581" xr:uid="{375F214A-6450-4783-ADA4-FAA286ED67E8}"/>
    <cellStyle name="Note 2 3 2 9 4" xfId="15582" xr:uid="{57953B19-4EA8-4356-8EF2-6053043894B8}"/>
    <cellStyle name="Note 2 3 2 9 4 2" xfId="15583" xr:uid="{0B223D65-5DA0-4BD3-B774-E91D10990722}"/>
    <cellStyle name="Note 2 3 2 9 4 3" xfId="15584" xr:uid="{714DB085-C15B-4AE2-BDFE-FDD6B47F28EA}"/>
    <cellStyle name="Note 2 3 2 9 5" xfId="15585" xr:uid="{EDC91C30-41F7-4AFD-8EAE-C2B9F19F80F5}"/>
    <cellStyle name="Note 2 3 2 9 5 2" xfId="15586" xr:uid="{5F1B252A-3FC3-44B9-B9C3-08490B025283}"/>
    <cellStyle name="Note 2 3 2 9 5 3" xfId="15587" xr:uid="{BCBE8D4F-5B11-4DC7-AEC8-E69B227DB405}"/>
    <cellStyle name="Note 2 3 2 9 6" xfId="15588" xr:uid="{528C97AC-5F55-4B57-9837-9AD4680156ED}"/>
    <cellStyle name="Note 2 3 2 9 6 2" xfId="15589" xr:uid="{BAFF7848-A844-469D-94E2-AF3786919728}"/>
    <cellStyle name="Note 2 3 2 9 6 3" xfId="15590" xr:uid="{0A7C3B26-704F-4331-B453-E772CE29DA46}"/>
    <cellStyle name="Note 2 3 2 9 7" xfId="15591" xr:uid="{A42AB961-1234-4916-901C-02B865EEF40E}"/>
    <cellStyle name="Note 2 3 2 9 8" xfId="15592" xr:uid="{0E96A8FF-FD2E-4798-BD24-712FC4028DA7}"/>
    <cellStyle name="Note 2 3 2 9 9" xfId="15593" xr:uid="{55836FF6-9A80-442A-9442-D5019D12318E}"/>
    <cellStyle name="Note 2 3 20" xfId="15594" xr:uid="{D0113B6E-B196-4DF8-AFB5-4105A22A9B28}"/>
    <cellStyle name="Note 2 3 3" xfId="15595" xr:uid="{CC0E55C2-7C99-4965-A151-A58ECA9B90C0}"/>
    <cellStyle name="Note 2 3 3 10" xfId="15596" xr:uid="{F5AC29C1-CA99-4EE6-81E9-D7CC6E231A1E}"/>
    <cellStyle name="Note 2 3 3 10 2" xfId="15597" xr:uid="{303AAB9C-A85D-4D16-B9F5-08724DFB558A}"/>
    <cellStyle name="Note 2 3 3 10 2 2" xfId="15598" xr:uid="{28C38C88-3452-4B6E-A3BE-2C816AD26427}"/>
    <cellStyle name="Note 2 3 3 10 2 3" xfId="15599" xr:uid="{FC22FE23-102D-46CD-86D0-F7004891EF64}"/>
    <cellStyle name="Note 2 3 3 10 3" xfId="15600" xr:uid="{CEC57E07-C926-4BB9-A37A-ADDB20AD17B7}"/>
    <cellStyle name="Note 2 3 3 10 3 2" xfId="15601" xr:uid="{39C575AC-958F-4771-8F66-5A197E022279}"/>
    <cellStyle name="Note 2 3 3 10 3 3" xfId="15602" xr:uid="{835D0518-CA2D-43CB-9720-3372B10B003B}"/>
    <cellStyle name="Note 2 3 3 10 4" xfId="15603" xr:uid="{FB220B8D-4961-4FE3-B377-97BA6F768AFB}"/>
    <cellStyle name="Note 2 3 3 10 4 2" xfId="15604" xr:uid="{D861AD1C-0918-43D1-A2C9-8A577A85623C}"/>
    <cellStyle name="Note 2 3 3 10 4 3" xfId="15605" xr:uid="{2D0FEE00-6F09-4D87-B630-A40C23576142}"/>
    <cellStyle name="Note 2 3 3 10 5" xfId="15606" xr:uid="{4488A500-DB06-4352-B623-A0A68439176D}"/>
    <cellStyle name="Note 2 3 3 10 5 2" xfId="15607" xr:uid="{0B104639-C88B-43B3-981D-7A62507C6F75}"/>
    <cellStyle name="Note 2 3 3 10 5 3" xfId="15608" xr:uid="{92B10A34-2184-40D6-827C-D9A5ECD13DBB}"/>
    <cellStyle name="Note 2 3 3 10 6" xfId="15609" xr:uid="{82D7D297-B4CA-4038-901A-8D9CF5C92404}"/>
    <cellStyle name="Note 2 3 3 10 6 2" xfId="15610" xr:uid="{17F94931-B538-4A8E-BD87-14F980D2DA4F}"/>
    <cellStyle name="Note 2 3 3 10 6 3" xfId="15611" xr:uid="{B67BB564-EF7B-41B1-A507-1C8484027F58}"/>
    <cellStyle name="Note 2 3 3 10 7" xfId="15612" xr:uid="{FD4C4E78-F070-4910-BF24-2D2A2EDDB243}"/>
    <cellStyle name="Note 2 3 3 10 8" xfId="15613" xr:uid="{02AB96A6-4921-4C0D-B109-76F054ED28AB}"/>
    <cellStyle name="Note 2 3 3 11" xfId="15614" xr:uid="{4991EBEA-3AA4-46A0-967E-F45393327690}"/>
    <cellStyle name="Note 2 3 3 11 2" xfId="15615" xr:uid="{606125A1-E697-4B7B-BE6A-0DE23E012B1E}"/>
    <cellStyle name="Note 2 3 3 11 2 2" xfId="15616" xr:uid="{4B42F2F5-16B3-4A76-8E9E-A37CC5AA367C}"/>
    <cellStyle name="Note 2 3 3 11 2 3" xfId="15617" xr:uid="{9E8D96E8-7870-4AF0-8591-AA083A6FE789}"/>
    <cellStyle name="Note 2 3 3 11 3" xfId="15618" xr:uid="{C96B3F3A-6059-4BEE-8FB8-7F130050C8E5}"/>
    <cellStyle name="Note 2 3 3 11 3 2" xfId="15619" xr:uid="{3365881A-9B86-40DD-8BB5-BBC28FFFD3B0}"/>
    <cellStyle name="Note 2 3 3 11 3 3" xfId="15620" xr:uid="{5389FAAB-CB34-4F6A-989B-02D9779C8257}"/>
    <cellStyle name="Note 2 3 3 11 4" xfId="15621" xr:uid="{91B4BB79-A0A0-434D-B529-5A4BBAD5E9B8}"/>
    <cellStyle name="Note 2 3 3 11 4 2" xfId="15622" xr:uid="{05E68CD2-E873-4874-AC99-8AE259B334A5}"/>
    <cellStyle name="Note 2 3 3 11 4 3" xfId="15623" xr:uid="{BC284EB4-66CE-464C-A63E-4671564A050E}"/>
    <cellStyle name="Note 2 3 3 11 5" xfId="15624" xr:uid="{45969DB6-C974-400F-8AC8-B11484FF1859}"/>
    <cellStyle name="Note 2 3 3 11 5 2" xfId="15625" xr:uid="{C41779A2-F050-4E7F-9C38-4A645729C3FB}"/>
    <cellStyle name="Note 2 3 3 11 5 3" xfId="15626" xr:uid="{CD1A52C4-B413-4511-967F-5B446ED82BC0}"/>
    <cellStyle name="Note 2 3 3 11 6" xfId="15627" xr:uid="{A1430562-EAAA-41A2-974C-7EA5AC6EAB84}"/>
    <cellStyle name="Note 2 3 3 11 6 2" xfId="15628" xr:uid="{E5F3206C-B5E4-40F1-8BBD-57B5095107CD}"/>
    <cellStyle name="Note 2 3 3 11 6 3" xfId="15629" xr:uid="{E40699F0-9A78-43E3-BB9C-E308568FE311}"/>
    <cellStyle name="Note 2 3 3 11 7" xfId="15630" xr:uid="{669A2777-CDD5-4F5E-BF82-66CE22923923}"/>
    <cellStyle name="Note 2 3 3 11 8" xfId="15631" xr:uid="{EA20DDEA-72F6-4EAC-A3A5-101DEE924D9E}"/>
    <cellStyle name="Note 2 3 3 12" xfId="15632" xr:uid="{AA004C3A-5900-4A20-A7CE-C1224A81861B}"/>
    <cellStyle name="Note 2 3 3 12 2" xfId="15633" xr:uid="{3F25C784-02D4-4E81-91B5-23D8D6AE52FC}"/>
    <cellStyle name="Note 2 3 3 12 2 2" xfId="15634" xr:uid="{418D7BEE-545C-4EEB-8034-281569020923}"/>
    <cellStyle name="Note 2 3 3 12 2 3" xfId="15635" xr:uid="{FA2517F1-3512-4939-8C6E-B7B2164EE820}"/>
    <cellStyle name="Note 2 3 3 12 3" xfId="15636" xr:uid="{28003B60-7AB7-4390-904D-33D357028BE0}"/>
    <cellStyle name="Note 2 3 3 12 3 2" xfId="15637" xr:uid="{2C493276-7A1E-463D-BF9C-17DB164F4CF8}"/>
    <cellStyle name="Note 2 3 3 12 3 3" xfId="15638" xr:uid="{68F91AB3-5AA4-4043-B8BC-FBA547ED4C2A}"/>
    <cellStyle name="Note 2 3 3 12 4" xfId="15639" xr:uid="{058FC1E8-8E09-43E7-B734-A7D2D3EBB679}"/>
    <cellStyle name="Note 2 3 3 12 4 2" xfId="15640" xr:uid="{5BF1DBD0-216F-41D8-A5EB-7892876929B9}"/>
    <cellStyle name="Note 2 3 3 12 4 3" xfId="15641" xr:uid="{6A705856-318B-44C6-8B26-7C60998C69D5}"/>
    <cellStyle name="Note 2 3 3 12 5" xfId="15642" xr:uid="{F1803CE3-1F13-4D6F-896B-2933F7813D22}"/>
    <cellStyle name="Note 2 3 3 12 5 2" xfId="15643" xr:uid="{90093C04-1B24-46AB-AC61-99A81714C064}"/>
    <cellStyle name="Note 2 3 3 12 5 3" xfId="15644" xr:uid="{C0D21439-E4AC-4E80-BB90-2B342AE79EBE}"/>
    <cellStyle name="Note 2 3 3 12 6" xfId="15645" xr:uid="{1D8E9858-421F-4FBC-A194-0740D614AB65}"/>
    <cellStyle name="Note 2 3 3 12 6 2" xfId="15646" xr:uid="{DCA343C4-036E-41C6-8468-C4AEAFD40D13}"/>
    <cellStyle name="Note 2 3 3 12 6 3" xfId="15647" xr:uid="{DC959486-652B-4D94-96DA-3D50FEEBCCEC}"/>
    <cellStyle name="Note 2 3 3 12 7" xfId="15648" xr:uid="{B577936D-B760-4AE4-B320-66DF2D478250}"/>
    <cellStyle name="Note 2 3 3 12 8" xfId="15649" xr:uid="{B25F7BC8-DB97-4C2F-91A4-FD4A87828680}"/>
    <cellStyle name="Note 2 3 3 13" xfId="15650" xr:uid="{59A4A420-080F-4DE5-AB7B-972432E70135}"/>
    <cellStyle name="Note 2 3 3 13 2" xfId="15651" xr:uid="{DA02C648-BB24-4992-B8B8-F10CC858103B}"/>
    <cellStyle name="Note 2 3 3 13 2 2" xfId="15652" xr:uid="{85ABEF14-1F28-491A-B036-F9DEC45E4940}"/>
    <cellStyle name="Note 2 3 3 13 2 3" xfId="15653" xr:uid="{B8CDF10A-E157-4D28-AB1D-61B5D6D4215B}"/>
    <cellStyle name="Note 2 3 3 13 3" xfId="15654" xr:uid="{7A6E3A24-FE44-4CEB-A975-2E7F5942A04A}"/>
    <cellStyle name="Note 2 3 3 13 3 2" xfId="15655" xr:uid="{7FACCFB8-DF7A-40F9-A8C9-119F92D9B81A}"/>
    <cellStyle name="Note 2 3 3 13 3 3" xfId="15656" xr:uid="{292CA886-401B-437A-8A63-681A21C3CDD4}"/>
    <cellStyle name="Note 2 3 3 13 4" xfId="15657" xr:uid="{64A69323-5547-4B37-8FA9-EC1BE40F1EB5}"/>
    <cellStyle name="Note 2 3 3 13 4 2" xfId="15658" xr:uid="{9945ED5C-911A-4325-B3CB-FB7B16A017C7}"/>
    <cellStyle name="Note 2 3 3 13 4 3" xfId="15659" xr:uid="{72D2F421-1A50-4D33-B115-DA1D75ADF27E}"/>
    <cellStyle name="Note 2 3 3 13 5" xfId="15660" xr:uid="{847AFE83-4CFC-4F03-84E6-29EF917279AF}"/>
    <cellStyle name="Note 2 3 3 13 5 2" xfId="15661" xr:uid="{8D99756F-6258-4679-A569-E001121F367E}"/>
    <cellStyle name="Note 2 3 3 13 5 3" xfId="15662" xr:uid="{84D5FB6A-C344-4151-BC1D-7E84060B7DA1}"/>
    <cellStyle name="Note 2 3 3 13 6" xfId="15663" xr:uid="{A13BEDA7-8DF2-49F9-A9FE-0BAE49251451}"/>
    <cellStyle name="Note 2 3 3 13 6 2" xfId="15664" xr:uid="{18AC0A0F-0935-4C5D-915F-5002D5AD0543}"/>
    <cellStyle name="Note 2 3 3 13 6 3" xfId="15665" xr:uid="{BDC0CAFC-B121-4775-B3E4-34B0F03B9BF2}"/>
    <cellStyle name="Note 2 3 3 13 7" xfId="15666" xr:uid="{2B6BC0A3-2B19-4E64-A305-D811C6582FD1}"/>
    <cellStyle name="Note 2 3 3 13 8" xfId="15667" xr:uid="{10A43B6E-0284-4DFF-A436-D30CB192C376}"/>
    <cellStyle name="Note 2 3 3 14" xfId="15668" xr:uid="{13AAAC2F-57CB-4F41-8F04-33FC13875B04}"/>
    <cellStyle name="Note 2 3 3 14 2" xfId="15669" xr:uid="{2E64FD4E-5347-41CC-B4E9-C485E7A88566}"/>
    <cellStyle name="Note 2 3 3 14 2 2" xfId="15670" xr:uid="{57F8A77B-0E09-4E73-8607-9CC349353180}"/>
    <cellStyle name="Note 2 3 3 14 2 3" xfId="15671" xr:uid="{A85BD670-0E66-4676-83DB-BA08D97D4A25}"/>
    <cellStyle name="Note 2 3 3 14 3" xfId="15672" xr:uid="{1F49BBE6-3522-4B75-AE59-5CEBA03DAE78}"/>
    <cellStyle name="Note 2 3 3 14 3 2" xfId="15673" xr:uid="{B998C49C-CF91-4EAA-9E14-1F19C34D084D}"/>
    <cellStyle name="Note 2 3 3 14 3 3" xfId="15674" xr:uid="{87B5427B-FB31-4A51-9A4F-8FB83AAD9403}"/>
    <cellStyle name="Note 2 3 3 14 4" xfId="15675" xr:uid="{DC2C2364-CBFC-479A-B233-82907D4E54D8}"/>
    <cellStyle name="Note 2 3 3 14 4 2" xfId="15676" xr:uid="{BFA71A18-7345-4B3F-902E-C52D14E5EB60}"/>
    <cellStyle name="Note 2 3 3 14 4 3" xfId="15677" xr:uid="{02DB1842-A3C4-496D-9AEC-6911B18A96E8}"/>
    <cellStyle name="Note 2 3 3 14 5" xfId="15678" xr:uid="{0C891C77-A6A3-4534-BF68-A0138B618E11}"/>
    <cellStyle name="Note 2 3 3 14 5 2" xfId="15679" xr:uid="{6A6852BE-C789-4E66-9660-F18C208E77D4}"/>
    <cellStyle name="Note 2 3 3 14 5 3" xfId="15680" xr:uid="{64C6DB31-1214-4073-A085-70DB37607D56}"/>
    <cellStyle name="Note 2 3 3 14 6" xfId="15681" xr:uid="{FDEC4527-0E8E-417B-9B14-C706998F5F07}"/>
    <cellStyle name="Note 2 3 3 14 6 2" xfId="15682" xr:uid="{C24816A6-76BA-4A56-9C02-D5B9BC054033}"/>
    <cellStyle name="Note 2 3 3 14 6 3" xfId="15683" xr:uid="{CB9ED6FF-FCC1-491D-AB80-34C0AA6C3CA0}"/>
    <cellStyle name="Note 2 3 3 14 7" xfId="15684" xr:uid="{BCF4C31C-9141-4112-ADED-0D3D88EFDFE2}"/>
    <cellStyle name="Note 2 3 3 14 8" xfId="15685" xr:uid="{284648B9-F464-4145-80D0-A9611FF3565C}"/>
    <cellStyle name="Note 2 3 3 15" xfId="15686" xr:uid="{1FC42A6A-BEBF-46C0-BC79-34DF1F6C284B}"/>
    <cellStyle name="Note 2 3 3 15 2" xfId="15687" xr:uid="{847B51DC-7C3E-453B-9F53-E7D704809A7D}"/>
    <cellStyle name="Note 2 3 3 15 2 2" xfId="15688" xr:uid="{DE7C7873-F499-4E5F-82DA-EC9840A5CB45}"/>
    <cellStyle name="Note 2 3 3 15 2 3" xfId="15689" xr:uid="{6688968B-8741-40BA-98DB-083AF994393C}"/>
    <cellStyle name="Note 2 3 3 15 3" xfId="15690" xr:uid="{827FB3E6-52D8-4FBD-B023-CBC3A33728A0}"/>
    <cellStyle name="Note 2 3 3 15 3 2" xfId="15691" xr:uid="{3D260565-A7B1-40FC-B802-3FC0600BDB83}"/>
    <cellStyle name="Note 2 3 3 15 3 3" xfId="15692" xr:uid="{8E366570-2510-4CB4-BD95-F8F584CC47C3}"/>
    <cellStyle name="Note 2 3 3 15 4" xfId="15693" xr:uid="{6576D169-4B2D-4153-9A0E-CC78D260AAE3}"/>
    <cellStyle name="Note 2 3 3 15 4 2" xfId="15694" xr:uid="{7504C7A6-97C5-424D-A7EA-04B79111B46A}"/>
    <cellStyle name="Note 2 3 3 15 4 3" xfId="15695" xr:uid="{D8CA0D1A-1349-4D94-A649-A4FE7ED6779C}"/>
    <cellStyle name="Note 2 3 3 15 5" xfId="15696" xr:uid="{F577BC61-71BC-46DF-A4D2-9D19E6C47D8B}"/>
    <cellStyle name="Note 2 3 3 15 5 2" xfId="15697" xr:uid="{89D277DB-37C9-4ACC-BCAD-313E7A97921A}"/>
    <cellStyle name="Note 2 3 3 15 5 3" xfId="15698" xr:uid="{D2A9325E-2404-4133-A879-58A579789EEF}"/>
    <cellStyle name="Note 2 3 3 15 6" xfId="15699" xr:uid="{6A21807A-17A9-4D61-96B5-CB1C9AABC008}"/>
    <cellStyle name="Note 2 3 3 15 6 2" xfId="15700" xr:uid="{C7425BC6-9370-45FF-8EBF-ECDE54DF14A2}"/>
    <cellStyle name="Note 2 3 3 15 6 3" xfId="15701" xr:uid="{F5EBB9F5-FCC4-4240-A00D-528F6343E690}"/>
    <cellStyle name="Note 2 3 3 15 7" xfId="15702" xr:uid="{8E2C3A8B-5D4D-4F94-92E0-802D4ED255D8}"/>
    <cellStyle name="Note 2 3 3 15 8" xfId="15703" xr:uid="{2B3A27FD-B674-4447-B4BA-638ACB5B0A89}"/>
    <cellStyle name="Note 2 3 3 16" xfId="15704" xr:uid="{59C795FD-60D3-4495-9303-77B668E01C0E}"/>
    <cellStyle name="Note 2 3 3 2" xfId="15705" xr:uid="{0124985D-8F6F-4C17-B99E-4D7DDEF68E3F}"/>
    <cellStyle name="Note 2 3 3 2 2" xfId="15706" xr:uid="{95F91774-0C89-480D-A4D6-6B9C081F6BDB}"/>
    <cellStyle name="Note 2 3 3 2 2 2" xfId="15707" xr:uid="{FB0B8BB2-7127-4E97-B3A9-29FAFE018C95}"/>
    <cellStyle name="Note 2 3 3 2 2 3" xfId="15708" xr:uid="{FCDA55B8-B5A5-48D5-9017-4A15ECB039E4}"/>
    <cellStyle name="Note 2 3 3 2 3" xfId="15709" xr:uid="{60D40CEE-2408-4914-A7B1-F654CCE7FD0F}"/>
    <cellStyle name="Note 2 3 3 2 3 2" xfId="15710" xr:uid="{A8CE7740-9AEB-458B-A54C-DFB571BE64FC}"/>
    <cellStyle name="Note 2 3 3 2 3 3" xfId="15711" xr:uid="{CB81A304-1700-41BE-96C6-02F08B5086FF}"/>
    <cellStyle name="Note 2 3 3 2 4" xfId="15712" xr:uid="{739F072C-FA4E-43A6-9987-65A695B337A4}"/>
    <cellStyle name="Note 2 3 3 2 4 2" xfId="15713" xr:uid="{FD7FD557-C3B3-4DD4-9904-C00CDAE9A6D6}"/>
    <cellStyle name="Note 2 3 3 2 4 3" xfId="15714" xr:uid="{A90A2AB0-CC9E-4936-80B5-2EBC5BB3F5E1}"/>
    <cellStyle name="Note 2 3 3 2 5" xfId="15715" xr:uid="{374E083B-2977-4BE2-88DC-53B362C2495E}"/>
    <cellStyle name="Note 2 3 3 2 5 2" xfId="15716" xr:uid="{0AF9211E-CBF7-458E-95BC-FAC3534D75BF}"/>
    <cellStyle name="Note 2 3 3 2 5 3" xfId="15717" xr:uid="{91F8DC02-894A-405C-88CD-BE0440168731}"/>
    <cellStyle name="Note 2 3 3 2 6" xfId="15718" xr:uid="{B6A59B20-DA57-49A0-8D4B-374DC2DCA510}"/>
    <cellStyle name="Note 2 3 3 2 6 2" xfId="15719" xr:uid="{4183B349-92BB-44FF-915C-FFCF6EE607A6}"/>
    <cellStyle name="Note 2 3 3 2 6 3" xfId="15720" xr:uid="{290EAB2E-08FF-4805-BD02-62DF0179FA02}"/>
    <cellStyle name="Note 2 3 3 2 7" xfId="15721" xr:uid="{009B1569-7BFC-433F-A510-F68229E8DFFA}"/>
    <cellStyle name="Note 2 3 3 2 8" xfId="15722" xr:uid="{BD6735DE-A22E-4D9E-9A44-63016D2AC25A}"/>
    <cellStyle name="Note 2 3 3 2 9" xfId="15723" xr:uid="{21C30F18-7A85-41F9-B463-5913774E9238}"/>
    <cellStyle name="Note 2 3 3 3" xfId="15724" xr:uid="{58C3E4C2-076F-434E-BF6C-9BB9554B304B}"/>
    <cellStyle name="Note 2 3 3 3 2" xfId="15725" xr:uid="{2435E4A7-4DE6-40B0-A093-EE3ADC9AE602}"/>
    <cellStyle name="Note 2 3 3 3 2 2" xfId="15726" xr:uid="{4F655672-5CAF-41CF-BB4A-5BF620A52E9B}"/>
    <cellStyle name="Note 2 3 3 3 2 3" xfId="15727" xr:uid="{B244769B-4249-4772-A623-83FE900CFFFE}"/>
    <cellStyle name="Note 2 3 3 3 3" xfId="15728" xr:uid="{53118664-8C52-4AB1-AEE9-94883E4FF1AD}"/>
    <cellStyle name="Note 2 3 3 3 3 2" xfId="15729" xr:uid="{C6C5F886-AAB0-4002-9E60-792921394EEF}"/>
    <cellStyle name="Note 2 3 3 3 3 3" xfId="15730" xr:uid="{724D051F-7C4B-44EF-8F06-C34521D9E43A}"/>
    <cellStyle name="Note 2 3 3 3 4" xfId="15731" xr:uid="{F71A34FD-F073-459C-85BC-DC25E218C56B}"/>
    <cellStyle name="Note 2 3 3 3 4 2" xfId="15732" xr:uid="{AC809F16-6EAF-421C-9C70-9D6ABD59CF40}"/>
    <cellStyle name="Note 2 3 3 3 4 3" xfId="15733" xr:uid="{F4E85635-73B1-4BDD-929C-46043FEA42AE}"/>
    <cellStyle name="Note 2 3 3 3 5" xfId="15734" xr:uid="{4FCD5BD8-AC65-4D48-80D9-7A84A99DA98F}"/>
    <cellStyle name="Note 2 3 3 3 5 2" xfId="15735" xr:uid="{9113AB89-0155-45B1-A8DC-0D11900A1EB3}"/>
    <cellStyle name="Note 2 3 3 3 5 3" xfId="15736" xr:uid="{9684440E-5B6D-4B89-BBA7-36A6A4A16253}"/>
    <cellStyle name="Note 2 3 3 3 6" xfId="15737" xr:uid="{CBF066ED-39DB-4485-A0A0-CE3FA0E93903}"/>
    <cellStyle name="Note 2 3 3 3 6 2" xfId="15738" xr:uid="{292DB244-9698-4FA6-8A38-921F894F4D8A}"/>
    <cellStyle name="Note 2 3 3 3 6 3" xfId="15739" xr:uid="{F3DD2B69-AF43-440E-B652-47CA1FD07A0F}"/>
    <cellStyle name="Note 2 3 3 3 7" xfId="15740" xr:uid="{E4F01C00-A21F-4608-9008-A16E0FB14DF8}"/>
    <cellStyle name="Note 2 3 3 3 8" xfId="15741" xr:uid="{B519A227-7A71-4080-85A2-B416207A0E17}"/>
    <cellStyle name="Note 2 3 3 3 9" xfId="15742" xr:uid="{C68A31AA-989A-4285-910A-ECBAEB92DDC1}"/>
    <cellStyle name="Note 2 3 3 4" xfId="15743" xr:uid="{7D7C36A7-EF75-41DD-95EB-30A7D3D1B436}"/>
    <cellStyle name="Note 2 3 3 4 2" xfId="15744" xr:uid="{C2A4DF23-3F2C-43BF-B6C0-82B04F66C03F}"/>
    <cellStyle name="Note 2 3 3 4 2 2" xfId="15745" xr:uid="{F1372947-096D-4784-8E9C-28AB9DB16588}"/>
    <cellStyle name="Note 2 3 3 4 2 3" xfId="15746" xr:uid="{C50CC0A9-5EAF-4724-8849-95FCAF17AB14}"/>
    <cellStyle name="Note 2 3 3 4 3" xfId="15747" xr:uid="{DAF2B44D-3316-4905-91BF-7DADABDB8840}"/>
    <cellStyle name="Note 2 3 3 4 3 2" xfId="15748" xr:uid="{02075705-3833-4380-89ED-B29F66A3C88D}"/>
    <cellStyle name="Note 2 3 3 4 3 3" xfId="15749" xr:uid="{4C64E0B1-3E19-443F-8995-0AC6F80A3544}"/>
    <cellStyle name="Note 2 3 3 4 4" xfId="15750" xr:uid="{E624E9BE-468C-4D54-90C3-4E5975C5E9EC}"/>
    <cellStyle name="Note 2 3 3 4 4 2" xfId="15751" xr:uid="{F35C3332-05FB-4296-92AA-70EF6FC03A37}"/>
    <cellStyle name="Note 2 3 3 4 4 3" xfId="15752" xr:uid="{B9491C84-7749-4DD4-8583-3731657DC2EC}"/>
    <cellStyle name="Note 2 3 3 4 5" xfId="15753" xr:uid="{ED05EE2D-EBDA-42F6-90E0-9E6BEA2F10C5}"/>
    <cellStyle name="Note 2 3 3 4 5 2" xfId="15754" xr:uid="{2E026FC9-BC3E-4035-A2BD-10383E50F589}"/>
    <cellStyle name="Note 2 3 3 4 5 3" xfId="15755" xr:uid="{968079AA-E8FA-4FF1-B110-CD449C1658FF}"/>
    <cellStyle name="Note 2 3 3 4 6" xfId="15756" xr:uid="{387E2585-83D1-4D6E-98F2-5F510E924F75}"/>
    <cellStyle name="Note 2 3 3 4 6 2" xfId="15757" xr:uid="{02ECE96A-906D-4C12-A5E3-B8BDCA638A17}"/>
    <cellStyle name="Note 2 3 3 4 6 3" xfId="15758" xr:uid="{7A1156C3-D1A0-4013-BDEE-77C04656CEB9}"/>
    <cellStyle name="Note 2 3 3 4 7" xfId="15759" xr:uid="{00DAA0A5-3F3E-42DD-8DE0-18E00B784DCC}"/>
    <cellStyle name="Note 2 3 3 4 8" xfId="15760" xr:uid="{F5B9E01B-B4F3-4C6F-882F-2E3C7824D146}"/>
    <cellStyle name="Note 2 3 3 4 9" xfId="15761" xr:uid="{11923C33-543A-4232-A747-18F77414A4A0}"/>
    <cellStyle name="Note 2 3 3 5" xfId="15762" xr:uid="{34078505-40DE-494C-BC1E-D2005CCA555C}"/>
    <cellStyle name="Note 2 3 3 5 2" xfId="15763" xr:uid="{6F4D3566-6C45-488D-9295-050341355B28}"/>
    <cellStyle name="Note 2 3 3 5 2 2" xfId="15764" xr:uid="{487D012E-19D4-4F96-B98F-27E156CEBE72}"/>
    <cellStyle name="Note 2 3 3 5 2 3" xfId="15765" xr:uid="{919BEC08-0EBB-4670-A511-38A3E4332626}"/>
    <cellStyle name="Note 2 3 3 5 3" xfId="15766" xr:uid="{1456AE4D-8141-4C09-86E5-C32C6D9B1F68}"/>
    <cellStyle name="Note 2 3 3 5 3 2" xfId="15767" xr:uid="{2BC8769C-F195-4343-9AA4-42C8167004A6}"/>
    <cellStyle name="Note 2 3 3 5 3 3" xfId="15768" xr:uid="{63E41843-EC35-4C02-BF2F-7F638DF44DD7}"/>
    <cellStyle name="Note 2 3 3 5 4" xfId="15769" xr:uid="{1EC10C85-EB1C-4DA5-9DA4-A0A313620230}"/>
    <cellStyle name="Note 2 3 3 5 4 2" xfId="15770" xr:uid="{6C0A5A80-3701-46B6-9C38-4663029AC64B}"/>
    <cellStyle name="Note 2 3 3 5 4 3" xfId="15771" xr:uid="{7504F005-73CC-4E93-A611-4DF243AB8C26}"/>
    <cellStyle name="Note 2 3 3 5 5" xfId="15772" xr:uid="{4FE2ABBD-222F-46FD-83F7-36D28CDFC753}"/>
    <cellStyle name="Note 2 3 3 5 5 2" xfId="15773" xr:uid="{83DE0C88-27DD-44AF-B295-282F2DFEA9A5}"/>
    <cellStyle name="Note 2 3 3 5 5 3" xfId="15774" xr:uid="{A95300FA-32F3-43F2-A4EB-2D9B79C705C4}"/>
    <cellStyle name="Note 2 3 3 5 6" xfId="15775" xr:uid="{E2C20D33-0573-452F-8E98-4F58DA3CEE07}"/>
    <cellStyle name="Note 2 3 3 5 6 2" xfId="15776" xr:uid="{5FFF180F-3F18-4E79-898E-CB418906099E}"/>
    <cellStyle name="Note 2 3 3 5 6 3" xfId="15777" xr:uid="{B26DAC7A-A1BC-4574-83D5-7CCE898085DD}"/>
    <cellStyle name="Note 2 3 3 5 7" xfId="15778" xr:uid="{C379E2A7-E3B3-42D6-8319-147EB6B3872A}"/>
    <cellStyle name="Note 2 3 3 5 8" xfId="15779" xr:uid="{9471C67A-308C-4B8D-82D5-D94C4EE4B5FF}"/>
    <cellStyle name="Note 2 3 3 5 9" xfId="15780" xr:uid="{A6D4B7E9-5529-4651-BFC5-16C75063F9A5}"/>
    <cellStyle name="Note 2 3 3 6" xfId="15781" xr:uid="{8CF01ADA-B711-439B-832D-072FDAEE0067}"/>
    <cellStyle name="Note 2 3 3 6 2" xfId="15782" xr:uid="{DD3C0A60-DE30-4D51-974A-1F675C43A687}"/>
    <cellStyle name="Note 2 3 3 6 2 2" xfId="15783" xr:uid="{F6394C92-E647-4415-AC2D-6B63872492BE}"/>
    <cellStyle name="Note 2 3 3 6 2 3" xfId="15784" xr:uid="{2AEB94D7-EB74-42E3-B5F4-08D92D2ED5F4}"/>
    <cellStyle name="Note 2 3 3 6 3" xfId="15785" xr:uid="{F10E34FC-CB82-41F5-A9FB-C7A56D9B3635}"/>
    <cellStyle name="Note 2 3 3 6 3 2" xfId="15786" xr:uid="{5CDE02EE-E90B-4819-9168-3A8DB2ABDB8C}"/>
    <cellStyle name="Note 2 3 3 6 3 3" xfId="15787" xr:uid="{92CAA441-A3BD-4B42-B4AA-650E382BA042}"/>
    <cellStyle name="Note 2 3 3 6 4" xfId="15788" xr:uid="{6287796A-CA41-41C5-9B2C-04D369450843}"/>
    <cellStyle name="Note 2 3 3 6 4 2" xfId="15789" xr:uid="{86E956EF-8171-4547-9AEF-124D68C91199}"/>
    <cellStyle name="Note 2 3 3 6 4 3" xfId="15790" xr:uid="{3198B7F8-9329-443B-8358-A3FFDE1946EE}"/>
    <cellStyle name="Note 2 3 3 6 5" xfId="15791" xr:uid="{93265A94-FE97-4778-82DB-EB876763032C}"/>
    <cellStyle name="Note 2 3 3 6 5 2" xfId="15792" xr:uid="{766018D4-271E-4888-8406-5F76F37ACF2D}"/>
    <cellStyle name="Note 2 3 3 6 5 3" xfId="15793" xr:uid="{DC713D09-5CD6-4263-9EC6-25BAD811A5CA}"/>
    <cellStyle name="Note 2 3 3 6 6" xfId="15794" xr:uid="{F2801189-32B0-4B45-AB85-A892AFA03034}"/>
    <cellStyle name="Note 2 3 3 6 6 2" xfId="15795" xr:uid="{2DBAC58C-FCC8-43AC-974E-3D415A7125A1}"/>
    <cellStyle name="Note 2 3 3 6 6 3" xfId="15796" xr:uid="{75E5521B-E2F0-4D01-BEF0-EDA6BACED05A}"/>
    <cellStyle name="Note 2 3 3 6 7" xfId="15797" xr:uid="{D3FF1752-CAE3-48D6-82FA-1B58C66863E6}"/>
    <cellStyle name="Note 2 3 3 6 8" xfId="15798" xr:uid="{BBC971B3-3CA1-4A68-85FB-FEC290ABBA5B}"/>
    <cellStyle name="Note 2 3 3 6 9" xfId="15799" xr:uid="{FF8887A6-B0FD-4625-AF78-207653836349}"/>
    <cellStyle name="Note 2 3 3 7" xfId="15800" xr:uid="{E936348C-A8D9-418C-870E-FF6F62BA5C34}"/>
    <cellStyle name="Note 2 3 3 7 2" xfId="15801" xr:uid="{47CA0A0F-77CE-4526-9B6F-4137D63C5DA2}"/>
    <cellStyle name="Note 2 3 3 7 2 2" xfId="15802" xr:uid="{2CEF03F9-5828-4721-832B-D394CF62963C}"/>
    <cellStyle name="Note 2 3 3 7 2 3" xfId="15803" xr:uid="{2D188BB0-21AD-4BDC-94A1-E9EBA763D95D}"/>
    <cellStyle name="Note 2 3 3 7 3" xfId="15804" xr:uid="{B2EB9A4F-2B6E-4395-A155-AEF001A238F0}"/>
    <cellStyle name="Note 2 3 3 7 3 2" xfId="15805" xr:uid="{EA53D107-8708-4BE9-8864-6E3ED07C0A08}"/>
    <cellStyle name="Note 2 3 3 7 3 3" xfId="15806" xr:uid="{C8C43F21-834E-45C4-92B4-FEA7AB0E19AA}"/>
    <cellStyle name="Note 2 3 3 7 4" xfId="15807" xr:uid="{1BD289B5-B833-471E-9310-9D698BCB932F}"/>
    <cellStyle name="Note 2 3 3 7 4 2" xfId="15808" xr:uid="{5B0D1DD9-9955-42D5-A69B-1F67C583DA9F}"/>
    <cellStyle name="Note 2 3 3 7 4 3" xfId="15809" xr:uid="{FE85867A-F470-42B8-B84E-FD8F62230003}"/>
    <cellStyle name="Note 2 3 3 7 5" xfId="15810" xr:uid="{666AF3F9-9AA8-465F-858A-E9501686F20F}"/>
    <cellStyle name="Note 2 3 3 7 5 2" xfId="15811" xr:uid="{2F260E01-A70E-401C-99F4-A78791E94F29}"/>
    <cellStyle name="Note 2 3 3 7 5 3" xfId="15812" xr:uid="{15C18A03-7EA3-4B1A-BF49-7C58328DB7A3}"/>
    <cellStyle name="Note 2 3 3 7 6" xfId="15813" xr:uid="{5B0B1C30-6881-4893-8000-CA95CE3E1360}"/>
    <cellStyle name="Note 2 3 3 7 6 2" xfId="15814" xr:uid="{07046D87-420C-40F2-B269-EEE59F700277}"/>
    <cellStyle name="Note 2 3 3 7 6 3" xfId="15815" xr:uid="{1886B372-F768-4757-BC01-0F9B2E895A56}"/>
    <cellStyle name="Note 2 3 3 7 7" xfId="15816" xr:uid="{0058B8B3-EB44-4A0E-A3AD-6C3D30D24C05}"/>
    <cellStyle name="Note 2 3 3 7 8" xfId="15817" xr:uid="{5B325708-30D4-4E20-A59E-862E3A528459}"/>
    <cellStyle name="Note 2 3 3 7 9" xfId="15818" xr:uid="{79F70154-0D52-4D73-84FB-741817FE4555}"/>
    <cellStyle name="Note 2 3 3 8" xfId="15819" xr:uid="{958AFA27-BAC6-4274-8C97-06DE31505D4D}"/>
    <cellStyle name="Note 2 3 3 8 2" xfId="15820" xr:uid="{3F44E2D5-2BE4-4224-8364-2C32C24405C3}"/>
    <cellStyle name="Note 2 3 3 8 2 2" xfId="15821" xr:uid="{1EDEB6AA-F6F9-4F62-9053-0B6C2DF9F620}"/>
    <cellStyle name="Note 2 3 3 8 2 3" xfId="15822" xr:uid="{2D41AA21-EFED-4947-B200-1BF7F8D2517F}"/>
    <cellStyle name="Note 2 3 3 8 3" xfId="15823" xr:uid="{1C23CB64-9F78-4BFD-ACA7-AF6FADA97AE4}"/>
    <cellStyle name="Note 2 3 3 8 3 2" xfId="15824" xr:uid="{18DE96B5-F10D-455F-B750-F079DAC7C4EA}"/>
    <cellStyle name="Note 2 3 3 8 3 3" xfId="15825" xr:uid="{34DF6582-1E10-4DEE-B3FD-11BAD5130239}"/>
    <cellStyle name="Note 2 3 3 8 4" xfId="15826" xr:uid="{16E86B44-52B3-4901-BC36-39754DD092D4}"/>
    <cellStyle name="Note 2 3 3 8 4 2" xfId="15827" xr:uid="{7180AAC9-F570-4A16-8B83-92855B68D347}"/>
    <cellStyle name="Note 2 3 3 8 4 3" xfId="15828" xr:uid="{11ACA8E0-336A-4BA8-8F03-E2BA3EED42A3}"/>
    <cellStyle name="Note 2 3 3 8 5" xfId="15829" xr:uid="{3CBBA5C9-B62F-46EE-89B0-3C24BB324B79}"/>
    <cellStyle name="Note 2 3 3 8 5 2" xfId="15830" xr:uid="{33D1F3F7-88E6-40FC-8A87-CC0531C04FFC}"/>
    <cellStyle name="Note 2 3 3 8 5 3" xfId="15831" xr:uid="{151B817D-334E-4B75-B4B4-C2D986BB0326}"/>
    <cellStyle name="Note 2 3 3 8 6" xfId="15832" xr:uid="{567D07EC-0939-4DFC-B9C9-FE4EDB338166}"/>
    <cellStyle name="Note 2 3 3 8 6 2" xfId="15833" xr:uid="{72BA2202-966A-4D76-9A05-380D39A1707B}"/>
    <cellStyle name="Note 2 3 3 8 6 3" xfId="15834" xr:uid="{6243143D-F3DE-4DC4-9033-5215D04986B7}"/>
    <cellStyle name="Note 2 3 3 8 7" xfId="15835" xr:uid="{C94CF06C-EC46-4126-BBC2-590DCCA57FD3}"/>
    <cellStyle name="Note 2 3 3 8 8" xfId="15836" xr:uid="{BA8290D2-578E-4F60-A813-7319F9448A5C}"/>
    <cellStyle name="Note 2 3 3 8 9" xfId="15837" xr:uid="{25EFDE72-9012-4370-908C-189ECD4A2B12}"/>
    <cellStyle name="Note 2 3 3 9" xfId="15838" xr:uid="{5723649F-0A8D-47CA-B198-4173F50251AB}"/>
    <cellStyle name="Note 2 3 3 9 2" xfId="15839" xr:uid="{F8B584B0-AC61-4E10-8417-1E077E2547F9}"/>
    <cellStyle name="Note 2 3 3 9 2 2" xfId="15840" xr:uid="{8A51ABA1-0D33-49F1-8E34-94147AC2F8A1}"/>
    <cellStyle name="Note 2 3 3 9 2 3" xfId="15841" xr:uid="{9D2538D0-CBD9-494E-B5A9-C8AAC7D7F292}"/>
    <cellStyle name="Note 2 3 3 9 3" xfId="15842" xr:uid="{58E1BDBB-C894-40F0-AFDD-3296A60C55E6}"/>
    <cellStyle name="Note 2 3 3 9 3 2" xfId="15843" xr:uid="{117E6F03-76E8-4503-9D7B-AEDE4E0EE543}"/>
    <cellStyle name="Note 2 3 3 9 3 3" xfId="15844" xr:uid="{0BEE4F03-21E5-46AF-962B-9C90C6B3906C}"/>
    <cellStyle name="Note 2 3 3 9 4" xfId="15845" xr:uid="{4349D6AC-6BDE-4557-A38C-831239AC7FA2}"/>
    <cellStyle name="Note 2 3 3 9 4 2" xfId="15846" xr:uid="{5128AF25-6A69-4305-B75B-621783043291}"/>
    <cellStyle name="Note 2 3 3 9 4 3" xfId="15847" xr:uid="{1B950209-BF17-45FC-8C08-FD379E600CCD}"/>
    <cellStyle name="Note 2 3 3 9 5" xfId="15848" xr:uid="{D4EEAE78-EE9C-4B35-AD4D-2DF00433A6C1}"/>
    <cellStyle name="Note 2 3 3 9 5 2" xfId="15849" xr:uid="{2A5C1721-5094-400A-B9C9-6158DF0FD584}"/>
    <cellStyle name="Note 2 3 3 9 5 3" xfId="15850" xr:uid="{949626C9-C229-452F-B7D3-766D67DAF763}"/>
    <cellStyle name="Note 2 3 3 9 6" xfId="15851" xr:uid="{9E077FBC-A592-4C70-A667-9D198EAC97A4}"/>
    <cellStyle name="Note 2 3 3 9 6 2" xfId="15852" xr:uid="{E31770B3-09E7-4A93-90D1-828EF31C5B92}"/>
    <cellStyle name="Note 2 3 3 9 6 3" xfId="15853" xr:uid="{9C68AFB5-56DB-4E01-AB13-AE514B4E67EB}"/>
    <cellStyle name="Note 2 3 3 9 7" xfId="15854" xr:uid="{73DF8942-F5B3-46F1-871E-22420EFD3D99}"/>
    <cellStyle name="Note 2 3 3 9 8" xfId="15855" xr:uid="{885C86F5-93B9-402A-B5BD-7084EA0F606A}"/>
    <cellStyle name="Note 2 3 4" xfId="15856" xr:uid="{6E2C89A8-BE4D-47F1-B75D-004A3E3F56D6}"/>
    <cellStyle name="Note 2 3 4 10" xfId="15857" xr:uid="{8037E145-6377-41C5-91AD-097430BBF9B2}"/>
    <cellStyle name="Note 2 3 4 10 2" xfId="15858" xr:uid="{87C57A52-B796-4151-AB5B-93C96D496C8C}"/>
    <cellStyle name="Note 2 3 4 10 2 2" xfId="15859" xr:uid="{43FD0E0C-BFC6-46BD-894D-A0F5056CBCE4}"/>
    <cellStyle name="Note 2 3 4 10 2 3" xfId="15860" xr:uid="{06B0A550-C17A-42E4-8F30-E1B216D6EEFB}"/>
    <cellStyle name="Note 2 3 4 10 3" xfId="15861" xr:uid="{3933B21E-C05A-46F2-B8F6-83F2E2D12C76}"/>
    <cellStyle name="Note 2 3 4 10 3 2" xfId="15862" xr:uid="{C55D6715-BA07-45EC-BC7E-73C026ECDEF1}"/>
    <cellStyle name="Note 2 3 4 10 3 3" xfId="15863" xr:uid="{0E219D9A-EA28-41E5-AD10-EB9E5E861090}"/>
    <cellStyle name="Note 2 3 4 10 4" xfId="15864" xr:uid="{228470D8-2510-47CE-9225-0C08B4A03379}"/>
    <cellStyle name="Note 2 3 4 10 4 2" xfId="15865" xr:uid="{820A34DE-BE56-4310-B6C4-C5FCF0A55D8C}"/>
    <cellStyle name="Note 2 3 4 10 4 3" xfId="15866" xr:uid="{92DB3A91-574C-4AA5-B176-CD7C742DD211}"/>
    <cellStyle name="Note 2 3 4 10 5" xfId="15867" xr:uid="{8C586C4B-887C-4991-9B8D-F63C0A186AB4}"/>
    <cellStyle name="Note 2 3 4 10 5 2" xfId="15868" xr:uid="{7325AFC3-C8B1-40C2-8E65-36DE1DCDE8CF}"/>
    <cellStyle name="Note 2 3 4 10 5 3" xfId="15869" xr:uid="{9274C7C1-164E-4385-AD0B-474D950E76B7}"/>
    <cellStyle name="Note 2 3 4 10 6" xfId="15870" xr:uid="{FCE92BAB-A2EF-4CA8-B4EC-468F754BB416}"/>
    <cellStyle name="Note 2 3 4 10 6 2" xfId="15871" xr:uid="{BD38E0DA-F946-44CF-9EDC-9FFC34EA711D}"/>
    <cellStyle name="Note 2 3 4 10 6 3" xfId="15872" xr:uid="{6CEF722D-15A4-4A2C-9B7D-37C929552FB8}"/>
    <cellStyle name="Note 2 3 4 10 7" xfId="15873" xr:uid="{C8FFAF67-2681-45D2-AF84-5C75B0AA97EA}"/>
    <cellStyle name="Note 2 3 4 10 8" xfId="15874" xr:uid="{9EFA787A-7899-4287-B38B-EF2EF74AE4C7}"/>
    <cellStyle name="Note 2 3 4 11" xfId="15875" xr:uid="{D4F41CCA-08B3-436D-9F0D-73536446B217}"/>
    <cellStyle name="Note 2 3 4 11 2" xfId="15876" xr:uid="{9B6A0DAC-E23D-44ED-B05E-283F539E2E48}"/>
    <cellStyle name="Note 2 3 4 11 2 2" xfId="15877" xr:uid="{DAAD72A2-5CAE-48C1-9DD3-E21F4A810F66}"/>
    <cellStyle name="Note 2 3 4 11 2 3" xfId="15878" xr:uid="{9E3341B1-5FCB-4B36-A4DE-898F60D9F7FD}"/>
    <cellStyle name="Note 2 3 4 11 3" xfId="15879" xr:uid="{CF423D42-0802-41FA-A4AD-8FE05FE79728}"/>
    <cellStyle name="Note 2 3 4 11 3 2" xfId="15880" xr:uid="{8C7FC047-6941-41BC-9C79-8126BCC455D7}"/>
    <cellStyle name="Note 2 3 4 11 3 3" xfId="15881" xr:uid="{BA521EEB-541C-4F76-9A44-A6C65561B2A2}"/>
    <cellStyle name="Note 2 3 4 11 4" xfId="15882" xr:uid="{15912214-D496-4EF8-8E55-1B903C22831E}"/>
    <cellStyle name="Note 2 3 4 11 4 2" xfId="15883" xr:uid="{3391FC58-220F-4D4A-B538-0C568DC28E6D}"/>
    <cellStyle name="Note 2 3 4 11 4 3" xfId="15884" xr:uid="{909EFD64-C2BD-46DE-BFA4-1055AE2729E9}"/>
    <cellStyle name="Note 2 3 4 11 5" xfId="15885" xr:uid="{B1841489-1739-4007-A6D2-21CE6870CE03}"/>
    <cellStyle name="Note 2 3 4 11 5 2" xfId="15886" xr:uid="{5B2D8A67-5A9F-45E1-8D20-4B5CA3B10559}"/>
    <cellStyle name="Note 2 3 4 11 5 3" xfId="15887" xr:uid="{C0D9BED3-B3F0-484A-9855-D2F987555CF8}"/>
    <cellStyle name="Note 2 3 4 11 6" xfId="15888" xr:uid="{A49AF1E4-B3BE-48D4-8A9B-B3499849B500}"/>
    <cellStyle name="Note 2 3 4 11 6 2" xfId="15889" xr:uid="{CCB96001-4AFC-449A-A78C-87AFFB243912}"/>
    <cellStyle name="Note 2 3 4 11 6 3" xfId="15890" xr:uid="{88FB243C-7B4A-40E6-958E-154F50B42289}"/>
    <cellStyle name="Note 2 3 4 11 7" xfId="15891" xr:uid="{B2570BD7-6E24-45E0-8814-27FFC07D5E59}"/>
    <cellStyle name="Note 2 3 4 11 8" xfId="15892" xr:uid="{534AD172-D4D1-4BDD-9A42-8899E5FE071E}"/>
    <cellStyle name="Note 2 3 4 12" xfId="15893" xr:uid="{97920FDC-D604-4FAE-9A56-20EBA7E808B2}"/>
    <cellStyle name="Note 2 3 4 12 2" xfId="15894" xr:uid="{75035853-B501-4ABD-814D-86F69D0C4DAA}"/>
    <cellStyle name="Note 2 3 4 12 2 2" xfId="15895" xr:uid="{BCBC0162-7929-40C4-BC1A-CBA040C7E040}"/>
    <cellStyle name="Note 2 3 4 12 2 3" xfId="15896" xr:uid="{7E65DD03-0B16-4235-B8CC-2BC2B4B2396D}"/>
    <cellStyle name="Note 2 3 4 12 3" xfId="15897" xr:uid="{F9B67CC4-D363-455B-AF02-481E8F5AD7B9}"/>
    <cellStyle name="Note 2 3 4 12 3 2" xfId="15898" xr:uid="{2616B1B1-F011-4548-985C-64D19F4FA24B}"/>
    <cellStyle name="Note 2 3 4 12 3 3" xfId="15899" xr:uid="{FD977B8F-88D7-40CC-90FA-1B4C96DEE9EC}"/>
    <cellStyle name="Note 2 3 4 12 4" xfId="15900" xr:uid="{57DEFB45-13C6-4B23-8DB9-3AB0BB88F6AE}"/>
    <cellStyle name="Note 2 3 4 12 4 2" xfId="15901" xr:uid="{8EC5D737-468F-442A-B3F4-970655D56C0A}"/>
    <cellStyle name="Note 2 3 4 12 4 3" xfId="15902" xr:uid="{B40AFEFB-2916-4020-A4A3-68E827FD808D}"/>
    <cellStyle name="Note 2 3 4 12 5" xfId="15903" xr:uid="{60DA399D-ED0B-4544-925A-52178FFC8273}"/>
    <cellStyle name="Note 2 3 4 12 5 2" xfId="15904" xr:uid="{9131DC4F-192E-409F-930B-434A1D87DC3B}"/>
    <cellStyle name="Note 2 3 4 12 5 3" xfId="15905" xr:uid="{1EF6AAAD-F608-42C0-B773-661B357FD5A3}"/>
    <cellStyle name="Note 2 3 4 12 6" xfId="15906" xr:uid="{5DD3E378-82E0-43EB-88E1-BF30BBBC4242}"/>
    <cellStyle name="Note 2 3 4 12 6 2" xfId="15907" xr:uid="{D86CD74A-EA03-4F48-AB5C-F33740B0886B}"/>
    <cellStyle name="Note 2 3 4 12 6 3" xfId="15908" xr:uid="{6888CA75-C924-47BF-85BD-74F1D12B2909}"/>
    <cellStyle name="Note 2 3 4 12 7" xfId="15909" xr:uid="{528FB384-8150-42D6-B217-0264B9333D62}"/>
    <cellStyle name="Note 2 3 4 12 8" xfId="15910" xr:uid="{C9585C0B-A72C-40F2-876B-5283CE49C1F4}"/>
    <cellStyle name="Note 2 3 4 13" xfId="15911" xr:uid="{2071D2E7-DC96-4D40-93DC-2F240ACF71A0}"/>
    <cellStyle name="Note 2 3 4 13 2" xfId="15912" xr:uid="{D7805F48-2D8B-487C-89C4-7E043C1BA984}"/>
    <cellStyle name="Note 2 3 4 13 2 2" xfId="15913" xr:uid="{2E41F39E-2F64-4DDC-8E61-598822165ADC}"/>
    <cellStyle name="Note 2 3 4 13 2 3" xfId="15914" xr:uid="{08C4485F-4A88-46DD-9D92-D7FB66D60F8B}"/>
    <cellStyle name="Note 2 3 4 13 3" xfId="15915" xr:uid="{637C0050-E3F2-4194-8DF4-4B631269ABA3}"/>
    <cellStyle name="Note 2 3 4 13 3 2" xfId="15916" xr:uid="{735FC3E6-413E-48A8-891A-59A490CDE7D6}"/>
    <cellStyle name="Note 2 3 4 13 3 3" xfId="15917" xr:uid="{115AFD18-323A-4DF9-A54A-12ABD588C8C9}"/>
    <cellStyle name="Note 2 3 4 13 4" xfId="15918" xr:uid="{B8FE6B72-C2FB-4D72-9D1B-043F306396D9}"/>
    <cellStyle name="Note 2 3 4 13 4 2" xfId="15919" xr:uid="{6A98F223-76E1-411B-8041-B85A5D818A16}"/>
    <cellStyle name="Note 2 3 4 13 4 3" xfId="15920" xr:uid="{204C70E7-8727-47B2-9526-B5CC5B8D9C22}"/>
    <cellStyle name="Note 2 3 4 13 5" xfId="15921" xr:uid="{D1A665F6-0EF8-45BA-B65A-54B308F3AA91}"/>
    <cellStyle name="Note 2 3 4 13 5 2" xfId="15922" xr:uid="{24F90AD3-B3A0-44FF-919F-15DE3807C1E3}"/>
    <cellStyle name="Note 2 3 4 13 5 3" xfId="15923" xr:uid="{7583BF14-4FEC-4131-9779-72FB4F51677C}"/>
    <cellStyle name="Note 2 3 4 13 6" xfId="15924" xr:uid="{817F6215-0634-4832-A85C-DD952F496943}"/>
    <cellStyle name="Note 2 3 4 13 6 2" xfId="15925" xr:uid="{0608E1F5-5FE9-461D-88E0-8B495583A084}"/>
    <cellStyle name="Note 2 3 4 13 6 3" xfId="15926" xr:uid="{5FA11DF7-C135-4641-8153-8AEC0981B77F}"/>
    <cellStyle name="Note 2 3 4 13 7" xfId="15927" xr:uid="{2981B549-BB5E-4A38-B5A9-AE74063DAAC1}"/>
    <cellStyle name="Note 2 3 4 13 8" xfId="15928" xr:uid="{CFFDC94A-9385-43F5-A8A4-9AB53CF5A965}"/>
    <cellStyle name="Note 2 3 4 14" xfId="15929" xr:uid="{5B54FE5B-5EE9-4BF3-9805-0082CBF3EECD}"/>
    <cellStyle name="Note 2 3 4 14 2" xfId="15930" xr:uid="{24C314F4-2F88-4CD1-B3DF-28F7A386A2F4}"/>
    <cellStyle name="Note 2 3 4 14 2 2" xfId="15931" xr:uid="{92CC40AB-3619-47AC-A676-62DA6AB31DEA}"/>
    <cellStyle name="Note 2 3 4 14 2 3" xfId="15932" xr:uid="{2129B233-EA38-49ED-A0F9-259CE812E5B2}"/>
    <cellStyle name="Note 2 3 4 14 3" xfId="15933" xr:uid="{F66F8467-C3C3-43CD-873D-C61125DCCE7C}"/>
    <cellStyle name="Note 2 3 4 14 3 2" xfId="15934" xr:uid="{AA4B87C4-F612-4EB5-AE17-C8B0AFFA1F2E}"/>
    <cellStyle name="Note 2 3 4 14 3 3" xfId="15935" xr:uid="{6755F7EF-99CC-4025-8FD4-DB9EF5A56FFC}"/>
    <cellStyle name="Note 2 3 4 14 4" xfId="15936" xr:uid="{1D4F508A-652A-46BA-A8BD-CF5F2776D8F3}"/>
    <cellStyle name="Note 2 3 4 14 4 2" xfId="15937" xr:uid="{07D9560C-B716-4C3C-928E-12534C0606EC}"/>
    <cellStyle name="Note 2 3 4 14 4 3" xfId="15938" xr:uid="{4F4DF1CA-5CEE-47EC-8715-310F70FB82A6}"/>
    <cellStyle name="Note 2 3 4 14 5" xfId="15939" xr:uid="{F157DE97-3835-43B2-BD10-80696660B768}"/>
    <cellStyle name="Note 2 3 4 14 5 2" xfId="15940" xr:uid="{D328A427-9F33-4553-BCB4-B4CD4352A340}"/>
    <cellStyle name="Note 2 3 4 14 5 3" xfId="15941" xr:uid="{A80CFD5A-A0AE-433F-A744-345E5293056C}"/>
    <cellStyle name="Note 2 3 4 14 6" xfId="15942" xr:uid="{4E84280D-948D-4A97-9CA1-DC80CDAC3010}"/>
    <cellStyle name="Note 2 3 4 14 6 2" xfId="15943" xr:uid="{B3E01317-5A76-4559-BA71-EB3D49206019}"/>
    <cellStyle name="Note 2 3 4 14 6 3" xfId="15944" xr:uid="{4BA3BA74-3CB6-4F13-83F3-C102C9218ECA}"/>
    <cellStyle name="Note 2 3 4 14 7" xfId="15945" xr:uid="{001BAAB5-2519-4E23-8134-6161C7BD2DDC}"/>
    <cellStyle name="Note 2 3 4 14 8" xfId="15946" xr:uid="{1EF876D7-5F4E-46A4-8403-78D085E52936}"/>
    <cellStyle name="Note 2 3 4 15" xfId="15947" xr:uid="{0262AE2A-4293-40DA-A7E0-30DF6F300601}"/>
    <cellStyle name="Note 2 3 4 15 2" xfId="15948" xr:uid="{73C2ADB5-5592-4F46-B0D8-443DA1188CD4}"/>
    <cellStyle name="Note 2 3 4 15 2 2" xfId="15949" xr:uid="{5E43891E-0CAB-4D6E-9287-1F55714F60D0}"/>
    <cellStyle name="Note 2 3 4 15 2 3" xfId="15950" xr:uid="{C4ED1C21-6ED0-4189-B45E-692B744F59A0}"/>
    <cellStyle name="Note 2 3 4 15 3" xfId="15951" xr:uid="{3467CB53-06E0-4A7A-82C9-7400306D6D8B}"/>
    <cellStyle name="Note 2 3 4 15 3 2" xfId="15952" xr:uid="{5246230B-D5EF-456D-986A-9791B41FD0D6}"/>
    <cellStyle name="Note 2 3 4 15 3 3" xfId="15953" xr:uid="{843EC50E-3AFD-4120-B416-9111D6E78BE0}"/>
    <cellStyle name="Note 2 3 4 15 4" xfId="15954" xr:uid="{0B7EC284-4678-48F8-8C4C-5A250671C46F}"/>
    <cellStyle name="Note 2 3 4 15 4 2" xfId="15955" xr:uid="{40B85366-43C1-4D7F-974A-E40BBDE359AF}"/>
    <cellStyle name="Note 2 3 4 15 4 3" xfId="15956" xr:uid="{D0BDF527-47C3-4E12-8CA9-603CCA44B2A4}"/>
    <cellStyle name="Note 2 3 4 15 5" xfId="15957" xr:uid="{B9E02D69-ABDA-4BEE-9550-8A326B79A681}"/>
    <cellStyle name="Note 2 3 4 15 5 2" xfId="15958" xr:uid="{3EBEBF05-D226-4B9D-A005-5A2228D5CB9B}"/>
    <cellStyle name="Note 2 3 4 15 5 3" xfId="15959" xr:uid="{6E31A1A8-78A8-4764-BCD2-828CA6ABC493}"/>
    <cellStyle name="Note 2 3 4 15 6" xfId="15960" xr:uid="{CE794A41-5CF4-4724-8B50-8A85FE0AAC1C}"/>
    <cellStyle name="Note 2 3 4 15 6 2" xfId="15961" xr:uid="{FB0ED5AA-49A1-472B-8900-58CF29CEE73B}"/>
    <cellStyle name="Note 2 3 4 15 6 3" xfId="15962" xr:uid="{2CB3ABFC-EDAF-43CC-8C9B-82C2BC2654ED}"/>
    <cellStyle name="Note 2 3 4 15 7" xfId="15963" xr:uid="{2E9E65C4-09BA-4294-8409-A0E36DED3F8B}"/>
    <cellStyle name="Note 2 3 4 15 8" xfId="15964" xr:uid="{C3AC1804-D546-4FA4-8213-7A1F1BF94EB7}"/>
    <cellStyle name="Note 2 3 4 16" xfId="15965" xr:uid="{5DC603C3-5670-42AF-BE26-78D0F890BB20}"/>
    <cellStyle name="Note 2 3 4 2" xfId="15966" xr:uid="{67B376B3-6008-4EA7-A276-3A0BA71A64AA}"/>
    <cellStyle name="Note 2 3 4 2 2" xfId="15967" xr:uid="{99D4C8AA-981E-4A8B-92EE-E6BD1E88A034}"/>
    <cellStyle name="Note 2 3 4 2 2 2" xfId="15968" xr:uid="{02BC4235-58A4-4078-808C-3A67859F6715}"/>
    <cellStyle name="Note 2 3 4 2 2 3" xfId="15969" xr:uid="{B6548EEA-E12B-4BD6-B2FE-2280BCBCB099}"/>
    <cellStyle name="Note 2 3 4 2 3" xfId="15970" xr:uid="{4DDB4307-50F9-4BEE-8314-268231297FCE}"/>
    <cellStyle name="Note 2 3 4 2 3 2" xfId="15971" xr:uid="{25E541AE-60DD-44D8-8E49-53D92EA1713A}"/>
    <cellStyle name="Note 2 3 4 2 3 3" xfId="15972" xr:uid="{8CD2E4F0-971F-4BE3-A851-1B8CADFD818C}"/>
    <cellStyle name="Note 2 3 4 2 4" xfId="15973" xr:uid="{7705DE23-4934-4F28-8E64-D33C701BD85E}"/>
    <cellStyle name="Note 2 3 4 2 4 2" xfId="15974" xr:uid="{49D08744-4D81-4146-BF80-75C4602E0F62}"/>
    <cellStyle name="Note 2 3 4 2 4 3" xfId="15975" xr:uid="{25381CA7-CD02-4315-9E10-9462586B0258}"/>
    <cellStyle name="Note 2 3 4 2 5" xfId="15976" xr:uid="{DA6D322F-3269-4957-8727-8290B65AF4AA}"/>
    <cellStyle name="Note 2 3 4 2 5 2" xfId="15977" xr:uid="{B1B6AEA0-4BAD-421B-B6B5-D9CF92C0E8EE}"/>
    <cellStyle name="Note 2 3 4 2 5 3" xfId="15978" xr:uid="{53C82657-CF54-49F2-8752-F66D3CF5EC10}"/>
    <cellStyle name="Note 2 3 4 2 6" xfId="15979" xr:uid="{B310BE04-9C9D-4085-B237-E15A6597A634}"/>
    <cellStyle name="Note 2 3 4 2 6 2" xfId="15980" xr:uid="{FBDA036A-DAAD-47F5-8559-2525D81ECB85}"/>
    <cellStyle name="Note 2 3 4 2 6 3" xfId="15981" xr:uid="{090A7291-9D92-4E13-99ED-BF6639BAF67F}"/>
    <cellStyle name="Note 2 3 4 2 7" xfId="15982" xr:uid="{5385937B-43BC-4DA1-B2C6-B2DA4E6D47D5}"/>
    <cellStyle name="Note 2 3 4 2 8" xfId="15983" xr:uid="{0E244330-E30E-4FE3-BBB7-919AF50EB7F5}"/>
    <cellStyle name="Note 2 3 4 2 9" xfId="15984" xr:uid="{91B4C703-F650-4097-A14B-551AB5E79538}"/>
    <cellStyle name="Note 2 3 4 3" xfId="15985" xr:uid="{23E25741-B493-40CF-BA20-9A524DCE3BD3}"/>
    <cellStyle name="Note 2 3 4 3 2" xfId="15986" xr:uid="{FE265013-A2C7-411A-9252-1B8AD7400D13}"/>
    <cellStyle name="Note 2 3 4 3 2 2" xfId="15987" xr:uid="{787AEF6E-2E81-4915-8898-45BF052DDA8D}"/>
    <cellStyle name="Note 2 3 4 3 2 3" xfId="15988" xr:uid="{1ADFBF4E-59AD-4BDF-B176-01AE81371CCE}"/>
    <cellStyle name="Note 2 3 4 3 3" xfId="15989" xr:uid="{505C2D05-4797-4052-A9A2-1A7FBAF3CB14}"/>
    <cellStyle name="Note 2 3 4 3 3 2" xfId="15990" xr:uid="{870768D7-D481-4461-ADA4-6AB29601FB39}"/>
    <cellStyle name="Note 2 3 4 3 3 3" xfId="15991" xr:uid="{14F2A216-20D7-425E-BB40-537E39383273}"/>
    <cellStyle name="Note 2 3 4 3 4" xfId="15992" xr:uid="{CF14D995-0AC3-4EDE-8A5B-FB9D5B9F7106}"/>
    <cellStyle name="Note 2 3 4 3 4 2" xfId="15993" xr:uid="{5BF3C48C-5A84-41D8-A811-46CBFB3190D1}"/>
    <cellStyle name="Note 2 3 4 3 4 3" xfId="15994" xr:uid="{EC3FA5D5-5184-477A-A803-2C85777C2DB9}"/>
    <cellStyle name="Note 2 3 4 3 5" xfId="15995" xr:uid="{00CB7303-6F9A-4DB6-91B1-28CFE167DACE}"/>
    <cellStyle name="Note 2 3 4 3 5 2" xfId="15996" xr:uid="{072A3993-E414-44E8-8054-B463E25E9378}"/>
    <cellStyle name="Note 2 3 4 3 5 3" xfId="15997" xr:uid="{44507F0F-E1B4-4BF7-BFDF-4957B0B146E6}"/>
    <cellStyle name="Note 2 3 4 3 6" xfId="15998" xr:uid="{B52EF919-F604-4014-8E43-C1780A8123D9}"/>
    <cellStyle name="Note 2 3 4 3 6 2" xfId="15999" xr:uid="{5152C51C-A612-4349-9E3B-33E518F4EE4B}"/>
    <cellStyle name="Note 2 3 4 3 6 3" xfId="16000" xr:uid="{9BFEABED-E294-4152-AC2B-7EBDCB6147F2}"/>
    <cellStyle name="Note 2 3 4 3 7" xfId="16001" xr:uid="{50F61C19-C6F4-4FDE-92AC-D944AE1AF3FA}"/>
    <cellStyle name="Note 2 3 4 3 8" xfId="16002" xr:uid="{387271A5-46FE-442C-B43D-8E74CB7611E6}"/>
    <cellStyle name="Note 2 3 4 3 9" xfId="16003" xr:uid="{DA5F45E7-21F6-4768-8B6B-A4C368B7674A}"/>
    <cellStyle name="Note 2 3 4 4" xfId="16004" xr:uid="{C9205475-38F0-4362-80F4-61A34EE35D0F}"/>
    <cellStyle name="Note 2 3 4 4 2" xfId="16005" xr:uid="{420C1551-6342-4C47-8C75-0555EC3D4F15}"/>
    <cellStyle name="Note 2 3 4 4 2 2" xfId="16006" xr:uid="{73F2C520-C671-42C0-AABF-1416BF58D0C8}"/>
    <cellStyle name="Note 2 3 4 4 2 3" xfId="16007" xr:uid="{1764E308-3D4B-4A93-B2F8-6E71FFD42DB9}"/>
    <cellStyle name="Note 2 3 4 4 3" xfId="16008" xr:uid="{999618BA-726C-4982-B453-0F7A28FC1076}"/>
    <cellStyle name="Note 2 3 4 4 3 2" xfId="16009" xr:uid="{DB61F0E4-708C-4516-8210-759D6688047F}"/>
    <cellStyle name="Note 2 3 4 4 3 3" xfId="16010" xr:uid="{BAE5228C-DBE9-4FBE-96FC-88CB4CDC6F07}"/>
    <cellStyle name="Note 2 3 4 4 4" xfId="16011" xr:uid="{86AFEFDB-F998-4500-B217-4C61373A55BF}"/>
    <cellStyle name="Note 2 3 4 4 4 2" xfId="16012" xr:uid="{9527BBD1-E01E-46AF-B399-56E718ADC474}"/>
    <cellStyle name="Note 2 3 4 4 4 3" xfId="16013" xr:uid="{53A373C9-DB92-4421-9B41-543DE3A8D1E0}"/>
    <cellStyle name="Note 2 3 4 4 5" xfId="16014" xr:uid="{C3B6AE0A-7588-4C9C-9FAD-7F25A7EC2868}"/>
    <cellStyle name="Note 2 3 4 4 5 2" xfId="16015" xr:uid="{8EF8197A-A004-4F37-AEF6-9EEDD05912F4}"/>
    <cellStyle name="Note 2 3 4 4 5 3" xfId="16016" xr:uid="{5DF228B6-6D7D-485E-98BB-F3B92637C8B1}"/>
    <cellStyle name="Note 2 3 4 4 6" xfId="16017" xr:uid="{ACA4FBF9-6F54-4132-BECC-6BB18A43765A}"/>
    <cellStyle name="Note 2 3 4 4 6 2" xfId="16018" xr:uid="{C658D25A-A1A3-49C8-B3C6-36E60B903846}"/>
    <cellStyle name="Note 2 3 4 4 6 3" xfId="16019" xr:uid="{1EA7A873-418B-4045-B43A-0DC7269906B5}"/>
    <cellStyle name="Note 2 3 4 4 7" xfId="16020" xr:uid="{DA660394-7F19-4643-BE91-BD46F4F68468}"/>
    <cellStyle name="Note 2 3 4 4 8" xfId="16021" xr:uid="{055F8EF6-EB5A-4DD3-8CC2-686CD35D1ABF}"/>
    <cellStyle name="Note 2 3 4 4 9" xfId="16022" xr:uid="{D0D66153-C14F-4ACB-AAE2-9B8791DE3B31}"/>
    <cellStyle name="Note 2 3 4 5" xfId="16023" xr:uid="{35D64D9F-7B43-4587-BF5B-DED411759343}"/>
    <cellStyle name="Note 2 3 4 5 2" xfId="16024" xr:uid="{F0D35B0E-0443-4A0C-9A32-B808E5169353}"/>
    <cellStyle name="Note 2 3 4 5 2 2" xfId="16025" xr:uid="{E036F986-B4F3-4608-A5CD-1C1F03339A83}"/>
    <cellStyle name="Note 2 3 4 5 2 3" xfId="16026" xr:uid="{7DDD4FFD-8E3D-4E93-A4FD-EB7AD20936DF}"/>
    <cellStyle name="Note 2 3 4 5 3" xfId="16027" xr:uid="{5ACE6BBE-1E56-49DB-992D-85A548EA709D}"/>
    <cellStyle name="Note 2 3 4 5 3 2" xfId="16028" xr:uid="{C3CC70C7-5EBA-491D-A0D7-7F3D27BAE193}"/>
    <cellStyle name="Note 2 3 4 5 3 3" xfId="16029" xr:uid="{EA7B4742-E82C-4601-AA7F-13E41E851131}"/>
    <cellStyle name="Note 2 3 4 5 4" xfId="16030" xr:uid="{1E272A73-AC8A-431C-891A-794B9DBC765F}"/>
    <cellStyle name="Note 2 3 4 5 4 2" xfId="16031" xr:uid="{27F088B6-4916-4ECF-AD76-124FC7038979}"/>
    <cellStyle name="Note 2 3 4 5 4 3" xfId="16032" xr:uid="{C3EB0828-A3AA-4D74-80D5-339275A2D841}"/>
    <cellStyle name="Note 2 3 4 5 5" xfId="16033" xr:uid="{88F3B9E4-CF3D-4415-9ABA-867FCEB27711}"/>
    <cellStyle name="Note 2 3 4 5 5 2" xfId="16034" xr:uid="{69754F3C-ACF4-42DD-A3E9-C19BA7066C7E}"/>
    <cellStyle name="Note 2 3 4 5 5 3" xfId="16035" xr:uid="{C3515993-E435-4C17-A603-5DC32A98D0E6}"/>
    <cellStyle name="Note 2 3 4 5 6" xfId="16036" xr:uid="{8A321E8C-0759-4E34-8A93-73346B1A072B}"/>
    <cellStyle name="Note 2 3 4 5 6 2" xfId="16037" xr:uid="{FAF8D63B-7108-45C4-A87B-1F5678F17300}"/>
    <cellStyle name="Note 2 3 4 5 6 3" xfId="16038" xr:uid="{D29D9D40-96B1-4AF6-B155-D927264310D3}"/>
    <cellStyle name="Note 2 3 4 5 7" xfId="16039" xr:uid="{D4515319-80A7-49DD-8D32-1806381508B3}"/>
    <cellStyle name="Note 2 3 4 5 8" xfId="16040" xr:uid="{84CAF8C2-E3BD-45F6-BAF0-654D62D7A915}"/>
    <cellStyle name="Note 2 3 4 5 9" xfId="16041" xr:uid="{B3F0D42C-7A19-4BCE-8D5A-B9093D376C95}"/>
    <cellStyle name="Note 2 3 4 6" xfId="16042" xr:uid="{919D3DED-7C6F-47AD-9580-9C842E9FE65A}"/>
    <cellStyle name="Note 2 3 4 6 2" xfId="16043" xr:uid="{A90C9C1C-D0E9-4539-8754-5D8141546846}"/>
    <cellStyle name="Note 2 3 4 6 2 2" xfId="16044" xr:uid="{0E7BD692-739E-41F0-A560-8B108DDA4E56}"/>
    <cellStyle name="Note 2 3 4 6 2 3" xfId="16045" xr:uid="{42DCE0A2-7860-4062-B6CB-5C707FB3AEE3}"/>
    <cellStyle name="Note 2 3 4 6 3" xfId="16046" xr:uid="{E5663B99-43A4-4177-A5AD-05914077119E}"/>
    <cellStyle name="Note 2 3 4 6 3 2" xfId="16047" xr:uid="{9E82AADA-4ABD-40B6-A3C2-A927B2596DF0}"/>
    <cellStyle name="Note 2 3 4 6 3 3" xfId="16048" xr:uid="{A9290EC3-C4FE-43BE-ACCF-0973AB89162B}"/>
    <cellStyle name="Note 2 3 4 6 4" xfId="16049" xr:uid="{76355988-7F3A-47C9-A1FA-ABCEEBF64650}"/>
    <cellStyle name="Note 2 3 4 6 4 2" xfId="16050" xr:uid="{6F506420-4343-4A42-969B-8CD0757761CB}"/>
    <cellStyle name="Note 2 3 4 6 4 3" xfId="16051" xr:uid="{8C7FACE5-E23A-4C4A-B402-256E3839A037}"/>
    <cellStyle name="Note 2 3 4 6 5" xfId="16052" xr:uid="{B934FCF3-D582-4FCA-818E-FECDFF6A69B5}"/>
    <cellStyle name="Note 2 3 4 6 5 2" xfId="16053" xr:uid="{49C186C7-837C-4539-9E2A-FD506B8C02C0}"/>
    <cellStyle name="Note 2 3 4 6 5 3" xfId="16054" xr:uid="{8E73DB2B-7C8A-49EA-AB56-17E4E77DE0DB}"/>
    <cellStyle name="Note 2 3 4 6 6" xfId="16055" xr:uid="{95AA9469-9E41-47FD-9E81-3C6B5197A5EB}"/>
    <cellStyle name="Note 2 3 4 6 6 2" xfId="16056" xr:uid="{8BE2C1FB-0FA4-48F7-A6CF-54F74E9371C3}"/>
    <cellStyle name="Note 2 3 4 6 6 3" xfId="16057" xr:uid="{6B64BD4D-62B5-42FB-94F1-12C37386E6F2}"/>
    <cellStyle name="Note 2 3 4 6 7" xfId="16058" xr:uid="{9296B5E5-9672-4455-A155-7967A70737E7}"/>
    <cellStyle name="Note 2 3 4 6 8" xfId="16059" xr:uid="{3CAED218-E550-4A5E-92DD-4E5A7623E205}"/>
    <cellStyle name="Note 2 3 4 6 9" xfId="16060" xr:uid="{A6B81134-D0D8-4ADF-869A-887D8B2D3753}"/>
    <cellStyle name="Note 2 3 4 7" xfId="16061" xr:uid="{EB204C62-9877-4BDE-801C-0EB01383B0CD}"/>
    <cellStyle name="Note 2 3 4 7 2" xfId="16062" xr:uid="{72B673F2-4FE3-47E7-A96A-A6C63B8ADF1C}"/>
    <cellStyle name="Note 2 3 4 7 2 2" xfId="16063" xr:uid="{72973B4D-7016-4D45-91FF-5294E5EBA14F}"/>
    <cellStyle name="Note 2 3 4 7 2 3" xfId="16064" xr:uid="{86FD189F-1C8C-4403-BED7-DD48D30AD99A}"/>
    <cellStyle name="Note 2 3 4 7 3" xfId="16065" xr:uid="{16FDE503-A605-4DC7-BEF3-DB74BEE1A294}"/>
    <cellStyle name="Note 2 3 4 7 3 2" xfId="16066" xr:uid="{E0AB83E2-2640-4568-B3B3-3E0CAF9BAE87}"/>
    <cellStyle name="Note 2 3 4 7 3 3" xfId="16067" xr:uid="{593EF0B6-1A73-46E1-A11E-2E9BC2191DF0}"/>
    <cellStyle name="Note 2 3 4 7 4" xfId="16068" xr:uid="{AB71BBDB-1CF2-4E2E-AF73-D2EEF1EAD15F}"/>
    <cellStyle name="Note 2 3 4 7 4 2" xfId="16069" xr:uid="{89ECE816-0917-4661-939B-4532AEB4B1BD}"/>
    <cellStyle name="Note 2 3 4 7 4 3" xfId="16070" xr:uid="{B6F0294D-7224-49E7-948E-C8A2E2C94615}"/>
    <cellStyle name="Note 2 3 4 7 5" xfId="16071" xr:uid="{F71E0FA6-4A04-457C-8B2F-DA94ED23E247}"/>
    <cellStyle name="Note 2 3 4 7 5 2" xfId="16072" xr:uid="{22953784-612B-4CF7-8B7C-0C373B41E964}"/>
    <cellStyle name="Note 2 3 4 7 5 3" xfId="16073" xr:uid="{18A67DD3-0822-4171-BFB8-080E8E28E6EB}"/>
    <cellStyle name="Note 2 3 4 7 6" xfId="16074" xr:uid="{B430F7C4-91DB-4ED1-9FEE-DAF736EFA6AB}"/>
    <cellStyle name="Note 2 3 4 7 6 2" xfId="16075" xr:uid="{08166577-7E20-49F8-8CB1-3E59D49CBAE4}"/>
    <cellStyle name="Note 2 3 4 7 6 3" xfId="16076" xr:uid="{E10D8E42-DEB5-48A9-B57F-4488E9AB9BAD}"/>
    <cellStyle name="Note 2 3 4 7 7" xfId="16077" xr:uid="{2390BB6F-BD8A-4724-8988-6155BFF7DE12}"/>
    <cellStyle name="Note 2 3 4 7 8" xfId="16078" xr:uid="{27EEB84B-8239-4EC6-8B49-A8224093C852}"/>
    <cellStyle name="Note 2 3 4 7 9" xfId="16079" xr:uid="{73BA5A5B-0614-4C84-BB05-9798E4004FFA}"/>
    <cellStyle name="Note 2 3 4 8" xfId="16080" xr:uid="{299C790B-821F-407B-B7D2-6AD910277E50}"/>
    <cellStyle name="Note 2 3 4 8 2" xfId="16081" xr:uid="{615AB1D3-7E05-4517-ADBB-90ABFF1BEE14}"/>
    <cellStyle name="Note 2 3 4 8 2 2" xfId="16082" xr:uid="{33932778-1B3A-40CB-8539-46DDEA15ADFB}"/>
    <cellStyle name="Note 2 3 4 8 2 3" xfId="16083" xr:uid="{744B36A6-50A9-48B2-A731-0CA329F67C95}"/>
    <cellStyle name="Note 2 3 4 8 3" xfId="16084" xr:uid="{91E3E008-1869-40B5-9BEF-19BF00A49020}"/>
    <cellStyle name="Note 2 3 4 8 3 2" xfId="16085" xr:uid="{60BCA1D5-CBA4-495C-BD14-BE3E32FF2985}"/>
    <cellStyle name="Note 2 3 4 8 3 3" xfId="16086" xr:uid="{0692077A-6449-4D1C-8423-FEB479C39D8C}"/>
    <cellStyle name="Note 2 3 4 8 4" xfId="16087" xr:uid="{882C9091-4D33-4642-9435-BC01E19F5C30}"/>
    <cellStyle name="Note 2 3 4 8 4 2" xfId="16088" xr:uid="{C49B30FB-1ACC-4518-B5BA-AABBEDFF7F3B}"/>
    <cellStyle name="Note 2 3 4 8 4 3" xfId="16089" xr:uid="{BE45E710-7DEC-44AD-82C3-99B1C8CCBB13}"/>
    <cellStyle name="Note 2 3 4 8 5" xfId="16090" xr:uid="{178A537B-8883-4D30-BD09-28EDFCB900FD}"/>
    <cellStyle name="Note 2 3 4 8 5 2" xfId="16091" xr:uid="{E9E91EA6-B7C1-45CF-A71A-2373729C366C}"/>
    <cellStyle name="Note 2 3 4 8 5 3" xfId="16092" xr:uid="{2EF33C0E-35FE-4E28-B9D6-F661E2580CBE}"/>
    <cellStyle name="Note 2 3 4 8 6" xfId="16093" xr:uid="{3FEDDFA1-0062-420F-A5AA-00C6B62F8471}"/>
    <cellStyle name="Note 2 3 4 8 6 2" xfId="16094" xr:uid="{EF98F6AF-533F-4FE7-8A01-2258269E60C8}"/>
    <cellStyle name="Note 2 3 4 8 6 3" xfId="16095" xr:uid="{A67BD513-2FA1-48E4-A9E2-473E7849780E}"/>
    <cellStyle name="Note 2 3 4 8 7" xfId="16096" xr:uid="{CB64CD72-60AF-4113-8B98-42CB0683BD61}"/>
    <cellStyle name="Note 2 3 4 8 8" xfId="16097" xr:uid="{75BB13CC-B3D5-46CB-AA0D-15D1A4AFF0A9}"/>
    <cellStyle name="Note 2 3 4 8 9" xfId="16098" xr:uid="{659EA825-6FFC-455D-B3A7-3CFAC9B39661}"/>
    <cellStyle name="Note 2 3 4 9" xfId="16099" xr:uid="{33F4D2E3-FD21-4FB5-B955-4C281224C1F0}"/>
    <cellStyle name="Note 2 3 4 9 2" xfId="16100" xr:uid="{9B1F5C6C-DCFB-461A-958A-7C494429549F}"/>
    <cellStyle name="Note 2 3 4 9 2 2" xfId="16101" xr:uid="{6FBEAE9E-F529-4CB6-AB3A-26CD90F1A626}"/>
    <cellStyle name="Note 2 3 4 9 2 3" xfId="16102" xr:uid="{B25F57CB-215F-4D0E-80E7-3FF5AE219A96}"/>
    <cellStyle name="Note 2 3 4 9 3" xfId="16103" xr:uid="{08FE1062-29EB-4D4E-B33E-1562F219BE04}"/>
    <cellStyle name="Note 2 3 4 9 3 2" xfId="16104" xr:uid="{0FBD9AB0-4E86-469A-9D36-E480E6D9D360}"/>
    <cellStyle name="Note 2 3 4 9 3 3" xfId="16105" xr:uid="{53FDD934-B479-48E7-9445-1DC709C60631}"/>
    <cellStyle name="Note 2 3 4 9 4" xfId="16106" xr:uid="{5135FCD0-9467-4E96-8E44-4AE3F41ED8F8}"/>
    <cellStyle name="Note 2 3 4 9 4 2" xfId="16107" xr:uid="{28722202-B04A-45D1-BDF3-493F0E309E44}"/>
    <cellStyle name="Note 2 3 4 9 4 3" xfId="16108" xr:uid="{2702A57D-764D-4834-91D6-713F241919F7}"/>
    <cellStyle name="Note 2 3 4 9 5" xfId="16109" xr:uid="{561AD54F-337B-4030-8085-8E66D2917D7C}"/>
    <cellStyle name="Note 2 3 4 9 5 2" xfId="16110" xr:uid="{2AFA6682-1C3F-497B-B5DF-2D44D5D949E1}"/>
    <cellStyle name="Note 2 3 4 9 5 3" xfId="16111" xr:uid="{848B6AAA-E6F1-4C08-8889-1609DE9BE67F}"/>
    <cellStyle name="Note 2 3 4 9 6" xfId="16112" xr:uid="{0C729B86-D3A8-4D22-8930-89B6A26889BB}"/>
    <cellStyle name="Note 2 3 4 9 6 2" xfId="16113" xr:uid="{369EBD84-9F04-4E04-B89F-7187522322E1}"/>
    <cellStyle name="Note 2 3 4 9 6 3" xfId="16114" xr:uid="{A8108961-BFA5-46D9-9766-5E49E1074521}"/>
    <cellStyle name="Note 2 3 4 9 7" xfId="16115" xr:uid="{2F728B17-3C78-4D32-8FCE-514EFEE52871}"/>
    <cellStyle name="Note 2 3 4 9 8" xfId="16116" xr:uid="{F52D3B34-C44A-48B4-AEA4-F866F349D16E}"/>
    <cellStyle name="Note 2 3 5" xfId="16117" xr:uid="{EF2F1BDB-A8E8-43C5-8E71-BEF129AFE3DE}"/>
    <cellStyle name="Note 2 3 5 10" xfId="16118" xr:uid="{04676559-8499-4A2C-BC27-BFA7D2205091}"/>
    <cellStyle name="Note 2 3 5 11" xfId="16119" xr:uid="{FDA1F6D8-787E-4E35-BC1C-7508509408EB}"/>
    <cellStyle name="Note 2 3 5 2" xfId="16120" xr:uid="{97C3BEFF-8B62-4F7C-B441-EE1D41F2F281}"/>
    <cellStyle name="Note 2 3 5 2 2" xfId="16121" xr:uid="{2A377EF8-3F17-440B-A6AD-4B70D3BFE27C}"/>
    <cellStyle name="Note 2 3 5 2 3" xfId="16122" xr:uid="{68F9520E-846C-480D-B0F1-7F5EFADAE7B2}"/>
    <cellStyle name="Note 2 3 5 2 4" xfId="16123" xr:uid="{CC8968AF-3228-404A-A34A-F21387175A4C}"/>
    <cellStyle name="Note 2 3 5 3" xfId="16124" xr:uid="{44D4B1EF-9462-4321-B9BE-23472120DA60}"/>
    <cellStyle name="Note 2 3 5 3 2" xfId="16125" xr:uid="{B884F840-B35A-4AB5-A2A4-6DB95D6957FB}"/>
    <cellStyle name="Note 2 3 5 3 3" xfId="16126" xr:uid="{D821782D-99EB-496D-B80D-08BBCFC0D97D}"/>
    <cellStyle name="Note 2 3 5 3 4" xfId="16127" xr:uid="{3F71B08C-7C34-4CE1-BB8F-23ABA9C21E59}"/>
    <cellStyle name="Note 2 3 5 4" xfId="16128" xr:uid="{E5097B24-FE3A-4497-A0AF-1D5F513FEC91}"/>
    <cellStyle name="Note 2 3 5 4 2" xfId="16129" xr:uid="{3ADE156D-47A2-45F3-86D9-156F2CB95C0B}"/>
    <cellStyle name="Note 2 3 5 4 3" xfId="16130" xr:uid="{9C40C574-7790-406D-A1B2-8C0917E54457}"/>
    <cellStyle name="Note 2 3 5 4 4" xfId="16131" xr:uid="{424B74CB-A854-428E-920A-163B23B60E00}"/>
    <cellStyle name="Note 2 3 5 5" xfId="16132" xr:uid="{63481CD6-0E31-4F28-8897-67BCDB1AB4D8}"/>
    <cellStyle name="Note 2 3 5 5 2" xfId="16133" xr:uid="{9FF26737-D401-4CAD-A094-2A5AC51C9FC1}"/>
    <cellStyle name="Note 2 3 5 5 3" xfId="16134" xr:uid="{9DC5EADF-E9CA-4989-96A7-02A073EDC8CC}"/>
    <cellStyle name="Note 2 3 5 5 4" xfId="16135" xr:uid="{8857EBF9-CF49-4C24-B978-C767353EB134}"/>
    <cellStyle name="Note 2 3 5 6" xfId="16136" xr:uid="{2152A595-4630-4C66-ABA6-EBEE8EF5B4D4}"/>
    <cellStyle name="Note 2 3 5 6 2" xfId="16137" xr:uid="{7901E682-ED5E-4178-BF71-83D811A938BB}"/>
    <cellStyle name="Note 2 3 5 6 3" xfId="16138" xr:uid="{4ECE9D65-2D8C-4764-8C94-552943E69DF7}"/>
    <cellStyle name="Note 2 3 5 6 4" xfId="16139" xr:uid="{322DB764-C240-469B-B555-2F562C3404BD}"/>
    <cellStyle name="Note 2 3 5 7" xfId="16140" xr:uid="{7D6FFB4D-D31B-4616-91AC-DB776A332270}"/>
    <cellStyle name="Note 2 3 5 8" xfId="16141" xr:uid="{B6D08968-D55F-4A0D-B5D7-C53D9E7846E8}"/>
    <cellStyle name="Note 2 3 5 9" xfId="16142" xr:uid="{85C7EA99-2554-4260-BBDD-E8EA3BE9C0D5}"/>
    <cellStyle name="Note 2 3 6" xfId="16143" xr:uid="{1026D61D-556A-4BF0-8E5D-1732BECDDE85}"/>
    <cellStyle name="Note 2 3 6 10" xfId="16144" xr:uid="{39ADF111-C586-4996-9809-83F632D599FF}"/>
    <cellStyle name="Note 2 3 6 2" xfId="16145" xr:uid="{E35A736C-E48F-4D3F-AEEF-125988C66556}"/>
    <cellStyle name="Note 2 3 6 2 2" xfId="16146" xr:uid="{AA6E30B9-C85E-4B0F-BEA2-6AC3FFF79EF8}"/>
    <cellStyle name="Note 2 3 6 2 3" xfId="16147" xr:uid="{0A77298C-FA82-4AE2-8273-18F03C91BBE0}"/>
    <cellStyle name="Note 2 3 6 2 4" xfId="16148" xr:uid="{306B7069-79EA-4590-83C5-896F3D0F1C38}"/>
    <cellStyle name="Note 2 3 6 3" xfId="16149" xr:uid="{77C85B7A-F473-43AA-9790-D8340F6FDE86}"/>
    <cellStyle name="Note 2 3 6 3 2" xfId="16150" xr:uid="{6848BEB6-BEBA-4FCE-B946-BBAD2B642C72}"/>
    <cellStyle name="Note 2 3 6 3 3" xfId="16151" xr:uid="{9135251C-9C35-428B-A980-558E8333B01E}"/>
    <cellStyle name="Note 2 3 6 3 4" xfId="16152" xr:uid="{F49AB07B-D8AD-4A8F-ADE1-89994F13D703}"/>
    <cellStyle name="Note 2 3 6 4" xfId="16153" xr:uid="{FAA42DF4-8EBD-452E-A809-410CB0B576DA}"/>
    <cellStyle name="Note 2 3 6 4 2" xfId="16154" xr:uid="{E8ECEA6B-1BE0-41A4-BC49-685EDC637BEB}"/>
    <cellStyle name="Note 2 3 6 4 3" xfId="16155" xr:uid="{84DC40F4-754B-47ED-80AB-85901B94A36E}"/>
    <cellStyle name="Note 2 3 6 4 4" xfId="16156" xr:uid="{49AE47A1-0B14-4A6E-AB13-120B09F8F8FE}"/>
    <cellStyle name="Note 2 3 6 5" xfId="16157" xr:uid="{D545AC38-0ED3-499E-91B6-521ECBBB0AB2}"/>
    <cellStyle name="Note 2 3 6 5 2" xfId="16158" xr:uid="{251F69A8-9912-45C6-B2A0-37FEFBD0F66F}"/>
    <cellStyle name="Note 2 3 6 5 3" xfId="16159" xr:uid="{1AA2340C-0595-4A16-84F3-2BB7850DA956}"/>
    <cellStyle name="Note 2 3 6 5 4" xfId="16160" xr:uid="{BDEAEC08-3E11-4A57-8A7C-D7EB5E216C06}"/>
    <cellStyle name="Note 2 3 6 6" xfId="16161" xr:uid="{62FC4E6A-67E4-4927-9825-EDB55456DCBE}"/>
    <cellStyle name="Note 2 3 6 6 2" xfId="16162" xr:uid="{EF1F5D95-BE3B-45D5-B8D4-A6FE77DDF494}"/>
    <cellStyle name="Note 2 3 6 6 3" xfId="16163" xr:uid="{714A2BE6-E011-43E8-9BE1-5105378972F5}"/>
    <cellStyle name="Note 2 3 6 6 4" xfId="16164" xr:uid="{F039D6A4-0969-481A-A0A6-4B07ADDD948A}"/>
    <cellStyle name="Note 2 3 6 7" xfId="16165" xr:uid="{D622FBD1-4A47-4A5F-8DA6-B289D6462D15}"/>
    <cellStyle name="Note 2 3 6 8" xfId="16166" xr:uid="{D92253BA-6D62-41EE-9ABB-4382387AB2D2}"/>
    <cellStyle name="Note 2 3 6 9" xfId="16167" xr:uid="{ACF2764B-F203-416E-9B9A-71AC41A91141}"/>
    <cellStyle name="Note 2 3 7" xfId="16168" xr:uid="{6FAE621B-5438-4E89-97D7-FF94F70FD14C}"/>
    <cellStyle name="Note 2 3 7 2" xfId="16169" xr:uid="{44ACF84A-9C41-451E-A618-6C5A744DBCA7}"/>
    <cellStyle name="Note 2 3 7 2 2" xfId="16170" xr:uid="{51DA7B98-B17F-477D-839B-068F361A631F}"/>
    <cellStyle name="Note 2 3 7 2 3" xfId="16171" xr:uid="{69EE22DD-749E-404E-9AED-43E82ED758B8}"/>
    <cellStyle name="Note 2 3 7 3" xfId="16172" xr:uid="{5DF70367-C5C6-4783-A68D-BFCB412048A4}"/>
    <cellStyle name="Note 2 3 7 3 2" xfId="16173" xr:uid="{94773E03-C8C6-4610-B446-7E57734E9BD5}"/>
    <cellStyle name="Note 2 3 7 3 3" xfId="16174" xr:uid="{56D63D9F-A5D6-4CBB-98E7-C9AB189EA9D3}"/>
    <cellStyle name="Note 2 3 7 4" xfId="16175" xr:uid="{FABA8914-0E69-4015-A286-7C7A3EDA57F9}"/>
    <cellStyle name="Note 2 3 7 4 2" xfId="16176" xr:uid="{515AF72C-F278-4D4B-A9E9-863088EE5EE1}"/>
    <cellStyle name="Note 2 3 7 4 3" xfId="16177" xr:uid="{0B5344AF-4EED-4337-87FB-866F3F01473B}"/>
    <cellStyle name="Note 2 3 7 5" xfId="16178" xr:uid="{2002AA91-8039-495B-AF80-3E3D80A68D8F}"/>
    <cellStyle name="Note 2 3 7 5 2" xfId="16179" xr:uid="{15B2E78F-0F19-42A1-89F4-1BBF71383B6C}"/>
    <cellStyle name="Note 2 3 7 5 3" xfId="16180" xr:uid="{D8F0B8AB-726B-464E-AA60-8EB297338D6F}"/>
    <cellStyle name="Note 2 3 7 6" xfId="16181" xr:uid="{5566E7FD-F8DD-41B5-A8B2-271C10FB35BD}"/>
    <cellStyle name="Note 2 3 7 6 2" xfId="16182" xr:uid="{F67E3DBE-06E3-436F-9D6B-E2BBD34C8C9D}"/>
    <cellStyle name="Note 2 3 7 6 3" xfId="16183" xr:uid="{83ECB31D-10D0-4139-90F9-FFE972925664}"/>
    <cellStyle name="Note 2 3 7 7" xfId="16184" xr:uid="{DB576528-A752-4710-B788-14C042A54BC5}"/>
    <cellStyle name="Note 2 3 7 8" xfId="16185" xr:uid="{A7DFEEDF-7BDE-4823-8412-BD2A11631360}"/>
    <cellStyle name="Note 2 3 7 9" xfId="16186" xr:uid="{7AFCB636-8C1D-4AED-9541-FEE18946903E}"/>
    <cellStyle name="Note 2 3 8" xfId="16187" xr:uid="{32BDA617-CAA8-4A60-BB94-D85549403BD1}"/>
    <cellStyle name="Note 2 3 8 2" xfId="16188" xr:uid="{B691B829-E458-4014-A905-767EF15B0C3E}"/>
    <cellStyle name="Note 2 3 8 2 2" xfId="16189" xr:uid="{FDAF60B3-DAFB-4CE4-BB64-6A3F584D9AFE}"/>
    <cellStyle name="Note 2 3 8 2 3" xfId="16190" xr:uid="{07C0BFA5-517E-4408-87F2-7673D0957A7E}"/>
    <cellStyle name="Note 2 3 8 3" xfId="16191" xr:uid="{40DB0960-844B-439D-BAED-88D24958CE95}"/>
    <cellStyle name="Note 2 3 8 3 2" xfId="16192" xr:uid="{AFBAF60B-2972-4F17-BEE0-3471D7C92B3D}"/>
    <cellStyle name="Note 2 3 8 3 3" xfId="16193" xr:uid="{371C80B4-28CE-437B-84B5-F26B51A88447}"/>
    <cellStyle name="Note 2 3 8 4" xfId="16194" xr:uid="{A7619CB5-84A4-4071-83E4-DC3909E6A497}"/>
    <cellStyle name="Note 2 3 8 4 2" xfId="16195" xr:uid="{AA1302BE-DECD-4766-A6F0-50446FC689B8}"/>
    <cellStyle name="Note 2 3 8 4 3" xfId="16196" xr:uid="{FA34EA66-2BAD-4E43-98EC-4BCCEA80A4C8}"/>
    <cellStyle name="Note 2 3 8 5" xfId="16197" xr:uid="{AF01E8AE-7634-49BD-B133-19D7DD228069}"/>
    <cellStyle name="Note 2 3 8 5 2" xfId="16198" xr:uid="{06FEBFE1-6ECF-499A-9D5F-F168E7BADC9B}"/>
    <cellStyle name="Note 2 3 8 5 3" xfId="16199" xr:uid="{D373D838-FEC0-4735-AD44-C258B953EA06}"/>
    <cellStyle name="Note 2 3 8 6" xfId="16200" xr:uid="{DFBEA165-123D-4E1F-BDFD-2BD7C6EE16A8}"/>
    <cellStyle name="Note 2 3 8 6 2" xfId="16201" xr:uid="{831CA515-9F88-45FF-AF2A-94EF0CEA4978}"/>
    <cellStyle name="Note 2 3 8 6 3" xfId="16202" xr:uid="{968CB0F9-9920-485F-9BF9-D30D005CE73C}"/>
    <cellStyle name="Note 2 3 8 7" xfId="16203" xr:uid="{4B9447F8-8FE3-4E05-AA6A-E5376942CC69}"/>
    <cellStyle name="Note 2 3 8 8" xfId="16204" xr:uid="{FED1EC9D-DB42-4A05-8326-DA759826DE21}"/>
    <cellStyle name="Note 2 3 8 9" xfId="16205" xr:uid="{80F14E59-B508-4118-9679-B09E318B6C82}"/>
    <cellStyle name="Note 2 3 9" xfId="16206" xr:uid="{BE7DDD3E-7B95-4FF4-AEFF-E62BDEDC4E29}"/>
    <cellStyle name="Note 2 3 9 2" xfId="16207" xr:uid="{B449DA18-E490-404F-A235-F513FF8B6D29}"/>
    <cellStyle name="Note 2 3 9 2 2" xfId="16208" xr:uid="{5AEB9986-8334-47B1-A431-83450828589F}"/>
    <cellStyle name="Note 2 3 9 2 3" xfId="16209" xr:uid="{4067905B-A84C-4096-9C26-DD6537392212}"/>
    <cellStyle name="Note 2 3 9 3" xfId="16210" xr:uid="{72051D68-25FC-40DF-8C19-396EF1025023}"/>
    <cellStyle name="Note 2 3 9 3 2" xfId="16211" xr:uid="{6137142B-8B04-47CB-968F-2607E1332B74}"/>
    <cellStyle name="Note 2 3 9 3 3" xfId="16212" xr:uid="{8F6F7C37-0911-4B35-9762-772883E36EB8}"/>
    <cellStyle name="Note 2 3 9 4" xfId="16213" xr:uid="{AF9B49F7-3C96-4829-B8A5-A00B593368F1}"/>
    <cellStyle name="Note 2 3 9 4 2" xfId="16214" xr:uid="{80F05EB3-A6E0-44C8-85D4-7E550637DA2F}"/>
    <cellStyle name="Note 2 3 9 4 3" xfId="16215" xr:uid="{1B792DA3-71BB-462A-80F4-A3BEACE7064B}"/>
    <cellStyle name="Note 2 3 9 5" xfId="16216" xr:uid="{A8635FE8-5BBF-40B8-802B-668817D37ACB}"/>
    <cellStyle name="Note 2 3 9 5 2" xfId="16217" xr:uid="{5FCFE0A3-52B3-41DD-B2C9-7C3A4705DB03}"/>
    <cellStyle name="Note 2 3 9 5 3" xfId="16218" xr:uid="{89D5BFE0-ED50-4A4F-99D2-DBEC7452C12F}"/>
    <cellStyle name="Note 2 3 9 6" xfId="16219" xr:uid="{BD37A80B-4F5C-4526-9ADD-1A0318187FFC}"/>
    <cellStyle name="Note 2 3 9 6 2" xfId="16220" xr:uid="{009AF318-A9F0-4CE3-AB7F-6A407F721771}"/>
    <cellStyle name="Note 2 3 9 6 3" xfId="16221" xr:uid="{0B722EAD-AD48-4617-A3DC-3C6154F4ECF8}"/>
    <cellStyle name="Note 2 3 9 7" xfId="16222" xr:uid="{E3551606-C057-4AF6-9D1B-6116F6FFD304}"/>
    <cellStyle name="Note 2 3 9 8" xfId="16223" xr:uid="{F47EBE61-102A-4E01-AB93-1862BAB75E42}"/>
    <cellStyle name="Note 2 3 9 9" xfId="16224" xr:uid="{9AADC11D-2A6B-465B-956F-683D0CC6ECB0}"/>
    <cellStyle name="Note 2 4" xfId="16225" xr:uid="{1BB1D140-B5D1-46CC-B52B-A0C70FFB4698}"/>
    <cellStyle name="Note 2 4 10" xfId="16226" xr:uid="{D7A89121-1B81-45E4-B1FE-344B2A6171BB}"/>
    <cellStyle name="Note 2 4 10 2" xfId="16227" xr:uid="{2C6761E0-2F73-4281-AF0B-68C2C9A64D44}"/>
    <cellStyle name="Note 2 4 10 2 2" xfId="16228" xr:uid="{CD5A6A06-C38A-4DFB-9B68-06E39B85210B}"/>
    <cellStyle name="Note 2 4 10 2 3" xfId="16229" xr:uid="{8094F7D6-E025-41A4-A6E1-16F904D1F269}"/>
    <cellStyle name="Note 2 4 10 3" xfId="16230" xr:uid="{F01EFFF6-EDAA-47DC-8528-705C2DD247F0}"/>
    <cellStyle name="Note 2 4 10 3 2" xfId="16231" xr:uid="{E9C7F7B7-A553-422D-94A8-76D158A56251}"/>
    <cellStyle name="Note 2 4 10 3 3" xfId="16232" xr:uid="{7360F8C6-2CD7-4336-854C-E8FC34684D2A}"/>
    <cellStyle name="Note 2 4 10 4" xfId="16233" xr:uid="{C3655F80-D05B-4DAB-A63B-7A1E24DCDBF6}"/>
    <cellStyle name="Note 2 4 10 4 2" xfId="16234" xr:uid="{A6982817-FA0A-4814-BE56-D59F85DB8485}"/>
    <cellStyle name="Note 2 4 10 4 3" xfId="16235" xr:uid="{9F186668-DECE-46B0-A1C7-5A8C9D335A0E}"/>
    <cellStyle name="Note 2 4 10 5" xfId="16236" xr:uid="{6E449385-37B9-4EFF-BE82-A24681261759}"/>
    <cellStyle name="Note 2 4 10 5 2" xfId="16237" xr:uid="{BAFB1DBA-77C5-4496-95C4-A6D44895F87B}"/>
    <cellStyle name="Note 2 4 10 5 3" xfId="16238" xr:uid="{FB8053B2-9825-448C-9070-FF09287DCE8A}"/>
    <cellStyle name="Note 2 4 10 6" xfId="16239" xr:uid="{8682F9AF-54C0-4C6E-9FE9-E80F4A26AC5E}"/>
    <cellStyle name="Note 2 4 10 6 2" xfId="16240" xr:uid="{9A4393A0-A257-4C6C-AC3D-BBF5106811FC}"/>
    <cellStyle name="Note 2 4 10 6 3" xfId="16241" xr:uid="{CCBABD44-DBEA-4B06-B88E-940725854680}"/>
    <cellStyle name="Note 2 4 10 7" xfId="16242" xr:uid="{0AB69E74-C2BA-4C47-B12B-8E556B19E3AC}"/>
    <cellStyle name="Note 2 4 10 8" xfId="16243" xr:uid="{7E4E279A-C258-4B9B-B969-CA727C155D18}"/>
    <cellStyle name="Note 2 4 10 9" xfId="16244" xr:uid="{C51DE7B0-EC8A-4B6E-8F03-6066C32B151A}"/>
    <cellStyle name="Note 2 4 11" xfId="16245" xr:uid="{6E8A280A-263E-4C0B-AE6C-5FEAF0A6535D}"/>
    <cellStyle name="Note 2 4 11 2" xfId="16246" xr:uid="{1E924C84-40CA-4E02-9CB0-5A648A58051D}"/>
    <cellStyle name="Note 2 4 11 2 2" xfId="16247" xr:uid="{7B3B8D87-893A-4CE7-A75A-51F581B9230D}"/>
    <cellStyle name="Note 2 4 11 2 3" xfId="16248" xr:uid="{B0C664BC-C780-4A70-B46A-D861723E808E}"/>
    <cellStyle name="Note 2 4 11 3" xfId="16249" xr:uid="{4E71D221-8C83-42E4-A705-B6D814619547}"/>
    <cellStyle name="Note 2 4 11 3 2" xfId="16250" xr:uid="{B0C0F2A4-6A39-4B69-ABD8-3BC4FAFE36FC}"/>
    <cellStyle name="Note 2 4 11 3 3" xfId="16251" xr:uid="{768F071A-2146-455E-9F50-ADAAB3FFBEDF}"/>
    <cellStyle name="Note 2 4 11 4" xfId="16252" xr:uid="{A47764AD-9DDC-49F2-8C07-E98F6C50243A}"/>
    <cellStyle name="Note 2 4 11 4 2" xfId="16253" xr:uid="{8F39C551-CCA2-41E5-9873-BB95EB950A0F}"/>
    <cellStyle name="Note 2 4 11 4 3" xfId="16254" xr:uid="{FE7EF9AD-CDFC-4E55-8723-679EF631E4DA}"/>
    <cellStyle name="Note 2 4 11 5" xfId="16255" xr:uid="{EE5F0D5E-5227-401E-AE17-FE48EF5F6287}"/>
    <cellStyle name="Note 2 4 11 5 2" xfId="16256" xr:uid="{8D4B3451-6915-448F-8F81-15BDD1C50935}"/>
    <cellStyle name="Note 2 4 11 5 3" xfId="16257" xr:uid="{B0F839BE-8A7B-4F7F-B208-FE77707ABC72}"/>
    <cellStyle name="Note 2 4 11 6" xfId="16258" xr:uid="{91364A8C-A659-498F-8389-4A5FD828BFEA}"/>
    <cellStyle name="Note 2 4 11 6 2" xfId="16259" xr:uid="{EBEB7C12-6105-4C51-A0AC-5796F7054611}"/>
    <cellStyle name="Note 2 4 11 6 3" xfId="16260" xr:uid="{40CCDDBB-86FD-4C68-BC08-A138860EC8C7}"/>
    <cellStyle name="Note 2 4 11 7" xfId="16261" xr:uid="{9373591E-5FC6-404F-97EC-F7CD64F479D9}"/>
    <cellStyle name="Note 2 4 11 8" xfId="16262" xr:uid="{6C40E97F-567A-4B76-BD7E-DA50E98C8139}"/>
    <cellStyle name="Note 2 4 11 9" xfId="16263" xr:uid="{222FFD5C-9E2D-416B-95D0-89C135F5F83D}"/>
    <cellStyle name="Note 2 4 12" xfId="16264" xr:uid="{C41C7E28-A491-4937-A304-69B3CFD94F07}"/>
    <cellStyle name="Note 2 4 12 2" xfId="16265" xr:uid="{12535E11-1512-445D-9828-E6D918C6D653}"/>
    <cellStyle name="Note 2 4 12 2 2" xfId="16266" xr:uid="{D2850DA4-2032-40C9-9273-0F2B979A5165}"/>
    <cellStyle name="Note 2 4 12 2 3" xfId="16267" xr:uid="{7737C27D-F44A-4F34-A671-AA1B31405B59}"/>
    <cellStyle name="Note 2 4 12 3" xfId="16268" xr:uid="{5B0F16F3-F3BB-4DC6-A263-628B89DD526E}"/>
    <cellStyle name="Note 2 4 12 3 2" xfId="16269" xr:uid="{5256C51B-1A13-4CE5-9F66-4C3DE051E7AA}"/>
    <cellStyle name="Note 2 4 12 3 3" xfId="16270" xr:uid="{418E9DDF-5E6D-44C6-A93E-59E7DACC741E}"/>
    <cellStyle name="Note 2 4 12 4" xfId="16271" xr:uid="{FEE05FC0-F059-4C30-9803-5B806C49E1CF}"/>
    <cellStyle name="Note 2 4 12 4 2" xfId="16272" xr:uid="{6D50A155-0DFC-4025-9C8C-8BBB26691E66}"/>
    <cellStyle name="Note 2 4 12 4 3" xfId="16273" xr:uid="{8F09303D-312B-4EF7-AC90-3EE98892EC31}"/>
    <cellStyle name="Note 2 4 12 5" xfId="16274" xr:uid="{A2F3520E-3449-4466-96DE-24406B0531FD}"/>
    <cellStyle name="Note 2 4 12 5 2" xfId="16275" xr:uid="{3631D12F-5D6E-4F2F-B249-9EBD4CF207F3}"/>
    <cellStyle name="Note 2 4 12 5 3" xfId="16276" xr:uid="{CCF9FF43-2367-4869-97B9-16D6CCE03A92}"/>
    <cellStyle name="Note 2 4 12 6" xfId="16277" xr:uid="{B8E40A95-90A3-4BDF-9DC4-2BE32EA0F306}"/>
    <cellStyle name="Note 2 4 12 6 2" xfId="16278" xr:uid="{5181BC80-53D4-47B8-89D5-3370CD2D3304}"/>
    <cellStyle name="Note 2 4 12 6 3" xfId="16279" xr:uid="{9EA14FE1-9F1B-475F-8061-95FC3195EF38}"/>
    <cellStyle name="Note 2 4 12 7" xfId="16280" xr:uid="{38C141A0-B50B-4C50-96A0-1CA975BE3E45}"/>
    <cellStyle name="Note 2 4 12 8" xfId="16281" xr:uid="{A4538816-5CCC-4DF3-B121-62AA0FE3EDA9}"/>
    <cellStyle name="Note 2 4 12 9" xfId="16282" xr:uid="{521B06E4-C1D2-4F0E-AB5C-FBDFC923AA23}"/>
    <cellStyle name="Note 2 4 13" xfId="16283" xr:uid="{0326B669-4126-4838-8C0F-EB8B4317DFC7}"/>
    <cellStyle name="Note 2 4 13 2" xfId="16284" xr:uid="{B28DA12D-8488-4461-AFBA-8135BF47500C}"/>
    <cellStyle name="Note 2 4 13 2 2" xfId="16285" xr:uid="{084F85A9-8AE8-4862-8449-526075A00579}"/>
    <cellStyle name="Note 2 4 13 2 3" xfId="16286" xr:uid="{36CA4A10-1AD0-4E37-8F60-94DF2FABF70B}"/>
    <cellStyle name="Note 2 4 13 3" xfId="16287" xr:uid="{09EA2C96-59FA-4F08-93A2-D8D650BED5D0}"/>
    <cellStyle name="Note 2 4 13 3 2" xfId="16288" xr:uid="{904C3FBE-8EE6-4502-8030-67A6ECEA52CB}"/>
    <cellStyle name="Note 2 4 13 3 3" xfId="16289" xr:uid="{F7773557-CC0F-4792-919E-943B7BDED300}"/>
    <cellStyle name="Note 2 4 13 4" xfId="16290" xr:uid="{1281347E-8832-402C-BFA3-18E6D407F7F8}"/>
    <cellStyle name="Note 2 4 13 4 2" xfId="16291" xr:uid="{D2729516-6779-40C2-8A5D-9BA120CF389A}"/>
    <cellStyle name="Note 2 4 13 4 3" xfId="16292" xr:uid="{0242ECBB-B3BF-4D90-9B56-26B63518B490}"/>
    <cellStyle name="Note 2 4 13 5" xfId="16293" xr:uid="{4D7135AE-4F7C-4409-85C8-14535B7C1272}"/>
    <cellStyle name="Note 2 4 13 5 2" xfId="16294" xr:uid="{A3E90B5D-386E-4003-BCF3-865D6E642C40}"/>
    <cellStyle name="Note 2 4 13 5 3" xfId="16295" xr:uid="{5259B077-664F-431A-90E5-CBE3453F5BF8}"/>
    <cellStyle name="Note 2 4 13 6" xfId="16296" xr:uid="{2F525393-7175-4613-8A02-DE7AEF0B6303}"/>
    <cellStyle name="Note 2 4 13 6 2" xfId="16297" xr:uid="{5538EC35-41F1-49AA-A5E3-B5A9DE6815E1}"/>
    <cellStyle name="Note 2 4 13 6 3" xfId="16298" xr:uid="{66552EC5-D3D9-4C48-8D85-BD7808A0F65E}"/>
    <cellStyle name="Note 2 4 13 7" xfId="16299" xr:uid="{7B196F4A-6967-40ED-B5E3-1C297D424DFA}"/>
    <cellStyle name="Note 2 4 13 8" xfId="16300" xr:uid="{3F391C8C-104B-4E03-B0FE-2362EEE524A6}"/>
    <cellStyle name="Note 2 4 13 9" xfId="16301" xr:uid="{04406BAD-5449-4283-9265-3494E321975B}"/>
    <cellStyle name="Note 2 4 14" xfId="16302" xr:uid="{B43099F3-DBBE-480A-BB3A-3CB014BEB22A}"/>
    <cellStyle name="Note 2 4 14 2" xfId="16303" xr:uid="{A36A233B-F017-4717-B04A-5492B9F3A1DF}"/>
    <cellStyle name="Note 2 4 14 2 2" xfId="16304" xr:uid="{A96816F5-C04D-425E-A954-B87A312309F2}"/>
    <cellStyle name="Note 2 4 14 2 3" xfId="16305" xr:uid="{B23C9F63-ED9D-4DEB-A013-0522025E902D}"/>
    <cellStyle name="Note 2 4 14 3" xfId="16306" xr:uid="{C7664A82-82CF-4CE2-81E6-EE42D02D5FFB}"/>
    <cellStyle name="Note 2 4 14 3 2" xfId="16307" xr:uid="{43466BB3-30D0-49E2-86F6-9D6B04F001A0}"/>
    <cellStyle name="Note 2 4 14 3 3" xfId="16308" xr:uid="{A37F21C3-CE76-4BDC-AC88-D4BBC4178902}"/>
    <cellStyle name="Note 2 4 14 4" xfId="16309" xr:uid="{625A0D95-01F5-4E45-8AE9-B5A215BF29EC}"/>
    <cellStyle name="Note 2 4 14 4 2" xfId="16310" xr:uid="{77E05942-7C3E-4A11-B105-2D0102046427}"/>
    <cellStyle name="Note 2 4 14 4 3" xfId="16311" xr:uid="{3C2568B9-9F8A-4ED0-9D66-852211EFEADD}"/>
    <cellStyle name="Note 2 4 14 5" xfId="16312" xr:uid="{64D530A6-C1B2-4A04-A11C-0FE8DE570E00}"/>
    <cellStyle name="Note 2 4 14 5 2" xfId="16313" xr:uid="{BA4326FD-CB3E-4F3C-8504-B839A93A2218}"/>
    <cellStyle name="Note 2 4 14 5 3" xfId="16314" xr:uid="{7D7D3B35-CACC-4BA4-B63B-E794F909CC69}"/>
    <cellStyle name="Note 2 4 14 6" xfId="16315" xr:uid="{AE10FB7D-71B4-4092-848D-94AB9779D7EB}"/>
    <cellStyle name="Note 2 4 14 6 2" xfId="16316" xr:uid="{12273C01-C940-4F85-A061-E6D38D5CB352}"/>
    <cellStyle name="Note 2 4 14 6 3" xfId="16317" xr:uid="{E5FD2582-DBB5-40A1-A240-51FA2B952CAF}"/>
    <cellStyle name="Note 2 4 14 7" xfId="16318" xr:uid="{B2FEDFE1-2B56-48A4-BF58-90480B2011E6}"/>
    <cellStyle name="Note 2 4 14 8" xfId="16319" xr:uid="{435FB1E1-CAA4-47A3-A335-9EEF1629FFA5}"/>
    <cellStyle name="Note 2 4 14 9" xfId="16320" xr:uid="{C77F3D71-D3D1-4A7C-A402-CBB60CF25AB1}"/>
    <cellStyle name="Note 2 4 15" xfId="16321" xr:uid="{5DC122AF-0488-400A-8607-8EB827A087E2}"/>
    <cellStyle name="Note 2 4 16" xfId="16322" xr:uid="{0E582A51-B0FB-4001-8D81-A25656AACE70}"/>
    <cellStyle name="Note 2 4 17" xfId="16323" xr:uid="{4E9F77D3-CFA3-47DB-8B50-3E6F31CBB5AB}"/>
    <cellStyle name="Note 2 4 18" xfId="16324" xr:uid="{D6954D07-5308-4E99-8603-E3D40E62F516}"/>
    <cellStyle name="Note 2 4 19" xfId="16325" xr:uid="{020E057B-7F9E-4C20-963B-D89FAA9F7C81}"/>
    <cellStyle name="Note 2 4 2" xfId="16326" xr:uid="{192A8286-6589-4056-B0B4-FE93F9DF0D69}"/>
    <cellStyle name="Note 2 4 2 10" xfId="16327" xr:uid="{2ECF3A5A-09C4-44F6-9F00-970875BE584D}"/>
    <cellStyle name="Note 2 4 2 10 2" xfId="16328" xr:uid="{A37F4231-46D1-4ABF-BFDC-B6DF0F9FA4B4}"/>
    <cellStyle name="Note 2 4 2 10 2 2" xfId="16329" xr:uid="{1AED0126-F2B9-4903-BF96-3023490C4A55}"/>
    <cellStyle name="Note 2 4 2 10 2 3" xfId="16330" xr:uid="{179511AA-21C9-4E6A-ACA7-5D6C06019131}"/>
    <cellStyle name="Note 2 4 2 10 3" xfId="16331" xr:uid="{6A02B0C4-4EBC-4BBB-B3A6-5904CB7E25C4}"/>
    <cellStyle name="Note 2 4 2 10 3 2" xfId="16332" xr:uid="{D6C673F3-8E1D-4DB4-A61D-4029471A7080}"/>
    <cellStyle name="Note 2 4 2 10 3 3" xfId="16333" xr:uid="{C58D52A1-29D5-4315-A3B9-89EECCDF07FD}"/>
    <cellStyle name="Note 2 4 2 10 4" xfId="16334" xr:uid="{DAB24089-F8DE-4DBE-91F5-C6EF48926F0C}"/>
    <cellStyle name="Note 2 4 2 10 4 2" xfId="16335" xr:uid="{894BBF76-9E3A-4068-956C-1D54600E1F9C}"/>
    <cellStyle name="Note 2 4 2 10 4 3" xfId="16336" xr:uid="{9831F52E-C681-4098-B287-B0A846EAC659}"/>
    <cellStyle name="Note 2 4 2 10 5" xfId="16337" xr:uid="{6C3602ED-9458-49D8-A7F6-DAFD10522785}"/>
    <cellStyle name="Note 2 4 2 10 5 2" xfId="16338" xr:uid="{99689112-BDCF-4E10-BEE3-E3B86BD02D16}"/>
    <cellStyle name="Note 2 4 2 10 5 3" xfId="16339" xr:uid="{521DF8F5-6454-4275-B736-3EBB7E460155}"/>
    <cellStyle name="Note 2 4 2 10 6" xfId="16340" xr:uid="{706831B4-4201-4D53-819D-72E730B321A2}"/>
    <cellStyle name="Note 2 4 2 10 6 2" xfId="16341" xr:uid="{13862B49-F920-49FC-A307-13CA00AE4DD5}"/>
    <cellStyle name="Note 2 4 2 10 6 3" xfId="16342" xr:uid="{B5996EEF-962D-4E43-B3F3-473EE6E6D141}"/>
    <cellStyle name="Note 2 4 2 10 7" xfId="16343" xr:uid="{7B2828B2-5E1D-4462-BF7A-29167E9CA651}"/>
    <cellStyle name="Note 2 4 2 10 8" xfId="16344" xr:uid="{B6FC5CBA-CB9D-49D7-826B-4F16E3B9F8E8}"/>
    <cellStyle name="Note 2 4 2 10 9" xfId="16345" xr:uid="{4E251D3B-A216-481A-9B58-F69FC56FDBF5}"/>
    <cellStyle name="Note 2 4 2 11" xfId="16346" xr:uid="{CEA94EA0-D343-4669-8D93-6DB7539FC3AE}"/>
    <cellStyle name="Note 2 4 2 11 2" xfId="16347" xr:uid="{4A64F55E-EF3F-4289-959B-D94AF45F8308}"/>
    <cellStyle name="Note 2 4 2 11 2 2" xfId="16348" xr:uid="{96414709-BBE9-47A3-9E38-32C627E87B79}"/>
    <cellStyle name="Note 2 4 2 11 2 3" xfId="16349" xr:uid="{580A015D-D663-4D25-886D-F92E8FA50916}"/>
    <cellStyle name="Note 2 4 2 11 3" xfId="16350" xr:uid="{8A40B9CA-7F86-488C-830D-26796212EFFC}"/>
    <cellStyle name="Note 2 4 2 11 3 2" xfId="16351" xr:uid="{F92E7E01-6B6A-40D3-B383-01F2194E352B}"/>
    <cellStyle name="Note 2 4 2 11 3 3" xfId="16352" xr:uid="{C0224650-657C-461F-81D3-8AD4A748EAFB}"/>
    <cellStyle name="Note 2 4 2 11 4" xfId="16353" xr:uid="{045F4591-2541-4C9D-84A1-1E2382163130}"/>
    <cellStyle name="Note 2 4 2 11 4 2" xfId="16354" xr:uid="{83247FD2-84EB-43D8-8273-A8DFA11E81AA}"/>
    <cellStyle name="Note 2 4 2 11 4 3" xfId="16355" xr:uid="{462166D3-E502-4E76-BC91-83C6A21B0AB9}"/>
    <cellStyle name="Note 2 4 2 11 5" xfId="16356" xr:uid="{B14D909D-94AA-4B24-882B-A4D96301A559}"/>
    <cellStyle name="Note 2 4 2 11 5 2" xfId="16357" xr:uid="{7AA304D8-FF46-49A1-BF2E-03054733D556}"/>
    <cellStyle name="Note 2 4 2 11 5 3" xfId="16358" xr:uid="{2FC3FD97-56B5-4E88-9628-84F2034F1E35}"/>
    <cellStyle name="Note 2 4 2 11 6" xfId="16359" xr:uid="{8B4C8F18-2720-45A4-96BD-96A3584C3B02}"/>
    <cellStyle name="Note 2 4 2 11 6 2" xfId="16360" xr:uid="{A8A75813-0826-4BA6-BD50-63DBE25DCE1F}"/>
    <cellStyle name="Note 2 4 2 11 6 3" xfId="16361" xr:uid="{49C2FA96-194E-460E-A797-05E0358E059D}"/>
    <cellStyle name="Note 2 4 2 11 7" xfId="16362" xr:uid="{CC040195-4084-409E-87CD-30BB5F9FE191}"/>
    <cellStyle name="Note 2 4 2 11 8" xfId="16363" xr:uid="{1F977D81-C6FD-457C-A4C7-37978576AB71}"/>
    <cellStyle name="Note 2 4 2 11 9" xfId="16364" xr:uid="{5902D8BF-C661-428C-8619-A9D5751B84D8}"/>
    <cellStyle name="Note 2 4 2 12" xfId="16365" xr:uid="{4BA9AF02-68D6-4696-BD0C-C0EFDAAB2182}"/>
    <cellStyle name="Note 2 4 2 12 2" xfId="16366" xr:uid="{FFE62593-2418-4421-A3E5-837658159D76}"/>
    <cellStyle name="Note 2 4 2 12 2 2" xfId="16367" xr:uid="{05AC0991-CE94-45F4-9372-DC004EC8A51F}"/>
    <cellStyle name="Note 2 4 2 12 2 3" xfId="16368" xr:uid="{E92B3182-23F7-49F1-AEB1-67A55C4F0C14}"/>
    <cellStyle name="Note 2 4 2 12 3" xfId="16369" xr:uid="{DB6F511E-CF7C-4BCB-9C3A-2BC812B6691D}"/>
    <cellStyle name="Note 2 4 2 12 3 2" xfId="16370" xr:uid="{62231E8C-8788-4ADF-86C2-BE9128CA2B80}"/>
    <cellStyle name="Note 2 4 2 12 3 3" xfId="16371" xr:uid="{A0C50052-17CB-4645-B453-49854044EDBC}"/>
    <cellStyle name="Note 2 4 2 12 4" xfId="16372" xr:uid="{F4E32E9A-2690-4338-A612-AF6962C58EC5}"/>
    <cellStyle name="Note 2 4 2 12 4 2" xfId="16373" xr:uid="{3349E21C-0F8A-4829-B9D0-4FA21D7496E5}"/>
    <cellStyle name="Note 2 4 2 12 4 3" xfId="16374" xr:uid="{BF8B400F-9A29-477E-8B57-3EB155FF4BA0}"/>
    <cellStyle name="Note 2 4 2 12 5" xfId="16375" xr:uid="{195849C1-F88B-446A-96FF-91384C426FB5}"/>
    <cellStyle name="Note 2 4 2 12 5 2" xfId="16376" xr:uid="{DA17000E-93D5-40E0-A751-2C41BF5576C5}"/>
    <cellStyle name="Note 2 4 2 12 5 3" xfId="16377" xr:uid="{C98BCCED-D89F-43F2-A596-116007451B41}"/>
    <cellStyle name="Note 2 4 2 12 6" xfId="16378" xr:uid="{7E4807B3-288F-4C4E-826E-3AE8A784355C}"/>
    <cellStyle name="Note 2 4 2 12 6 2" xfId="16379" xr:uid="{1645AF34-DE7F-408E-9D8F-C669A34A8756}"/>
    <cellStyle name="Note 2 4 2 12 6 3" xfId="16380" xr:uid="{8A467F3C-C1E0-4006-8179-5EDAAE8C4BA4}"/>
    <cellStyle name="Note 2 4 2 12 7" xfId="16381" xr:uid="{8B6FEA13-95A1-4D13-A733-95F928427FE9}"/>
    <cellStyle name="Note 2 4 2 12 8" xfId="16382" xr:uid="{2CFCCE9F-EFA1-4264-9E9C-DCCB8817E5BC}"/>
    <cellStyle name="Note 2 4 2 12 9" xfId="16383" xr:uid="{45E2D683-BA3A-4088-9A66-A1A31ABF31D4}"/>
    <cellStyle name="Note 2 4 2 13" xfId="16384" xr:uid="{8820EBBB-E0F3-4A6D-BF58-011D2BF5A127}"/>
    <cellStyle name="Note 2 4 2 13 2" xfId="16385" xr:uid="{57F5F2D4-3ADB-4542-B736-920DB88163D5}"/>
    <cellStyle name="Note 2 4 2 13 2 2" xfId="16386" xr:uid="{29C36D2F-67C5-4C69-B44D-36932A38BE4D}"/>
    <cellStyle name="Note 2 4 2 13 2 3" xfId="16387" xr:uid="{F5A54434-D905-4FE7-A4AF-80A598ACA234}"/>
    <cellStyle name="Note 2 4 2 13 3" xfId="16388" xr:uid="{EC6EFE24-B879-4610-82AF-D0831CD3EC07}"/>
    <cellStyle name="Note 2 4 2 13 3 2" xfId="16389" xr:uid="{33B17BE4-50DF-4D2D-B892-7890337F20F7}"/>
    <cellStyle name="Note 2 4 2 13 3 3" xfId="16390" xr:uid="{07D283B7-70C0-4D6D-BEEC-8EA19C545AED}"/>
    <cellStyle name="Note 2 4 2 13 4" xfId="16391" xr:uid="{EC20F417-AB5E-4271-899C-43D681553871}"/>
    <cellStyle name="Note 2 4 2 13 4 2" xfId="16392" xr:uid="{3C0CE5F0-3784-4498-A989-FE7C208C810D}"/>
    <cellStyle name="Note 2 4 2 13 4 3" xfId="16393" xr:uid="{B6B0A627-9D07-4836-84D0-F1EC737C852D}"/>
    <cellStyle name="Note 2 4 2 13 5" xfId="16394" xr:uid="{E410A674-1A18-46EB-912C-74BC9BAED8AB}"/>
    <cellStyle name="Note 2 4 2 13 5 2" xfId="16395" xr:uid="{1CC6F025-F16B-44AC-A4C1-F593AC4A5A57}"/>
    <cellStyle name="Note 2 4 2 13 5 3" xfId="16396" xr:uid="{CA68CBC0-34E5-424C-AABD-B4BACCF24AB6}"/>
    <cellStyle name="Note 2 4 2 13 6" xfId="16397" xr:uid="{2C9326E6-A3D7-4CB2-B196-F54425834F14}"/>
    <cellStyle name="Note 2 4 2 13 6 2" xfId="16398" xr:uid="{78922977-F9C8-4D0F-968A-E4B9FF63AA51}"/>
    <cellStyle name="Note 2 4 2 13 6 3" xfId="16399" xr:uid="{FFE80C81-1868-4745-B971-E5D596A69884}"/>
    <cellStyle name="Note 2 4 2 13 7" xfId="16400" xr:uid="{B6CBB8BD-6DD2-417E-8EFC-0D6DF4B9686A}"/>
    <cellStyle name="Note 2 4 2 13 8" xfId="16401" xr:uid="{553B2964-5863-4E96-BDB2-48DEF3D64435}"/>
    <cellStyle name="Note 2 4 2 13 9" xfId="16402" xr:uid="{02C35C4E-D3BE-4724-B30E-94000C298AD8}"/>
    <cellStyle name="Note 2 4 2 14" xfId="16403" xr:uid="{82C2BBD0-A294-4CE1-ABA9-ECFFD1B85E97}"/>
    <cellStyle name="Note 2 4 2 15" xfId="16404" xr:uid="{6D9F1F26-FB1B-4D77-BA76-DCB7C3142757}"/>
    <cellStyle name="Note 2 4 2 16" xfId="16405" xr:uid="{D63233BD-C5F2-48C9-9E4A-84219A471523}"/>
    <cellStyle name="Note 2 4 2 17" xfId="16406" xr:uid="{BF30153F-50A5-4CF8-8BB7-3D8D3BA056F5}"/>
    <cellStyle name="Note 2 4 2 18" xfId="16407" xr:uid="{648B78C5-9264-4E2D-BAA4-2CA1588AD38D}"/>
    <cellStyle name="Note 2 4 2 19" xfId="16408" xr:uid="{456EA8C9-D6B9-477E-830D-575C3EE11FF9}"/>
    <cellStyle name="Note 2 4 2 2" xfId="16409" xr:uid="{B06D5B4D-276F-4544-BBCC-20EE82CAC7C1}"/>
    <cellStyle name="Note 2 4 2 2 10" xfId="16410" xr:uid="{36F1AB4D-9A0C-46FF-8518-89F30D252E9D}"/>
    <cellStyle name="Note 2 4 2 2 10 2" xfId="16411" xr:uid="{B2A5974B-B346-40B3-BF4E-098114027A08}"/>
    <cellStyle name="Note 2 4 2 2 10 2 2" xfId="16412" xr:uid="{2E8F4BED-9431-42BF-9F8B-9FD50320DD0A}"/>
    <cellStyle name="Note 2 4 2 2 10 2 3" xfId="16413" xr:uid="{47CB04E2-354F-4CBF-B90D-0344AE20094F}"/>
    <cellStyle name="Note 2 4 2 2 10 3" xfId="16414" xr:uid="{E961BDBA-34E1-4757-A907-BBA8CF470560}"/>
    <cellStyle name="Note 2 4 2 2 10 3 2" xfId="16415" xr:uid="{527E4A3A-21EE-427C-84EB-AE0EBD171A9F}"/>
    <cellStyle name="Note 2 4 2 2 10 3 3" xfId="16416" xr:uid="{7DDA589D-67E3-4D07-81F6-39DE251CCF75}"/>
    <cellStyle name="Note 2 4 2 2 10 4" xfId="16417" xr:uid="{65AE2DB7-5ED5-43F1-B875-E9702DEBC61D}"/>
    <cellStyle name="Note 2 4 2 2 10 4 2" xfId="16418" xr:uid="{73451208-3557-4F67-9B0E-83E16A3C756E}"/>
    <cellStyle name="Note 2 4 2 2 10 4 3" xfId="16419" xr:uid="{882E5E51-E5AB-404A-9A44-B5DBEFD4F967}"/>
    <cellStyle name="Note 2 4 2 2 10 5" xfId="16420" xr:uid="{49301427-B9A6-4790-BD24-59233EE74EE5}"/>
    <cellStyle name="Note 2 4 2 2 10 5 2" xfId="16421" xr:uid="{3E065560-DB03-4546-9CA0-19DB31A8FACE}"/>
    <cellStyle name="Note 2 4 2 2 10 5 3" xfId="16422" xr:uid="{80548380-D921-4A8D-AEA1-A06F3D415055}"/>
    <cellStyle name="Note 2 4 2 2 10 6" xfId="16423" xr:uid="{685CFFC5-A157-43FA-91DD-A9CF19DD4DEC}"/>
    <cellStyle name="Note 2 4 2 2 10 6 2" xfId="16424" xr:uid="{7AF7DD9F-2D1E-4D5F-92B2-835528206348}"/>
    <cellStyle name="Note 2 4 2 2 10 6 3" xfId="16425" xr:uid="{F1763E85-D617-4E2E-8930-9E0BEBC082BD}"/>
    <cellStyle name="Note 2 4 2 2 10 7" xfId="16426" xr:uid="{13648322-63DF-4FDB-A228-7F96223A5EFF}"/>
    <cellStyle name="Note 2 4 2 2 10 8" xfId="16427" xr:uid="{F547C395-523A-43A3-9CB7-1A4FBE0FF637}"/>
    <cellStyle name="Note 2 4 2 2 11" xfId="16428" xr:uid="{762C991D-5315-44AD-9ED7-3322342077D5}"/>
    <cellStyle name="Note 2 4 2 2 11 2" xfId="16429" xr:uid="{849C55DF-CDE0-4576-BAF0-4038096CF949}"/>
    <cellStyle name="Note 2 4 2 2 11 2 2" xfId="16430" xr:uid="{8E1DB121-225F-415C-A107-5FCD6F1901D6}"/>
    <cellStyle name="Note 2 4 2 2 11 2 3" xfId="16431" xr:uid="{ACD288F5-6A05-4F33-8996-8991F1BF47D6}"/>
    <cellStyle name="Note 2 4 2 2 11 3" xfId="16432" xr:uid="{884D1B1C-4E53-4A2B-81CE-AE72F47E7D7D}"/>
    <cellStyle name="Note 2 4 2 2 11 3 2" xfId="16433" xr:uid="{909E174B-D0EA-477B-9310-8F59E0BA3A5C}"/>
    <cellStyle name="Note 2 4 2 2 11 3 3" xfId="16434" xr:uid="{F47AD0CA-C2AA-4DE6-AEE9-44DD8B116168}"/>
    <cellStyle name="Note 2 4 2 2 11 4" xfId="16435" xr:uid="{9A9137BB-00DF-4388-B516-B4616FF186D8}"/>
    <cellStyle name="Note 2 4 2 2 11 4 2" xfId="16436" xr:uid="{E24BDD46-8941-4466-985C-4DC400135B8F}"/>
    <cellStyle name="Note 2 4 2 2 11 4 3" xfId="16437" xr:uid="{DF34617D-E97F-41F9-8949-DF7842B7C4B3}"/>
    <cellStyle name="Note 2 4 2 2 11 5" xfId="16438" xr:uid="{15D0FA67-3AB8-4F48-A703-E0CBD029E1C4}"/>
    <cellStyle name="Note 2 4 2 2 11 5 2" xfId="16439" xr:uid="{30A4255F-4A8A-4B08-BB51-31361AA09299}"/>
    <cellStyle name="Note 2 4 2 2 11 5 3" xfId="16440" xr:uid="{9C8732A0-F86E-4BE6-8F0A-1E10A0890EF6}"/>
    <cellStyle name="Note 2 4 2 2 11 6" xfId="16441" xr:uid="{DFF2BBBA-8A75-42A1-9F99-8BB63356EE16}"/>
    <cellStyle name="Note 2 4 2 2 11 6 2" xfId="16442" xr:uid="{1D3349CB-323A-4137-AAD3-6F94FE9E3458}"/>
    <cellStyle name="Note 2 4 2 2 11 6 3" xfId="16443" xr:uid="{EB846B50-A528-4A46-8039-4BEE60265874}"/>
    <cellStyle name="Note 2 4 2 2 11 7" xfId="16444" xr:uid="{A9DAA9FE-C6E9-4193-90DB-18AA5F175B29}"/>
    <cellStyle name="Note 2 4 2 2 11 8" xfId="16445" xr:uid="{FD1FDEDA-2A55-410B-B5DB-325A88F5C2F6}"/>
    <cellStyle name="Note 2 4 2 2 12" xfId="16446" xr:uid="{EC03AB9E-E24D-4ADB-AADC-7A90563F761A}"/>
    <cellStyle name="Note 2 4 2 2 12 2" xfId="16447" xr:uid="{26EE61CD-1539-49DC-96D9-9DF628D64578}"/>
    <cellStyle name="Note 2 4 2 2 12 2 2" xfId="16448" xr:uid="{9CC6E355-D29D-44D1-89CF-656FBE401E79}"/>
    <cellStyle name="Note 2 4 2 2 12 2 3" xfId="16449" xr:uid="{EE2940F3-CE10-4BA6-ADE1-FB823ECDF50C}"/>
    <cellStyle name="Note 2 4 2 2 12 3" xfId="16450" xr:uid="{6ED18285-D38A-4B66-961B-8ACA6C948F65}"/>
    <cellStyle name="Note 2 4 2 2 12 3 2" xfId="16451" xr:uid="{C1DA2CD7-CE2D-4CF9-8FEA-940D556D9FE9}"/>
    <cellStyle name="Note 2 4 2 2 12 3 3" xfId="16452" xr:uid="{FE3562D7-EE75-4DDB-ABF1-7818EE37AB60}"/>
    <cellStyle name="Note 2 4 2 2 12 4" xfId="16453" xr:uid="{C578EFA8-A895-45D7-9C77-2494FBF31CBE}"/>
    <cellStyle name="Note 2 4 2 2 12 4 2" xfId="16454" xr:uid="{95F6CCE4-3B1E-4D29-A2AD-A5EC29D681DB}"/>
    <cellStyle name="Note 2 4 2 2 12 4 3" xfId="16455" xr:uid="{1620611E-0E91-421E-AE43-934167E61355}"/>
    <cellStyle name="Note 2 4 2 2 12 5" xfId="16456" xr:uid="{0BB8BE1B-E52E-4EBF-9457-3AC888694087}"/>
    <cellStyle name="Note 2 4 2 2 12 5 2" xfId="16457" xr:uid="{8CFDB0EF-4B36-49EF-8B6B-CCA9C2860361}"/>
    <cellStyle name="Note 2 4 2 2 12 5 3" xfId="16458" xr:uid="{045FE05D-3813-4418-AD66-E5E31AD7D045}"/>
    <cellStyle name="Note 2 4 2 2 12 6" xfId="16459" xr:uid="{5428BFFD-9F76-4B3C-A116-7B9308AB72E3}"/>
    <cellStyle name="Note 2 4 2 2 12 6 2" xfId="16460" xr:uid="{6117F31B-7247-4EAC-9C29-34782300BBE1}"/>
    <cellStyle name="Note 2 4 2 2 12 6 3" xfId="16461" xr:uid="{5D2379F5-DA83-42CB-ABE2-9D5B07F4409B}"/>
    <cellStyle name="Note 2 4 2 2 12 7" xfId="16462" xr:uid="{4F756C9B-0B09-426A-AE36-B4AA1E29C955}"/>
    <cellStyle name="Note 2 4 2 2 12 8" xfId="16463" xr:uid="{3D7F7508-86F6-47A6-9313-55E97A895E9E}"/>
    <cellStyle name="Note 2 4 2 2 13" xfId="16464" xr:uid="{AB935D2E-87F9-4406-B47C-996E0C2FF448}"/>
    <cellStyle name="Note 2 4 2 2 13 2" xfId="16465" xr:uid="{F73E7538-8E01-462E-839D-37F390206FE9}"/>
    <cellStyle name="Note 2 4 2 2 13 2 2" xfId="16466" xr:uid="{DFE93D4E-C4A9-4A08-8F6B-65F3824B4425}"/>
    <cellStyle name="Note 2 4 2 2 13 2 3" xfId="16467" xr:uid="{6A924332-1973-4AF1-9AF0-C29826EAAF70}"/>
    <cellStyle name="Note 2 4 2 2 13 3" xfId="16468" xr:uid="{4DE9BD27-2A94-4637-9439-28FE7CF0A5CC}"/>
    <cellStyle name="Note 2 4 2 2 13 3 2" xfId="16469" xr:uid="{50DC1ABA-4056-4580-81CB-CE2EBABA14CC}"/>
    <cellStyle name="Note 2 4 2 2 13 3 3" xfId="16470" xr:uid="{7E1EB46C-80B1-4EA3-8C83-FC749C000A7D}"/>
    <cellStyle name="Note 2 4 2 2 13 4" xfId="16471" xr:uid="{427DE649-FD51-4219-920E-27B281AF5814}"/>
    <cellStyle name="Note 2 4 2 2 13 4 2" xfId="16472" xr:uid="{8A5B0760-2F29-4EBE-8DA6-3F3E3CF8CCAA}"/>
    <cellStyle name="Note 2 4 2 2 13 4 3" xfId="16473" xr:uid="{4BCA9F40-7D4A-4207-870D-889B3CCD8C0C}"/>
    <cellStyle name="Note 2 4 2 2 13 5" xfId="16474" xr:uid="{E259264F-C4E3-456A-861F-1C6B9178E005}"/>
    <cellStyle name="Note 2 4 2 2 13 5 2" xfId="16475" xr:uid="{0E48C1CB-4683-4B3B-8B80-DC25835DA6CD}"/>
    <cellStyle name="Note 2 4 2 2 13 5 3" xfId="16476" xr:uid="{8D97CD32-372B-4D4B-B4D1-514AEAFFBB86}"/>
    <cellStyle name="Note 2 4 2 2 13 6" xfId="16477" xr:uid="{AE04E87E-FF79-4B8A-BC40-EB976CB6F207}"/>
    <cellStyle name="Note 2 4 2 2 13 6 2" xfId="16478" xr:uid="{AE3E4FD8-67E3-4F2D-8489-5C8A2BC5BFD0}"/>
    <cellStyle name="Note 2 4 2 2 13 6 3" xfId="16479" xr:uid="{42B10785-FE63-4D5D-BEF2-C5C21DBD8C1E}"/>
    <cellStyle name="Note 2 4 2 2 13 7" xfId="16480" xr:uid="{5FB1A2AB-5B94-45A4-B72A-7DBC8171BB1A}"/>
    <cellStyle name="Note 2 4 2 2 13 8" xfId="16481" xr:uid="{E1C1D370-7B4E-4F96-856C-56316658F019}"/>
    <cellStyle name="Note 2 4 2 2 14" xfId="16482" xr:uid="{A0E2232A-439A-48C9-A1EE-73A1C0704788}"/>
    <cellStyle name="Note 2 4 2 2 14 2" xfId="16483" xr:uid="{3A8B3044-E710-490C-A101-D461E39BA1BE}"/>
    <cellStyle name="Note 2 4 2 2 14 2 2" xfId="16484" xr:uid="{ABE10414-7E5B-4E96-8CAF-A60803118338}"/>
    <cellStyle name="Note 2 4 2 2 14 2 3" xfId="16485" xr:uid="{37524368-4DC1-4CF4-96A6-21922A557025}"/>
    <cellStyle name="Note 2 4 2 2 14 3" xfId="16486" xr:uid="{5FFF2C92-1645-4BE2-9D38-316A83772545}"/>
    <cellStyle name="Note 2 4 2 2 14 3 2" xfId="16487" xr:uid="{BE135603-3087-4C31-837C-A214E30F5A7B}"/>
    <cellStyle name="Note 2 4 2 2 14 3 3" xfId="16488" xr:uid="{AEFB5A27-DA47-400D-B571-506DC7FAC006}"/>
    <cellStyle name="Note 2 4 2 2 14 4" xfId="16489" xr:uid="{5BB49B0A-4847-4237-BFFB-33F332E58762}"/>
    <cellStyle name="Note 2 4 2 2 14 4 2" xfId="16490" xr:uid="{1A790215-F526-482B-8E2C-30BD0B6B2FA9}"/>
    <cellStyle name="Note 2 4 2 2 14 4 3" xfId="16491" xr:uid="{14E3DA10-14EC-4ABD-B752-1C47A12EDCB5}"/>
    <cellStyle name="Note 2 4 2 2 14 5" xfId="16492" xr:uid="{9BC7BEC5-6F17-4339-AA06-A57D9ACA55F2}"/>
    <cellStyle name="Note 2 4 2 2 14 5 2" xfId="16493" xr:uid="{E58E9453-E3F5-4352-A938-CBE7D5F242AD}"/>
    <cellStyle name="Note 2 4 2 2 14 5 3" xfId="16494" xr:uid="{54A5E503-F654-4884-A0C7-8606CC57739D}"/>
    <cellStyle name="Note 2 4 2 2 14 6" xfId="16495" xr:uid="{DF9EF1B5-2367-4081-A8D7-FB9DFE604F9B}"/>
    <cellStyle name="Note 2 4 2 2 14 6 2" xfId="16496" xr:uid="{A64B523D-B5D4-4AF9-81CC-E65F2C5DFE1F}"/>
    <cellStyle name="Note 2 4 2 2 14 6 3" xfId="16497" xr:uid="{11439751-5CC9-4B42-AD85-8DBEA76A6814}"/>
    <cellStyle name="Note 2 4 2 2 14 7" xfId="16498" xr:uid="{BF9752ED-CC97-45AF-ABD8-616BECC5C0AC}"/>
    <cellStyle name="Note 2 4 2 2 14 8" xfId="16499" xr:uid="{2834F87A-FEF9-428E-BF65-58EE2F6C38F6}"/>
    <cellStyle name="Note 2 4 2 2 15" xfId="16500" xr:uid="{1262A265-CB45-463B-9091-C9B6AD0F5311}"/>
    <cellStyle name="Note 2 4 2 2 15 2" xfId="16501" xr:uid="{8464AFF5-717A-4D92-8F5B-B61F024EE6CD}"/>
    <cellStyle name="Note 2 4 2 2 15 2 2" xfId="16502" xr:uid="{9B09460C-C9B6-4B2A-92D6-6454CB14EB65}"/>
    <cellStyle name="Note 2 4 2 2 15 2 3" xfId="16503" xr:uid="{F4668B6D-9AA4-4640-975E-F4107C040B45}"/>
    <cellStyle name="Note 2 4 2 2 15 3" xfId="16504" xr:uid="{A91118D3-522F-4C36-97D0-36AA1CFBF6EE}"/>
    <cellStyle name="Note 2 4 2 2 15 3 2" xfId="16505" xr:uid="{4A303DD5-5BF7-499E-BFBA-4212B1251860}"/>
    <cellStyle name="Note 2 4 2 2 15 3 3" xfId="16506" xr:uid="{2EBF29C4-E319-46A5-8749-51D794B87624}"/>
    <cellStyle name="Note 2 4 2 2 15 4" xfId="16507" xr:uid="{E1811BA2-7FF3-4ABF-82EC-6C7E6C962E8E}"/>
    <cellStyle name="Note 2 4 2 2 15 4 2" xfId="16508" xr:uid="{56DE2114-CB74-4414-BC3F-795A2273B6AD}"/>
    <cellStyle name="Note 2 4 2 2 15 4 3" xfId="16509" xr:uid="{CCE86B65-87A7-42CB-845A-BD55B62172DD}"/>
    <cellStyle name="Note 2 4 2 2 15 5" xfId="16510" xr:uid="{0CBADCCA-23E7-44AE-B89E-33E1B175FF3D}"/>
    <cellStyle name="Note 2 4 2 2 15 5 2" xfId="16511" xr:uid="{026AE90D-14C4-42BA-B1C8-ED38F9C2BEF6}"/>
    <cellStyle name="Note 2 4 2 2 15 5 3" xfId="16512" xr:uid="{09D3AF31-45DA-41B4-B009-1CA73AD7E649}"/>
    <cellStyle name="Note 2 4 2 2 15 6" xfId="16513" xr:uid="{0A67CAC6-CB8A-4A72-8C05-0C86A8BD7668}"/>
    <cellStyle name="Note 2 4 2 2 15 6 2" xfId="16514" xr:uid="{9B8C52FA-A63A-45A1-ACBC-B7DD2D51B01F}"/>
    <cellStyle name="Note 2 4 2 2 15 6 3" xfId="16515" xr:uid="{F6465778-C317-4D1D-8AD8-A4740E179265}"/>
    <cellStyle name="Note 2 4 2 2 15 7" xfId="16516" xr:uid="{D4D0265D-3D8F-4161-9155-C3427DF01ECF}"/>
    <cellStyle name="Note 2 4 2 2 15 8" xfId="16517" xr:uid="{2A62C35F-5152-428D-A245-F6F0AC446511}"/>
    <cellStyle name="Note 2 4 2 2 16" xfId="16518" xr:uid="{A016BBAF-E9A5-404C-A684-3913AA2CE404}"/>
    <cellStyle name="Note 2 4 2 2 2" xfId="16519" xr:uid="{0C3D88DF-E6B9-44A8-A362-73D0F569AD31}"/>
    <cellStyle name="Note 2 4 2 2 2 2" xfId="16520" xr:uid="{72727D38-47EB-4063-88E1-1172C337CDB8}"/>
    <cellStyle name="Note 2 4 2 2 2 2 2" xfId="16521" xr:uid="{C5606BB6-48EB-4F31-9C37-356213FE0D29}"/>
    <cellStyle name="Note 2 4 2 2 2 2 3" xfId="16522" xr:uid="{3600E7F3-1B97-4DAC-9904-DCC762103B97}"/>
    <cellStyle name="Note 2 4 2 2 2 3" xfId="16523" xr:uid="{30C070F1-2EA0-44AB-9EF9-BDE73A69915A}"/>
    <cellStyle name="Note 2 4 2 2 2 3 2" xfId="16524" xr:uid="{8F52CBBA-570C-4214-A5D8-575B886A6506}"/>
    <cellStyle name="Note 2 4 2 2 2 3 3" xfId="16525" xr:uid="{22C58EB6-820F-445A-B556-7CFF3F5601C2}"/>
    <cellStyle name="Note 2 4 2 2 2 4" xfId="16526" xr:uid="{AC128577-AED0-4AC6-ABC8-F9301E575A17}"/>
    <cellStyle name="Note 2 4 2 2 2 4 2" xfId="16527" xr:uid="{F183947F-57D6-486D-B95D-6B1B13951CBA}"/>
    <cellStyle name="Note 2 4 2 2 2 4 3" xfId="16528" xr:uid="{23AEE2CB-1403-4A8C-AE2C-BBE6DE459E40}"/>
    <cellStyle name="Note 2 4 2 2 2 5" xfId="16529" xr:uid="{549D5487-1F0F-4099-BA25-ED9AC5520682}"/>
    <cellStyle name="Note 2 4 2 2 2 5 2" xfId="16530" xr:uid="{BD06EDB5-462B-4CB3-AD6D-E01C9E3EC53A}"/>
    <cellStyle name="Note 2 4 2 2 2 5 3" xfId="16531" xr:uid="{1A098366-FF38-4ED9-A002-4BE7E31F49A2}"/>
    <cellStyle name="Note 2 4 2 2 2 6" xfId="16532" xr:uid="{03A4F7B5-A50B-4E00-84C3-4E1090058EFE}"/>
    <cellStyle name="Note 2 4 2 2 2 6 2" xfId="16533" xr:uid="{98C42565-1B44-413C-A2F8-E2A23769A178}"/>
    <cellStyle name="Note 2 4 2 2 2 6 3" xfId="16534" xr:uid="{F3802E42-0A49-4AE7-A5D7-65C47E1B6B2A}"/>
    <cellStyle name="Note 2 4 2 2 2 7" xfId="16535" xr:uid="{DD247925-46FA-4039-A9D0-3255D51AB1D3}"/>
    <cellStyle name="Note 2 4 2 2 2 8" xfId="16536" xr:uid="{470047CC-DBA4-4106-929C-609D23DB4749}"/>
    <cellStyle name="Note 2 4 2 2 2 9" xfId="16537" xr:uid="{D1149EA7-3C88-411A-8842-8007949737BF}"/>
    <cellStyle name="Note 2 4 2 2 3" xfId="16538" xr:uid="{576CDDFB-E13C-41F6-9944-DCC0FCB6F1B5}"/>
    <cellStyle name="Note 2 4 2 2 3 2" xfId="16539" xr:uid="{7A617AEA-D165-421E-A3EE-082C550103A4}"/>
    <cellStyle name="Note 2 4 2 2 3 2 2" xfId="16540" xr:uid="{C59D0E16-DF9F-4563-9706-85E464002015}"/>
    <cellStyle name="Note 2 4 2 2 3 2 3" xfId="16541" xr:uid="{230A3D59-6F50-4EE1-8CE2-9977208FCC8C}"/>
    <cellStyle name="Note 2 4 2 2 3 3" xfId="16542" xr:uid="{8282AFCC-F3E9-4046-8B96-45B864996396}"/>
    <cellStyle name="Note 2 4 2 2 3 3 2" xfId="16543" xr:uid="{61B4EDF4-F69F-4B5B-AAAF-D1275271E42A}"/>
    <cellStyle name="Note 2 4 2 2 3 3 3" xfId="16544" xr:uid="{66272274-F210-404A-B057-D5BA2F75E458}"/>
    <cellStyle name="Note 2 4 2 2 3 4" xfId="16545" xr:uid="{C52EEDF1-17A1-4BC2-8137-D1698FC08692}"/>
    <cellStyle name="Note 2 4 2 2 3 4 2" xfId="16546" xr:uid="{72BFEA66-B453-4503-AECB-DE9297151444}"/>
    <cellStyle name="Note 2 4 2 2 3 4 3" xfId="16547" xr:uid="{02C2FD56-B399-4EA5-8A23-1F601F89E266}"/>
    <cellStyle name="Note 2 4 2 2 3 5" xfId="16548" xr:uid="{698BF9F5-5417-47C6-AADD-BC75426F69D1}"/>
    <cellStyle name="Note 2 4 2 2 3 5 2" xfId="16549" xr:uid="{4FA6FCAE-6E6D-4BC2-810C-CAE26FD04762}"/>
    <cellStyle name="Note 2 4 2 2 3 5 3" xfId="16550" xr:uid="{A3E8F99E-7BC9-41C3-95DA-B57F1E2E9852}"/>
    <cellStyle name="Note 2 4 2 2 3 6" xfId="16551" xr:uid="{1CE50A23-45DD-41DF-A71A-960E186551D5}"/>
    <cellStyle name="Note 2 4 2 2 3 6 2" xfId="16552" xr:uid="{4AEA05D8-493B-4322-A35B-A09C6E60A642}"/>
    <cellStyle name="Note 2 4 2 2 3 6 3" xfId="16553" xr:uid="{39CE574D-3DC0-40F8-9A4C-509C2287C78B}"/>
    <cellStyle name="Note 2 4 2 2 3 7" xfId="16554" xr:uid="{4D6509B9-E59C-48C2-8B84-C495F1A11209}"/>
    <cellStyle name="Note 2 4 2 2 3 8" xfId="16555" xr:uid="{7922D96F-8A1B-41FC-8709-3B4BF6912DC7}"/>
    <cellStyle name="Note 2 4 2 2 3 9" xfId="16556" xr:uid="{8F908F6C-C2B0-4E19-97A8-442B805C0090}"/>
    <cellStyle name="Note 2 4 2 2 4" xfId="16557" xr:uid="{DEBC4554-CB73-4931-9892-AC11F8E9C802}"/>
    <cellStyle name="Note 2 4 2 2 4 2" xfId="16558" xr:uid="{692436FC-A56D-4E5F-A667-52E27E3237FC}"/>
    <cellStyle name="Note 2 4 2 2 4 2 2" xfId="16559" xr:uid="{6B9E58A9-9F87-4312-83B9-D3010B69B1D1}"/>
    <cellStyle name="Note 2 4 2 2 4 2 3" xfId="16560" xr:uid="{65BBA54E-1C10-4CA6-A0D1-738DB57F9925}"/>
    <cellStyle name="Note 2 4 2 2 4 3" xfId="16561" xr:uid="{1D0943A4-FF17-4B49-8341-647AFF822F95}"/>
    <cellStyle name="Note 2 4 2 2 4 3 2" xfId="16562" xr:uid="{D873E543-4E63-4CD2-94B8-55E3D4A70135}"/>
    <cellStyle name="Note 2 4 2 2 4 3 3" xfId="16563" xr:uid="{0778273B-621B-4924-87CB-3039FE7C37F0}"/>
    <cellStyle name="Note 2 4 2 2 4 4" xfId="16564" xr:uid="{F7EB8AA7-83D2-4F3E-93E1-05EE26B40016}"/>
    <cellStyle name="Note 2 4 2 2 4 4 2" xfId="16565" xr:uid="{3DABDEDF-F215-4C4C-9AFE-7FE1F4355D36}"/>
    <cellStyle name="Note 2 4 2 2 4 4 3" xfId="16566" xr:uid="{22613D84-642B-42BE-9728-63736477CE40}"/>
    <cellStyle name="Note 2 4 2 2 4 5" xfId="16567" xr:uid="{D87BB6C3-16BD-4CCC-BAFA-B41AB41970BB}"/>
    <cellStyle name="Note 2 4 2 2 4 5 2" xfId="16568" xr:uid="{ECC38C96-B6A3-440C-8002-E3CE37AA43AD}"/>
    <cellStyle name="Note 2 4 2 2 4 5 3" xfId="16569" xr:uid="{2251EE1B-F408-47E9-9340-CDFADC0BD223}"/>
    <cellStyle name="Note 2 4 2 2 4 6" xfId="16570" xr:uid="{1FB4C6D3-6FFF-4BC5-8433-57A608D4502C}"/>
    <cellStyle name="Note 2 4 2 2 4 6 2" xfId="16571" xr:uid="{A620EA87-1A5F-4DDA-A9FE-5CC45D952C10}"/>
    <cellStyle name="Note 2 4 2 2 4 6 3" xfId="16572" xr:uid="{E5DBCB43-92BB-4FA6-A1B0-254FB82E16C0}"/>
    <cellStyle name="Note 2 4 2 2 4 7" xfId="16573" xr:uid="{D6AA0EB6-DAC0-4353-BDA0-375936BDC217}"/>
    <cellStyle name="Note 2 4 2 2 4 8" xfId="16574" xr:uid="{6E1F0EB2-F811-42E4-B7B7-736B0C35AD08}"/>
    <cellStyle name="Note 2 4 2 2 4 9" xfId="16575" xr:uid="{287D5712-1F73-45B9-AE10-5E8678F6A2B0}"/>
    <cellStyle name="Note 2 4 2 2 5" xfId="16576" xr:uid="{A8A5F5FB-1289-4782-A1E6-5A51516725DE}"/>
    <cellStyle name="Note 2 4 2 2 5 2" xfId="16577" xr:uid="{3503D8B2-47F9-4B54-B13D-3ECCC680CCF6}"/>
    <cellStyle name="Note 2 4 2 2 5 2 2" xfId="16578" xr:uid="{02D02A6A-CE1D-49FE-BAB2-EEEED32BA643}"/>
    <cellStyle name="Note 2 4 2 2 5 2 3" xfId="16579" xr:uid="{D5ECD950-7D0F-4D73-ACEF-A846C0B2957C}"/>
    <cellStyle name="Note 2 4 2 2 5 3" xfId="16580" xr:uid="{870BC9B4-D407-4302-8C9C-3A0857764B5D}"/>
    <cellStyle name="Note 2 4 2 2 5 3 2" xfId="16581" xr:uid="{57C943D6-3C9F-4B38-90AD-DE9E9A772D2C}"/>
    <cellStyle name="Note 2 4 2 2 5 3 3" xfId="16582" xr:uid="{ED20519B-D87C-4529-9ADE-04362C116F27}"/>
    <cellStyle name="Note 2 4 2 2 5 4" xfId="16583" xr:uid="{F33D7220-66C9-410B-BE63-C8A2F02DC99E}"/>
    <cellStyle name="Note 2 4 2 2 5 4 2" xfId="16584" xr:uid="{5CCE4E47-6026-47A4-AAC1-C4F5C64B41F9}"/>
    <cellStyle name="Note 2 4 2 2 5 4 3" xfId="16585" xr:uid="{18C7A727-9177-4C36-83B4-286FDAC4D605}"/>
    <cellStyle name="Note 2 4 2 2 5 5" xfId="16586" xr:uid="{427DD8E1-6038-4082-8441-DC69A1059C5F}"/>
    <cellStyle name="Note 2 4 2 2 5 5 2" xfId="16587" xr:uid="{86FFE2BF-47AD-4340-9361-3E52828A98C0}"/>
    <cellStyle name="Note 2 4 2 2 5 5 3" xfId="16588" xr:uid="{FA701F1B-EC17-4AB0-BF31-DDA4ED2F62D5}"/>
    <cellStyle name="Note 2 4 2 2 5 6" xfId="16589" xr:uid="{2135B803-D415-4A57-B5C0-7D501C95F675}"/>
    <cellStyle name="Note 2 4 2 2 5 6 2" xfId="16590" xr:uid="{37FF4EA4-6CAF-4439-B0CD-3DE2E6DC869C}"/>
    <cellStyle name="Note 2 4 2 2 5 6 3" xfId="16591" xr:uid="{9256EA39-1557-4D8A-BF6C-8C33C3E94C40}"/>
    <cellStyle name="Note 2 4 2 2 5 7" xfId="16592" xr:uid="{E431A8DE-23B4-428F-AEDF-E7C66F325797}"/>
    <cellStyle name="Note 2 4 2 2 5 8" xfId="16593" xr:uid="{6BABB4C3-9D1D-4B71-B49D-4EF4DBC7F9A8}"/>
    <cellStyle name="Note 2 4 2 2 5 9" xfId="16594" xr:uid="{1F7EB8C3-391B-4AF4-BFC5-42887C150FED}"/>
    <cellStyle name="Note 2 4 2 2 6" xfId="16595" xr:uid="{463EC5C6-1737-44AA-81CE-E4F6779382C3}"/>
    <cellStyle name="Note 2 4 2 2 6 2" xfId="16596" xr:uid="{B4A9363E-D55D-4E66-AB6C-988DE9E2DDB6}"/>
    <cellStyle name="Note 2 4 2 2 6 2 2" xfId="16597" xr:uid="{1D7BD1A1-2728-408A-9B35-2FE895AC0E78}"/>
    <cellStyle name="Note 2 4 2 2 6 2 3" xfId="16598" xr:uid="{67F4C399-CE99-438A-97B8-2EB1F0EE3188}"/>
    <cellStyle name="Note 2 4 2 2 6 3" xfId="16599" xr:uid="{99B8BA4C-7A9E-4D3D-BD97-B0BC91A332CC}"/>
    <cellStyle name="Note 2 4 2 2 6 3 2" xfId="16600" xr:uid="{19038111-7DB3-4715-94F0-994565CDA105}"/>
    <cellStyle name="Note 2 4 2 2 6 3 3" xfId="16601" xr:uid="{822CBBE6-87E3-4B95-B135-1BE49F792336}"/>
    <cellStyle name="Note 2 4 2 2 6 4" xfId="16602" xr:uid="{B24532E4-BDED-4C7A-9FBB-BCF5BADA6E1F}"/>
    <cellStyle name="Note 2 4 2 2 6 4 2" xfId="16603" xr:uid="{D7A28B55-7CAE-4B58-85FD-8D511D04C9AF}"/>
    <cellStyle name="Note 2 4 2 2 6 4 3" xfId="16604" xr:uid="{3D579F34-BF8E-48FD-AFBC-CB13475FE808}"/>
    <cellStyle name="Note 2 4 2 2 6 5" xfId="16605" xr:uid="{39E31BD6-73A3-4B33-85A3-316BEF0C05A7}"/>
    <cellStyle name="Note 2 4 2 2 6 5 2" xfId="16606" xr:uid="{1B606E49-770D-4D8B-A70D-B3A00FDA6784}"/>
    <cellStyle name="Note 2 4 2 2 6 5 3" xfId="16607" xr:uid="{DE9736F9-9169-4962-97E4-7D467F415198}"/>
    <cellStyle name="Note 2 4 2 2 6 6" xfId="16608" xr:uid="{B95FB95B-D701-480C-AA9F-B04700A50BF3}"/>
    <cellStyle name="Note 2 4 2 2 6 6 2" xfId="16609" xr:uid="{B73276A7-1312-40A5-A1B1-837321BB6F10}"/>
    <cellStyle name="Note 2 4 2 2 6 6 3" xfId="16610" xr:uid="{672B02A5-2D68-4B5E-BAAA-9B14AC029351}"/>
    <cellStyle name="Note 2 4 2 2 6 7" xfId="16611" xr:uid="{7C48E23A-CC6D-4246-A89D-C8600E49A208}"/>
    <cellStyle name="Note 2 4 2 2 6 8" xfId="16612" xr:uid="{84C9DC4A-9247-4EAE-8BA7-B39BEF701F2A}"/>
    <cellStyle name="Note 2 4 2 2 6 9" xfId="16613" xr:uid="{C540AF64-DE2A-4C60-A687-227C3BE0B833}"/>
    <cellStyle name="Note 2 4 2 2 7" xfId="16614" xr:uid="{EFE5C626-AC38-4887-B369-06AD942768FD}"/>
    <cellStyle name="Note 2 4 2 2 7 2" xfId="16615" xr:uid="{9302E2C7-4F01-48F7-AFC8-EF992599E595}"/>
    <cellStyle name="Note 2 4 2 2 7 2 2" xfId="16616" xr:uid="{D1BD855F-BE1B-46D2-8C11-2ED2EE0CA6CC}"/>
    <cellStyle name="Note 2 4 2 2 7 2 3" xfId="16617" xr:uid="{28A1E778-82D9-4656-B33F-7F0D48E4251C}"/>
    <cellStyle name="Note 2 4 2 2 7 3" xfId="16618" xr:uid="{BB0E78B5-E7AB-4342-87A6-D3247FAC25FC}"/>
    <cellStyle name="Note 2 4 2 2 7 3 2" xfId="16619" xr:uid="{EB3E3D07-8DDF-4EED-9846-C5469EECD465}"/>
    <cellStyle name="Note 2 4 2 2 7 3 3" xfId="16620" xr:uid="{5B7765B8-C4C6-4AC0-A83D-D2ED5D757631}"/>
    <cellStyle name="Note 2 4 2 2 7 4" xfId="16621" xr:uid="{B5A2E795-48A4-4138-91E6-D79B9DD9F475}"/>
    <cellStyle name="Note 2 4 2 2 7 4 2" xfId="16622" xr:uid="{A841CFCD-37B4-430A-AF5F-7ACF39D928DE}"/>
    <cellStyle name="Note 2 4 2 2 7 4 3" xfId="16623" xr:uid="{A79DD8F0-EFB8-45D8-9595-010E7957110B}"/>
    <cellStyle name="Note 2 4 2 2 7 5" xfId="16624" xr:uid="{9206F3D9-2E78-4896-9B91-16E38BB2C5E1}"/>
    <cellStyle name="Note 2 4 2 2 7 5 2" xfId="16625" xr:uid="{15FA5EEA-3F31-477A-834C-0CB51AAA6A90}"/>
    <cellStyle name="Note 2 4 2 2 7 5 3" xfId="16626" xr:uid="{03CB05F4-58EA-4866-A9E3-08E89EEFE5B6}"/>
    <cellStyle name="Note 2 4 2 2 7 6" xfId="16627" xr:uid="{51C8F8EB-B55C-465C-BC31-BFD36106127A}"/>
    <cellStyle name="Note 2 4 2 2 7 6 2" xfId="16628" xr:uid="{E16644C3-3441-4867-9B7F-10BD788D73F3}"/>
    <cellStyle name="Note 2 4 2 2 7 6 3" xfId="16629" xr:uid="{F5D2DA5F-210C-4039-A4CB-C80705385934}"/>
    <cellStyle name="Note 2 4 2 2 7 7" xfId="16630" xr:uid="{8E790C99-8F81-4E78-ABE3-82C064917556}"/>
    <cellStyle name="Note 2 4 2 2 7 8" xfId="16631" xr:uid="{B6398736-E34C-40AD-BA27-91F38227AAA8}"/>
    <cellStyle name="Note 2 4 2 2 7 9" xfId="16632" xr:uid="{A5ABFBC3-321F-4B7F-BBF6-C68F8239936D}"/>
    <cellStyle name="Note 2 4 2 2 8" xfId="16633" xr:uid="{0851417F-7FA7-41E5-A51D-081DEE47B3C4}"/>
    <cellStyle name="Note 2 4 2 2 8 2" xfId="16634" xr:uid="{98CB2464-F4B6-4A6E-83DC-A12B601EAC67}"/>
    <cellStyle name="Note 2 4 2 2 8 2 2" xfId="16635" xr:uid="{52AC4ADF-E6B8-4BCA-9710-4DD649AE801A}"/>
    <cellStyle name="Note 2 4 2 2 8 2 3" xfId="16636" xr:uid="{68C66DF7-4922-49D6-BCB5-847055903AC2}"/>
    <cellStyle name="Note 2 4 2 2 8 3" xfId="16637" xr:uid="{9B493A57-7669-413C-9532-F56C143A7AA8}"/>
    <cellStyle name="Note 2 4 2 2 8 3 2" xfId="16638" xr:uid="{479DEC93-CD3A-4ED1-B6AE-94E7232000F7}"/>
    <cellStyle name="Note 2 4 2 2 8 3 3" xfId="16639" xr:uid="{9F9650D0-4D11-4D2D-893E-5E13F4B6A266}"/>
    <cellStyle name="Note 2 4 2 2 8 4" xfId="16640" xr:uid="{EF49F6CA-EB62-4332-A33C-37DE0D5062D4}"/>
    <cellStyle name="Note 2 4 2 2 8 4 2" xfId="16641" xr:uid="{2091348F-B1D8-44D8-92E7-22FA0DF7833B}"/>
    <cellStyle name="Note 2 4 2 2 8 4 3" xfId="16642" xr:uid="{F9E1FF13-1A2A-4FD2-8D49-70BD9C0FA8E6}"/>
    <cellStyle name="Note 2 4 2 2 8 5" xfId="16643" xr:uid="{FECE1D32-7D0E-422F-B66D-A5732099697F}"/>
    <cellStyle name="Note 2 4 2 2 8 5 2" xfId="16644" xr:uid="{8D943834-8069-4460-96D1-653595C40818}"/>
    <cellStyle name="Note 2 4 2 2 8 5 3" xfId="16645" xr:uid="{05F7A551-FB50-44FE-94A0-928F4780581F}"/>
    <cellStyle name="Note 2 4 2 2 8 6" xfId="16646" xr:uid="{DBC5A2BD-AF58-4DFE-ADF0-9E0AA4A50FB9}"/>
    <cellStyle name="Note 2 4 2 2 8 6 2" xfId="16647" xr:uid="{44C4AB8D-7B60-4703-8DD1-62A4E045074F}"/>
    <cellStyle name="Note 2 4 2 2 8 6 3" xfId="16648" xr:uid="{B93523E6-6865-4206-9632-E1FCF40FA1DD}"/>
    <cellStyle name="Note 2 4 2 2 8 7" xfId="16649" xr:uid="{0489214C-1353-46B6-98D3-730E23A1FECE}"/>
    <cellStyle name="Note 2 4 2 2 8 8" xfId="16650" xr:uid="{7EE52F9E-CAF9-4127-B081-414F7935B340}"/>
    <cellStyle name="Note 2 4 2 2 8 9" xfId="16651" xr:uid="{40C04BD9-4287-47D2-B220-20F04707EF25}"/>
    <cellStyle name="Note 2 4 2 2 9" xfId="16652" xr:uid="{36192180-E029-405E-961F-7853595BB272}"/>
    <cellStyle name="Note 2 4 2 2 9 2" xfId="16653" xr:uid="{F128F233-5EFB-4AFE-90A3-C476CF300463}"/>
    <cellStyle name="Note 2 4 2 2 9 2 2" xfId="16654" xr:uid="{B017A7A4-BFD6-436C-A3AD-48A8A3D883BD}"/>
    <cellStyle name="Note 2 4 2 2 9 2 3" xfId="16655" xr:uid="{98FCD925-5D36-40D0-B90F-151F2B273FB2}"/>
    <cellStyle name="Note 2 4 2 2 9 3" xfId="16656" xr:uid="{A845F2EC-998B-4E0D-8295-75CDD97A8581}"/>
    <cellStyle name="Note 2 4 2 2 9 3 2" xfId="16657" xr:uid="{A4DB35E0-3AE6-4881-82D3-F3ECA20D78AC}"/>
    <cellStyle name="Note 2 4 2 2 9 3 3" xfId="16658" xr:uid="{EB873D71-3AEF-4512-BF3E-0C56158942A9}"/>
    <cellStyle name="Note 2 4 2 2 9 4" xfId="16659" xr:uid="{47BBA603-1BB7-4E0D-8F5F-D3EF271A7879}"/>
    <cellStyle name="Note 2 4 2 2 9 4 2" xfId="16660" xr:uid="{5D1EBDA1-5987-4505-A979-03D527F7904B}"/>
    <cellStyle name="Note 2 4 2 2 9 4 3" xfId="16661" xr:uid="{BF3EA41C-735A-4100-A1A5-C6CED9D6A030}"/>
    <cellStyle name="Note 2 4 2 2 9 5" xfId="16662" xr:uid="{50367784-FA19-4C4F-8645-EF5FC7498BE8}"/>
    <cellStyle name="Note 2 4 2 2 9 5 2" xfId="16663" xr:uid="{7BC47A0D-36FE-47ED-AE64-92884B51B9EB}"/>
    <cellStyle name="Note 2 4 2 2 9 5 3" xfId="16664" xr:uid="{3B8D32A3-C4A8-42FC-80AA-38370F215884}"/>
    <cellStyle name="Note 2 4 2 2 9 6" xfId="16665" xr:uid="{5ABCE38B-DCBC-44FB-9031-19A65A34795A}"/>
    <cellStyle name="Note 2 4 2 2 9 6 2" xfId="16666" xr:uid="{E6445C68-BA94-4D58-839A-8DA888B4D9A5}"/>
    <cellStyle name="Note 2 4 2 2 9 6 3" xfId="16667" xr:uid="{82B171D2-3235-47CA-95F9-823F836DAADB}"/>
    <cellStyle name="Note 2 4 2 2 9 7" xfId="16668" xr:uid="{FB1F5141-9E3A-4567-9BAA-ECB754524519}"/>
    <cellStyle name="Note 2 4 2 2 9 8" xfId="16669" xr:uid="{F5A9DB07-9064-42B9-B823-C71991F7ED2F}"/>
    <cellStyle name="Note 2 4 2 3" xfId="16670" xr:uid="{6F977ACB-6A78-458D-AEC1-44DF48D6B49F}"/>
    <cellStyle name="Note 2 4 2 3 10" xfId="16671" xr:uid="{5E090FAD-EE14-43BC-9A36-1AC2245AA959}"/>
    <cellStyle name="Note 2 4 2 3 10 2" xfId="16672" xr:uid="{5F292C95-75DB-44C3-B302-BC2FF221CDDD}"/>
    <cellStyle name="Note 2 4 2 3 10 2 2" xfId="16673" xr:uid="{368A13CF-B152-4EF0-84AF-9B85E194B4F9}"/>
    <cellStyle name="Note 2 4 2 3 10 2 3" xfId="16674" xr:uid="{E92E108B-A99D-455B-9B4B-57474F6EB2D0}"/>
    <cellStyle name="Note 2 4 2 3 10 3" xfId="16675" xr:uid="{90B7AC8E-F98C-476A-BC85-9699BD3B5C6E}"/>
    <cellStyle name="Note 2 4 2 3 10 3 2" xfId="16676" xr:uid="{66577EBF-D7EF-4DE6-A609-B3FCA5A3BEA7}"/>
    <cellStyle name="Note 2 4 2 3 10 3 3" xfId="16677" xr:uid="{BD7534C4-13E7-4AAF-B5B0-9CA06F7037AA}"/>
    <cellStyle name="Note 2 4 2 3 10 4" xfId="16678" xr:uid="{74FBE36E-BE86-4740-89D8-0A5A0E9E5ED4}"/>
    <cellStyle name="Note 2 4 2 3 10 4 2" xfId="16679" xr:uid="{0A626ACE-7A2D-44C3-971A-C8E4A3FE51DD}"/>
    <cellStyle name="Note 2 4 2 3 10 4 3" xfId="16680" xr:uid="{8EE93E2B-CB8E-4A82-A372-E55B64BDFF11}"/>
    <cellStyle name="Note 2 4 2 3 10 5" xfId="16681" xr:uid="{941581DA-5597-4EAA-81A6-280EF8F54C2C}"/>
    <cellStyle name="Note 2 4 2 3 10 5 2" xfId="16682" xr:uid="{80F6D85D-A596-4EE4-8877-F5AA725D8131}"/>
    <cellStyle name="Note 2 4 2 3 10 5 3" xfId="16683" xr:uid="{D92A1D15-84B5-4116-A92E-92DCBB905845}"/>
    <cellStyle name="Note 2 4 2 3 10 6" xfId="16684" xr:uid="{5D28627D-0D4B-4568-938C-9B26283D031F}"/>
    <cellStyle name="Note 2 4 2 3 10 6 2" xfId="16685" xr:uid="{37907551-5664-4836-97CE-15229F9DAD3C}"/>
    <cellStyle name="Note 2 4 2 3 10 6 3" xfId="16686" xr:uid="{34A8A1F9-BC1D-4695-9AE2-1B1B25AFA136}"/>
    <cellStyle name="Note 2 4 2 3 10 7" xfId="16687" xr:uid="{88E457B0-7190-417D-B662-8BBA85145EDF}"/>
    <cellStyle name="Note 2 4 2 3 10 8" xfId="16688" xr:uid="{69567C02-FE99-40E6-80AC-DD6948E74D90}"/>
    <cellStyle name="Note 2 4 2 3 11" xfId="16689" xr:uid="{2D21F55D-1921-43BB-B696-6616FE7C0F9D}"/>
    <cellStyle name="Note 2 4 2 3 11 2" xfId="16690" xr:uid="{FFBB700F-9B61-4B7E-87EB-EA3663B524B6}"/>
    <cellStyle name="Note 2 4 2 3 11 2 2" xfId="16691" xr:uid="{229F6DB8-6C60-4843-95FD-6980407FAA9A}"/>
    <cellStyle name="Note 2 4 2 3 11 2 3" xfId="16692" xr:uid="{B2F0BDAF-4B71-4FEB-A53E-E7E628AB1798}"/>
    <cellStyle name="Note 2 4 2 3 11 3" xfId="16693" xr:uid="{E0EB602D-6F14-4FA5-93DD-9AA7D733FE3B}"/>
    <cellStyle name="Note 2 4 2 3 11 3 2" xfId="16694" xr:uid="{59938698-BB4A-45D1-979C-A4D19524E7C8}"/>
    <cellStyle name="Note 2 4 2 3 11 3 3" xfId="16695" xr:uid="{7B421743-CDF6-4F93-AFE9-3063ABC33A1E}"/>
    <cellStyle name="Note 2 4 2 3 11 4" xfId="16696" xr:uid="{D1C10E0B-3E45-42B0-9C3E-902973FD75B8}"/>
    <cellStyle name="Note 2 4 2 3 11 4 2" xfId="16697" xr:uid="{89412C2C-97C8-45AD-977C-8E3D96306E0E}"/>
    <cellStyle name="Note 2 4 2 3 11 4 3" xfId="16698" xr:uid="{82778EED-FA07-4E43-A435-2D0A5A99C3AB}"/>
    <cellStyle name="Note 2 4 2 3 11 5" xfId="16699" xr:uid="{81FCADF3-4E63-474E-AEFE-D3429BBB090E}"/>
    <cellStyle name="Note 2 4 2 3 11 5 2" xfId="16700" xr:uid="{AA9368FF-0F61-4486-B2F5-A0E9619FAB4F}"/>
    <cellStyle name="Note 2 4 2 3 11 5 3" xfId="16701" xr:uid="{22EE93BF-FEA2-498A-BFFC-7126759472AE}"/>
    <cellStyle name="Note 2 4 2 3 11 6" xfId="16702" xr:uid="{7C53908A-5AEC-4F51-A5F4-D406867B078D}"/>
    <cellStyle name="Note 2 4 2 3 11 6 2" xfId="16703" xr:uid="{4478AA6E-411F-445A-99FE-3D24648F66E6}"/>
    <cellStyle name="Note 2 4 2 3 11 6 3" xfId="16704" xr:uid="{76F12B7D-87EB-450C-B127-CB25150927E5}"/>
    <cellStyle name="Note 2 4 2 3 11 7" xfId="16705" xr:uid="{439EB0AF-EC6D-4C75-B85F-C735C2D3A359}"/>
    <cellStyle name="Note 2 4 2 3 11 8" xfId="16706" xr:uid="{297A83BE-4C7A-4B7B-9A5F-8B1EA129EA5E}"/>
    <cellStyle name="Note 2 4 2 3 12" xfId="16707" xr:uid="{A5F32A0F-9457-481A-A644-671D4C53F03F}"/>
    <cellStyle name="Note 2 4 2 3 12 2" xfId="16708" xr:uid="{67869A3A-7E1C-467B-AEE7-F032C7C9329F}"/>
    <cellStyle name="Note 2 4 2 3 12 2 2" xfId="16709" xr:uid="{6BBE4CAD-83E5-4635-B7BF-DB630F8677A6}"/>
    <cellStyle name="Note 2 4 2 3 12 2 3" xfId="16710" xr:uid="{80E13FCA-A8B1-4B64-8D8D-3F86C9E788CC}"/>
    <cellStyle name="Note 2 4 2 3 12 3" xfId="16711" xr:uid="{DE277D6F-5A9D-469A-885F-B300D797D9AF}"/>
    <cellStyle name="Note 2 4 2 3 12 3 2" xfId="16712" xr:uid="{0A18D275-0ABE-4209-B7A0-82BA629F3380}"/>
    <cellStyle name="Note 2 4 2 3 12 3 3" xfId="16713" xr:uid="{9E3278D2-0CB5-474C-828B-826049AAE6A3}"/>
    <cellStyle name="Note 2 4 2 3 12 4" xfId="16714" xr:uid="{75D38224-78A7-40B2-8883-7486CC9633A0}"/>
    <cellStyle name="Note 2 4 2 3 12 4 2" xfId="16715" xr:uid="{58ECCC11-9944-43BF-B70F-E8D9B5690FA2}"/>
    <cellStyle name="Note 2 4 2 3 12 4 3" xfId="16716" xr:uid="{197662BE-0F48-423A-964E-E9D50825C457}"/>
    <cellStyle name="Note 2 4 2 3 12 5" xfId="16717" xr:uid="{58C36D2E-C416-44A5-AC14-F2E15F638211}"/>
    <cellStyle name="Note 2 4 2 3 12 5 2" xfId="16718" xr:uid="{E4F5C3D5-D34F-4E77-ACB7-84E027408FFD}"/>
    <cellStyle name="Note 2 4 2 3 12 5 3" xfId="16719" xr:uid="{DC4A1590-A4E4-4AD9-9B15-DA41DA06D674}"/>
    <cellStyle name="Note 2 4 2 3 12 6" xfId="16720" xr:uid="{8CF3A0CE-C533-47C4-8E95-BC47410ABF8A}"/>
    <cellStyle name="Note 2 4 2 3 12 6 2" xfId="16721" xr:uid="{9D537011-43F5-46A6-A777-18CA0884522D}"/>
    <cellStyle name="Note 2 4 2 3 12 6 3" xfId="16722" xr:uid="{F018B287-101F-4038-8405-648D5A394279}"/>
    <cellStyle name="Note 2 4 2 3 12 7" xfId="16723" xr:uid="{5B607C57-B6CC-4EA0-9752-E0D6CCAC1D78}"/>
    <cellStyle name="Note 2 4 2 3 12 8" xfId="16724" xr:uid="{DF88581E-E357-4E3A-8BF5-9AC736516E56}"/>
    <cellStyle name="Note 2 4 2 3 13" xfId="16725" xr:uid="{A4BD0119-064C-48AD-A4C6-C8CD4A351085}"/>
    <cellStyle name="Note 2 4 2 3 13 2" xfId="16726" xr:uid="{4D1C7142-44F3-471A-A7CE-69927C441D48}"/>
    <cellStyle name="Note 2 4 2 3 13 2 2" xfId="16727" xr:uid="{96A6078D-47B8-4087-901F-573B60C8530B}"/>
    <cellStyle name="Note 2 4 2 3 13 2 3" xfId="16728" xr:uid="{97062C65-F16E-48A1-9F9B-408D1F7D6780}"/>
    <cellStyle name="Note 2 4 2 3 13 3" xfId="16729" xr:uid="{6A727DC0-D3B8-4073-BF62-9EE9C3944E04}"/>
    <cellStyle name="Note 2 4 2 3 13 3 2" xfId="16730" xr:uid="{2495AF77-6F37-4EEC-8454-385D449E9598}"/>
    <cellStyle name="Note 2 4 2 3 13 3 3" xfId="16731" xr:uid="{D69A40EC-2847-4A58-AEDC-4E2A7E3F6C2F}"/>
    <cellStyle name="Note 2 4 2 3 13 4" xfId="16732" xr:uid="{DB1A5F61-BFE8-4F59-BD77-62E9DBF4A883}"/>
    <cellStyle name="Note 2 4 2 3 13 4 2" xfId="16733" xr:uid="{E0E75A4D-EA36-4E63-BB97-0290D45EA799}"/>
    <cellStyle name="Note 2 4 2 3 13 4 3" xfId="16734" xr:uid="{2524E682-E993-4AB1-B938-8AFAB0D06141}"/>
    <cellStyle name="Note 2 4 2 3 13 5" xfId="16735" xr:uid="{46341CD5-7514-4780-9324-302978F778A4}"/>
    <cellStyle name="Note 2 4 2 3 13 5 2" xfId="16736" xr:uid="{A86FF604-3278-4BB5-B7F2-E8F1C5F695A7}"/>
    <cellStyle name="Note 2 4 2 3 13 5 3" xfId="16737" xr:uid="{BF740485-9954-4D78-BB2D-DFFE08898A68}"/>
    <cellStyle name="Note 2 4 2 3 13 6" xfId="16738" xr:uid="{95AF9F73-EC63-4D92-9907-E3A9CBB58471}"/>
    <cellStyle name="Note 2 4 2 3 13 6 2" xfId="16739" xr:uid="{B6AFD430-AE30-4119-A9F6-C8495D4ABF32}"/>
    <cellStyle name="Note 2 4 2 3 13 6 3" xfId="16740" xr:uid="{F6CCCCD3-9723-475E-9361-3948B4030518}"/>
    <cellStyle name="Note 2 4 2 3 13 7" xfId="16741" xr:uid="{FC6EE57A-2DCC-457E-917D-B02F04EC1C9B}"/>
    <cellStyle name="Note 2 4 2 3 13 8" xfId="16742" xr:uid="{C65F3550-0663-4124-A5E8-F5BDD223F710}"/>
    <cellStyle name="Note 2 4 2 3 14" xfId="16743" xr:uid="{CF55B602-C07A-48B2-A264-8BE8B938D63D}"/>
    <cellStyle name="Note 2 4 2 3 14 2" xfId="16744" xr:uid="{6F1C10BB-A22B-4EC4-B310-99BB85C95820}"/>
    <cellStyle name="Note 2 4 2 3 14 2 2" xfId="16745" xr:uid="{39A4DA4A-93D2-40F9-9857-B7C774183F52}"/>
    <cellStyle name="Note 2 4 2 3 14 2 3" xfId="16746" xr:uid="{E907DFEA-205F-463A-8CB1-65CE304F7732}"/>
    <cellStyle name="Note 2 4 2 3 14 3" xfId="16747" xr:uid="{12F41C31-058A-43D2-867E-435773AB1E54}"/>
    <cellStyle name="Note 2 4 2 3 14 3 2" xfId="16748" xr:uid="{DA2B9931-CC2D-4EFD-B974-01E0614CCC55}"/>
    <cellStyle name="Note 2 4 2 3 14 3 3" xfId="16749" xr:uid="{C1D90164-0891-43D4-A73A-8EDD21614291}"/>
    <cellStyle name="Note 2 4 2 3 14 4" xfId="16750" xr:uid="{7E07B3E7-7534-4280-9748-282BD60A9DEB}"/>
    <cellStyle name="Note 2 4 2 3 14 4 2" xfId="16751" xr:uid="{78FD20C3-56DA-40CF-BB3F-689FFB4F6E70}"/>
    <cellStyle name="Note 2 4 2 3 14 4 3" xfId="16752" xr:uid="{70BBD831-30A2-417D-B38D-792DE0240B33}"/>
    <cellStyle name="Note 2 4 2 3 14 5" xfId="16753" xr:uid="{D5F8A2E9-3BB8-41D4-8B81-E25C4239A9B6}"/>
    <cellStyle name="Note 2 4 2 3 14 5 2" xfId="16754" xr:uid="{FAE20FD5-5131-4A4F-A9EA-000CE5226D5E}"/>
    <cellStyle name="Note 2 4 2 3 14 5 3" xfId="16755" xr:uid="{6B17873E-972C-495D-A2B0-E1E162BD8CDE}"/>
    <cellStyle name="Note 2 4 2 3 14 6" xfId="16756" xr:uid="{B9F0B814-BC7A-487C-98EA-55457AAD9906}"/>
    <cellStyle name="Note 2 4 2 3 14 6 2" xfId="16757" xr:uid="{472047C2-BFC3-40D2-AB0E-6F03CF786B2F}"/>
    <cellStyle name="Note 2 4 2 3 14 6 3" xfId="16758" xr:uid="{FC57A557-D1B7-4477-9D13-07368144F8C3}"/>
    <cellStyle name="Note 2 4 2 3 14 7" xfId="16759" xr:uid="{A5A0C9ED-0321-4D96-8E3C-C05E10435A67}"/>
    <cellStyle name="Note 2 4 2 3 14 8" xfId="16760" xr:uid="{4E94891B-28E1-4A93-A491-709BD28820C0}"/>
    <cellStyle name="Note 2 4 2 3 15" xfId="16761" xr:uid="{20806E86-6039-4762-9E8C-8B664F39CF84}"/>
    <cellStyle name="Note 2 4 2 3 15 2" xfId="16762" xr:uid="{C79C4FAD-F845-4DFF-A5BC-4B96D5B3B0A9}"/>
    <cellStyle name="Note 2 4 2 3 15 2 2" xfId="16763" xr:uid="{3FF03D82-FCA3-4C37-89F0-1D5A8639DF65}"/>
    <cellStyle name="Note 2 4 2 3 15 2 3" xfId="16764" xr:uid="{9A0DEA0F-96F8-4730-9795-5498B08E3934}"/>
    <cellStyle name="Note 2 4 2 3 15 3" xfId="16765" xr:uid="{A01A903C-B1D7-4DC7-96A8-464E941923B8}"/>
    <cellStyle name="Note 2 4 2 3 15 3 2" xfId="16766" xr:uid="{8B35EB9A-D47F-4630-9465-08580EFD590C}"/>
    <cellStyle name="Note 2 4 2 3 15 3 3" xfId="16767" xr:uid="{5446BE57-7265-4628-81AE-653AF6EA6B49}"/>
    <cellStyle name="Note 2 4 2 3 15 4" xfId="16768" xr:uid="{698CB1BB-FB63-4D6D-9E40-A85623D21D8E}"/>
    <cellStyle name="Note 2 4 2 3 15 4 2" xfId="16769" xr:uid="{64C7AF26-6762-44C4-8D52-072FFB35159F}"/>
    <cellStyle name="Note 2 4 2 3 15 4 3" xfId="16770" xr:uid="{CA9DE4F5-B37F-4917-9DEF-A855E38B9FC8}"/>
    <cellStyle name="Note 2 4 2 3 15 5" xfId="16771" xr:uid="{A411D8E8-5303-4F1E-9241-C2821894BD78}"/>
    <cellStyle name="Note 2 4 2 3 15 5 2" xfId="16772" xr:uid="{39333A47-CC91-498C-9C81-074A16421AFA}"/>
    <cellStyle name="Note 2 4 2 3 15 5 3" xfId="16773" xr:uid="{2D41CDE9-1EE3-426A-9CA7-7BF66B4ABFCD}"/>
    <cellStyle name="Note 2 4 2 3 15 6" xfId="16774" xr:uid="{90E7D4FC-5821-4DEA-B3C2-8FE781AF9CCC}"/>
    <cellStyle name="Note 2 4 2 3 15 6 2" xfId="16775" xr:uid="{9127B103-589A-4FF8-8930-0F04BCE4E986}"/>
    <cellStyle name="Note 2 4 2 3 15 6 3" xfId="16776" xr:uid="{4DE71944-27CF-4C90-89AE-ACAF15C90E21}"/>
    <cellStyle name="Note 2 4 2 3 15 7" xfId="16777" xr:uid="{E76E4B6A-5614-4597-81D3-62E251311C39}"/>
    <cellStyle name="Note 2 4 2 3 15 8" xfId="16778" xr:uid="{569B6167-632E-4A08-8480-9B7766D15DB9}"/>
    <cellStyle name="Note 2 4 2 3 16" xfId="16779" xr:uid="{2394EF77-94E1-4A76-B877-AA26DFA0087A}"/>
    <cellStyle name="Note 2 4 2 3 2" xfId="16780" xr:uid="{0388F983-FD4A-47EB-9BAD-567024967AB9}"/>
    <cellStyle name="Note 2 4 2 3 2 2" xfId="16781" xr:uid="{0B6846C6-BA70-4B64-9674-3EA9F5C1899A}"/>
    <cellStyle name="Note 2 4 2 3 2 2 2" xfId="16782" xr:uid="{1EBADF00-30B9-47F5-ADCA-0519FD52F074}"/>
    <cellStyle name="Note 2 4 2 3 2 2 3" xfId="16783" xr:uid="{F359AFC2-F337-4975-88BC-EB3BBAA08540}"/>
    <cellStyle name="Note 2 4 2 3 2 3" xfId="16784" xr:uid="{2C60E720-A2DC-4AA7-86A2-0F32821B673F}"/>
    <cellStyle name="Note 2 4 2 3 2 3 2" xfId="16785" xr:uid="{9FB5D1C4-B6E8-48BA-A32E-68383D1E49C0}"/>
    <cellStyle name="Note 2 4 2 3 2 3 3" xfId="16786" xr:uid="{12908D09-F026-43CB-B933-F45CB5B91AB0}"/>
    <cellStyle name="Note 2 4 2 3 2 4" xfId="16787" xr:uid="{CF2A72DF-CB08-48E4-B694-A9C8ECECE75D}"/>
    <cellStyle name="Note 2 4 2 3 2 4 2" xfId="16788" xr:uid="{69502B8F-DB60-4B59-89A8-B7B1A5CA5D0C}"/>
    <cellStyle name="Note 2 4 2 3 2 4 3" xfId="16789" xr:uid="{C5FE86B9-6441-4EAC-97F6-36271B04246E}"/>
    <cellStyle name="Note 2 4 2 3 2 5" xfId="16790" xr:uid="{8D17BBB4-C658-484E-BD98-FC9AD7D1012E}"/>
    <cellStyle name="Note 2 4 2 3 2 5 2" xfId="16791" xr:uid="{85BB4DA2-5B25-41DA-8C5B-16A0E68BBC2B}"/>
    <cellStyle name="Note 2 4 2 3 2 5 3" xfId="16792" xr:uid="{B2574482-D0A7-4479-BE78-E2BC7737EB02}"/>
    <cellStyle name="Note 2 4 2 3 2 6" xfId="16793" xr:uid="{E2EA9D11-0A61-48FC-AB22-76E10DB1A8AE}"/>
    <cellStyle name="Note 2 4 2 3 2 6 2" xfId="16794" xr:uid="{E113CC9A-6E91-4E40-A523-4F4ACF1292BD}"/>
    <cellStyle name="Note 2 4 2 3 2 6 3" xfId="16795" xr:uid="{93B01F3B-74CC-41D7-BC4F-6ED413148FA6}"/>
    <cellStyle name="Note 2 4 2 3 2 7" xfId="16796" xr:uid="{13721633-6DC0-4A9B-ADCA-5D38FFE4B115}"/>
    <cellStyle name="Note 2 4 2 3 2 8" xfId="16797" xr:uid="{C811E327-A796-4CFB-9B4D-70A890733811}"/>
    <cellStyle name="Note 2 4 2 3 2 9" xfId="16798" xr:uid="{D0CB7348-8E73-4FAC-8032-A14E4BC1A064}"/>
    <cellStyle name="Note 2 4 2 3 3" xfId="16799" xr:uid="{2A4E2E24-C0C4-43F5-85A5-F68B6716B442}"/>
    <cellStyle name="Note 2 4 2 3 3 2" xfId="16800" xr:uid="{9EE4E648-41F0-4E5C-A372-87EFC4EB76EC}"/>
    <cellStyle name="Note 2 4 2 3 3 2 2" xfId="16801" xr:uid="{405081DF-DF3B-46FB-B993-720E2CC509DD}"/>
    <cellStyle name="Note 2 4 2 3 3 2 3" xfId="16802" xr:uid="{525C68D7-DFE0-447A-8623-1487E0D66E75}"/>
    <cellStyle name="Note 2 4 2 3 3 3" xfId="16803" xr:uid="{CCEDABAA-80C5-4F70-B6CE-BAFAF8441AC0}"/>
    <cellStyle name="Note 2 4 2 3 3 3 2" xfId="16804" xr:uid="{44E61087-B7F9-4C46-96AE-7BFEF4A5132C}"/>
    <cellStyle name="Note 2 4 2 3 3 3 3" xfId="16805" xr:uid="{3D3DF0E2-0EA0-458C-B05A-C612C528F6CE}"/>
    <cellStyle name="Note 2 4 2 3 3 4" xfId="16806" xr:uid="{36010F03-E78D-4B4B-8905-27D0CED6DF10}"/>
    <cellStyle name="Note 2 4 2 3 3 4 2" xfId="16807" xr:uid="{7B8CA125-84A6-466F-A81C-B9F7803B5D6A}"/>
    <cellStyle name="Note 2 4 2 3 3 4 3" xfId="16808" xr:uid="{7CA258EC-76B2-42B4-A6D4-1D70EC078C0F}"/>
    <cellStyle name="Note 2 4 2 3 3 5" xfId="16809" xr:uid="{76BA4A26-1797-4C00-BCD7-88A368D10727}"/>
    <cellStyle name="Note 2 4 2 3 3 5 2" xfId="16810" xr:uid="{DFFFDECE-AB96-47AF-B31B-C62E8AE891F7}"/>
    <cellStyle name="Note 2 4 2 3 3 5 3" xfId="16811" xr:uid="{09CEA9F0-07C8-42E5-BDE9-789A352158C1}"/>
    <cellStyle name="Note 2 4 2 3 3 6" xfId="16812" xr:uid="{40D514D5-B9F3-4D49-9CA3-938C3798FEFF}"/>
    <cellStyle name="Note 2 4 2 3 3 6 2" xfId="16813" xr:uid="{DA4F4643-8CBC-4B40-9707-0B4C12F4DE18}"/>
    <cellStyle name="Note 2 4 2 3 3 6 3" xfId="16814" xr:uid="{DCD7977A-A75A-49F6-889B-DDE834CDEAF3}"/>
    <cellStyle name="Note 2 4 2 3 3 7" xfId="16815" xr:uid="{32DE766A-6C6B-46C1-A7B6-BEEEE69FCE34}"/>
    <cellStyle name="Note 2 4 2 3 3 8" xfId="16816" xr:uid="{3CC8228D-F455-4618-87EE-92B084C31C31}"/>
    <cellStyle name="Note 2 4 2 3 3 9" xfId="16817" xr:uid="{1189FD93-3A5D-40E0-9F2A-8ABD495DFBBA}"/>
    <cellStyle name="Note 2 4 2 3 4" xfId="16818" xr:uid="{3F2527E9-65B8-4FE2-AC55-8ECEFE56ED58}"/>
    <cellStyle name="Note 2 4 2 3 4 2" xfId="16819" xr:uid="{45302C7D-47AE-4AA5-90E2-63E6F0077EB2}"/>
    <cellStyle name="Note 2 4 2 3 4 2 2" xfId="16820" xr:uid="{B4FF09C6-C597-4B62-A9F1-02E49E9A37D2}"/>
    <cellStyle name="Note 2 4 2 3 4 2 3" xfId="16821" xr:uid="{0EC0E09E-76DC-4C99-84BC-FC2E6C0F9DE6}"/>
    <cellStyle name="Note 2 4 2 3 4 3" xfId="16822" xr:uid="{A4733978-91DF-47C0-9D97-E5EAAEF8A0BD}"/>
    <cellStyle name="Note 2 4 2 3 4 3 2" xfId="16823" xr:uid="{75391834-988A-4038-A654-38C9F4418B84}"/>
    <cellStyle name="Note 2 4 2 3 4 3 3" xfId="16824" xr:uid="{F2B08299-3D3C-4DE9-9AE1-6648D7739AF1}"/>
    <cellStyle name="Note 2 4 2 3 4 4" xfId="16825" xr:uid="{79E8F417-2132-46AF-872D-57B16E6FAA76}"/>
    <cellStyle name="Note 2 4 2 3 4 4 2" xfId="16826" xr:uid="{8F9789E5-E4E3-462B-B21B-84EF4E710BAA}"/>
    <cellStyle name="Note 2 4 2 3 4 4 3" xfId="16827" xr:uid="{9298C2D2-4CF8-4FBD-B1A9-3F3C2A4D94A1}"/>
    <cellStyle name="Note 2 4 2 3 4 5" xfId="16828" xr:uid="{84161854-FEE7-44B1-806B-794D85549953}"/>
    <cellStyle name="Note 2 4 2 3 4 5 2" xfId="16829" xr:uid="{BB729964-A72E-41DC-955E-4E81CE81FAFB}"/>
    <cellStyle name="Note 2 4 2 3 4 5 3" xfId="16830" xr:uid="{0975C6CE-AA3B-42DC-AB6D-0DA05A6708C2}"/>
    <cellStyle name="Note 2 4 2 3 4 6" xfId="16831" xr:uid="{07628481-C2FA-4E09-8002-6A9ECBB848E8}"/>
    <cellStyle name="Note 2 4 2 3 4 6 2" xfId="16832" xr:uid="{5B1BA07D-B2D6-42A7-8C88-6A7342AE78B4}"/>
    <cellStyle name="Note 2 4 2 3 4 6 3" xfId="16833" xr:uid="{EB5E4728-71B8-4FB2-BB3E-F353ADAFF683}"/>
    <cellStyle name="Note 2 4 2 3 4 7" xfId="16834" xr:uid="{36B9CB98-AD74-4489-B8A4-00BC0E85524F}"/>
    <cellStyle name="Note 2 4 2 3 4 8" xfId="16835" xr:uid="{4134A370-A739-4796-AE88-2A1803481ACD}"/>
    <cellStyle name="Note 2 4 2 3 4 9" xfId="16836" xr:uid="{808DF168-3C71-4C37-92E2-CF626F44B3C0}"/>
    <cellStyle name="Note 2 4 2 3 5" xfId="16837" xr:uid="{EEC84BFB-DD3E-4F0A-A5B3-830D7A6DEF55}"/>
    <cellStyle name="Note 2 4 2 3 5 2" xfId="16838" xr:uid="{60DEFA04-762A-4DF9-8885-678AB1F6F982}"/>
    <cellStyle name="Note 2 4 2 3 5 2 2" xfId="16839" xr:uid="{A0A3D051-F9A7-4DD5-9307-6B4F71674EC1}"/>
    <cellStyle name="Note 2 4 2 3 5 2 3" xfId="16840" xr:uid="{953567DF-E28D-41CB-A950-BCF0D482BF91}"/>
    <cellStyle name="Note 2 4 2 3 5 3" xfId="16841" xr:uid="{B9910A5C-AA3B-479E-AB93-A3F0F06FDE93}"/>
    <cellStyle name="Note 2 4 2 3 5 3 2" xfId="16842" xr:uid="{36E079A0-D136-4544-829E-D2E0DF3C17F5}"/>
    <cellStyle name="Note 2 4 2 3 5 3 3" xfId="16843" xr:uid="{554DBF23-0DF3-4BDC-8F8E-51EBDF542214}"/>
    <cellStyle name="Note 2 4 2 3 5 4" xfId="16844" xr:uid="{051F742E-5F9A-4829-897E-E1618F80C061}"/>
    <cellStyle name="Note 2 4 2 3 5 4 2" xfId="16845" xr:uid="{0C1FADF6-89EA-4592-8EEF-DBBC466E09E4}"/>
    <cellStyle name="Note 2 4 2 3 5 4 3" xfId="16846" xr:uid="{743F9828-7309-447D-9468-94971BA586FC}"/>
    <cellStyle name="Note 2 4 2 3 5 5" xfId="16847" xr:uid="{3C8B9BC0-473B-457C-B36A-F7062A850207}"/>
    <cellStyle name="Note 2 4 2 3 5 5 2" xfId="16848" xr:uid="{D95A1A19-4D99-4FF6-86C5-70226E613254}"/>
    <cellStyle name="Note 2 4 2 3 5 5 3" xfId="16849" xr:uid="{6D543D1B-8582-47EC-BD07-0F8D40FA733F}"/>
    <cellStyle name="Note 2 4 2 3 5 6" xfId="16850" xr:uid="{19A059A9-B890-45F1-A076-7DAEAC5C2B0E}"/>
    <cellStyle name="Note 2 4 2 3 5 6 2" xfId="16851" xr:uid="{45B56730-8B3C-462F-8F40-98F9C51B233A}"/>
    <cellStyle name="Note 2 4 2 3 5 6 3" xfId="16852" xr:uid="{572D2C57-482A-4B10-A630-BF602ABDE03A}"/>
    <cellStyle name="Note 2 4 2 3 5 7" xfId="16853" xr:uid="{6B028A99-F1E0-4FF2-BC47-93BE02EDA6D2}"/>
    <cellStyle name="Note 2 4 2 3 5 8" xfId="16854" xr:uid="{CD6E55C4-E1D9-4831-B8DF-35D063AFA01D}"/>
    <cellStyle name="Note 2 4 2 3 5 9" xfId="16855" xr:uid="{B47AD6A6-7824-41EB-9147-267C2FDADAEC}"/>
    <cellStyle name="Note 2 4 2 3 6" xfId="16856" xr:uid="{D3F998F4-4D1C-430D-9DAC-02BA7E9A5A0B}"/>
    <cellStyle name="Note 2 4 2 3 6 2" xfId="16857" xr:uid="{EEDAC265-A6FA-49D0-AE65-EDAF5B88A21C}"/>
    <cellStyle name="Note 2 4 2 3 6 2 2" xfId="16858" xr:uid="{0857ED53-690D-4216-B439-40C94D336714}"/>
    <cellStyle name="Note 2 4 2 3 6 2 3" xfId="16859" xr:uid="{43AC6FB5-DF45-4E3E-851E-B017EBE77E6F}"/>
    <cellStyle name="Note 2 4 2 3 6 3" xfId="16860" xr:uid="{84EEAF89-1E1D-48D1-849A-6A89B7B6DD9E}"/>
    <cellStyle name="Note 2 4 2 3 6 3 2" xfId="16861" xr:uid="{4652FFCA-5E0D-482E-A84A-10E4A7A292DB}"/>
    <cellStyle name="Note 2 4 2 3 6 3 3" xfId="16862" xr:uid="{AD819449-1EBA-4669-AA22-96E5FAC0E483}"/>
    <cellStyle name="Note 2 4 2 3 6 4" xfId="16863" xr:uid="{6471F46B-356A-4D98-B198-3A3832903430}"/>
    <cellStyle name="Note 2 4 2 3 6 4 2" xfId="16864" xr:uid="{05B33429-968B-45F3-9548-F05A2C869947}"/>
    <cellStyle name="Note 2 4 2 3 6 4 3" xfId="16865" xr:uid="{48EE11C0-5839-498C-933B-6F45CF6BD313}"/>
    <cellStyle name="Note 2 4 2 3 6 5" xfId="16866" xr:uid="{97932ACC-4DE9-478D-BBBC-FEC865F6F278}"/>
    <cellStyle name="Note 2 4 2 3 6 5 2" xfId="16867" xr:uid="{4972D6BC-DFBE-41D0-8639-F3BCEA34C048}"/>
    <cellStyle name="Note 2 4 2 3 6 5 3" xfId="16868" xr:uid="{63706DBD-0189-4B87-B70D-3E2AB917CBD3}"/>
    <cellStyle name="Note 2 4 2 3 6 6" xfId="16869" xr:uid="{6731CFDC-D6DC-4E6C-BEDD-81B0524DDB42}"/>
    <cellStyle name="Note 2 4 2 3 6 6 2" xfId="16870" xr:uid="{5C3C4257-CD73-482D-B28E-B78B4E5A5DEB}"/>
    <cellStyle name="Note 2 4 2 3 6 6 3" xfId="16871" xr:uid="{0C93F9C5-DF7D-4484-BF12-936A5C4FC147}"/>
    <cellStyle name="Note 2 4 2 3 6 7" xfId="16872" xr:uid="{3A892160-8B6E-48BE-8F57-9E016E30D744}"/>
    <cellStyle name="Note 2 4 2 3 6 8" xfId="16873" xr:uid="{05D08292-58A0-4142-9C9E-C46A272C1493}"/>
    <cellStyle name="Note 2 4 2 3 6 9" xfId="16874" xr:uid="{46DA951B-F148-48D7-AB2F-770A4FD21D45}"/>
    <cellStyle name="Note 2 4 2 3 7" xfId="16875" xr:uid="{E6DF7D95-809C-46F1-B3A3-40E3219F66DA}"/>
    <cellStyle name="Note 2 4 2 3 7 2" xfId="16876" xr:uid="{B7F483D5-D169-452E-93C8-533C16EB7A4C}"/>
    <cellStyle name="Note 2 4 2 3 7 2 2" xfId="16877" xr:uid="{AE2392C1-C8E5-4025-903F-1B65A3D86D04}"/>
    <cellStyle name="Note 2 4 2 3 7 2 3" xfId="16878" xr:uid="{1E21629F-5C89-4939-9815-48AD26210FF1}"/>
    <cellStyle name="Note 2 4 2 3 7 3" xfId="16879" xr:uid="{D93238D2-BE10-4505-9560-746E34FE9EDB}"/>
    <cellStyle name="Note 2 4 2 3 7 3 2" xfId="16880" xr:uid="{054AF9D1-962D-4F0F-AF0F-58102D58143A}"/>
    <cellStyle name="Note 2 4 2 3 7 3 3" xfId="16881" xr:uid="{3654006B-8815-4F07-8628-6538A44750AB}"/>
    <cellStyle name="Note 2 4 2 3 7 4" xfId="16882" xr:uid="{7CE3E47C-EB21-45CD-A8DC-F09DA6F3C71C}"/>
    <cellStyle name="Note 2 4 2 3 7 4 2" xfId="16883" xr:uid="{07340D98-1D6C-42F1-8A42-7161EAC6C443}"/>
    <cellStyle name="Note 2 4 2 3 7 4 3" xfId="16884" xr:uid="{7DA09D7D-373D-424E-BA42-F347F5BB5146}"/>
    <cellStyle name="Note 2 4 2 3 7 5" xfId="16885" xr:uid="{11A98E80-3BBC-406A-9B14-7BAE4AFF4C23}"/>
    <cellStyle name="Note 2 4 2 3 7 5 2" xfId="16886" xr:uid="{886400D4-1DEA-467D-A390-A58CA479BCBE}"/>
    <cellStyle name="Note 2 4 2 3 7 5 3" xfId="16887" xr:uid="{B64D826E-8F06-4782-A263-E1AADFDE7114}"/>
    <cellStyle name="Note 2 4 2 3 7 6" xfId="16888" xr:uid="{430EB460-BE71-47C2-A228-097669DCDDFC}"/>
    <cellStyle name="Note 2 4 2 3 7 6 2" xfId="16889" xr:uid="{5362719D-A7F2-4AD7-B5EA-D856C3E11CDE}"/>
    <cellStyle name="Note 2 4 2 3 7 6 3" xfId="16890" xr:uid="{42230BCD-065E-4DEA-98FA-C3184C267027}"/>
    <cellStyle name="Note 2 4 2 3 7 7" xfId="16891" xr:uid="{097E2E10-6968-475C-9AD0-A758E106DC95}"/>
    <cellStyle name="Note 2 4 2 3 7 8" xfId="16892" xr:uid="{834D5D84-C9A0-48C3-B890-4D2EC8088FAF}"/>
    <cellStyle name="Note 2 4 2 3 7 9" xfId="16893" xr:uid="{926CF559-2C49-477F-8AA1-D9FB9ABEA50F}"/>
    <cellStyle name="Note 2 4 2 3 8" xfId="16894" xr:uid="{FB27AAF7-D514-47CE-8DE5-18EC946F35B3}"/>
    <cellStyle name="Note 2 4 2 3 8 2" xfId="16895" xr:uid="{6FF5F38A-87BF-4BFC-994F-BF9720B6EFFB}"/>
    <cellStyle name="Note 2 4 2 3 8 2 2" xfId="16896" xr:uid="{6280AD96-F7D0-43B8-9706-262C4A51AF23}"/>
    <cellStyle name="Note 2 4 2 3 8 2 3" xfId="16897" xr:uid="{4032CC6E-7A57-4E11-A18A-9445EF3140BB}"/>
    <cellStyle name="Note 2 4 2 3 8 3" xfId="16898" xr:uid="{70C29897-A76B-4F5E-A575-D802D5A3144E}"/>
    <cellStyle name="Note 2 4 2 3 8 3 2" xfId="16899" xr:uid="{EEA2A887-8742-404F-9ED2-75F803DB703C}"/>
    <cellStyle name="Note 2 4 2 3 8 3 3" xfId="16900" xr:uid="{E5EA487C-731B-4499-8603-2DA9EF5070FC}"/>
    <cellStyle name="Note 2 4 2 3 8 4" xfId="16901" xr:uid="{FBEFF83A-3942-48D9-ADCE-290E8AC4E2B9}"/>
    <cellStyle name="Note 2 4 2 3 8 4 2" xfId="16902" xr:uid="{3B526168-83CD-4D95-AD0E-13879306C56A}"/>
    <cellStyle name="Note 2 4 2 3 8 4 3" xfId="16903" xr:uid="{9AFF123C-0557-4860-94F9-B28F42F68B07}"/>
    <cellStyle name="Note 2 4 2 3 8 5" xfId="16904" xr:uid="{35A4287B-97B8-42B0-BD7A-4356110CF24C}"/>
    <cellStyle name="Note 2 4 2 3 8 5 2" xfId="16905" xr:uid="{2B729F1B-8C2F-487B-832F-736A08C620C6}"/>
    <cellStyle name="Note 2 4 2 3 8 5 3" xfId="16906" xr:uid="{1BC88281-EA4D-4D2F-BEA7-3FAF7F441CDD}"/>
    <cellStyle name="Note 2 4 2 3 8 6" xfId="16907" xr:uid="{541340DB-DA28-43F7-91CA-372851F46295}"/>
    <cellStyle name="Note 2 4 2 3 8 6 2" xfId="16908" xr:uid="{7ED9356A-D495-4607-9ED6-A05B2B50CEED}"/>
    <cellStyle name="Note 2 4 2 3 8 6 3" xfId="16909" xr:uid="{C8E097C2-964D-4576-B2C7-227AD78DB7C6}"/>
    <cellStyle name="Note 2 4 2 3 8 7" xfId="16910" xr:uid="{4D8F95EC-10BB-45EA-9109-40D8D95968A7}"/>
    <cellStyle name="Note 2 4 2 3 8 8" xfId="16911" xr:uid="{FE15DA8D-BC92-484C-8A3A-33143D29C734}"/>
    <cellStyle name="Note 2 4 2 3 8 9" xfId="16912" xr:uid="{9D4F9A93-FF14-447A-AFEE-8457AB799877}"/>
    <cellStyle name="Note 2 4 2 3 9" xfId="16913" xr:uid="{8E4FE97C-CA64-4D3A-99D9-B94CDB95D593}"/>
    <cellStyle name="Note 2 4 2 3 9 2" xfId="16914" xr:uid="{52BCEE4F-5D00-4B2A-99D7-66E45D4DECD7}"/>
    <cellStyle name="Note 2 4 2 3 9 2 2" xfId="16915" xr:uid="{E2D3D937-C5D8-454A-AAF3-B1BBDDAAC524}"/>
    <cellStyle name="Note 2 4 2 3 9 2 3" xfId="16916" xr:uid="{864E4A42-6FC4-4173-8941-880F7B6ABB9D}"/>
    <cellStyle name="Note 2 4 2 3 9 3" xfId="16917" xr:uid="{610A500D-51AF-47A3-A775-C42670D6D677}"/>
    <cellStyle name="Note 2 4 2 3 9 3 2" xfId="16918" xr:uid="{8609C861-3E71-4149-8349-5C1F869DFC4F}"/>
    <cellStyle name="Note 2 4 2 3 9 3 3" xfId="16919" xr:uid="{D0A1A1BF-B2CB-430B-9B15-5F9B313725A9}"/>
    <cellStyle name="Note 2 4 2 3 9 4" xfId="16920" xr:uid="{3DAE314C-1D2E-4FA4-8C79-275491C4207E}"/>
    <cellStyle name="Note 2 4 2 3 9 4 2" xfId="16921" xr:uid="{7C37CC9D-C507-4BC5-BE23-48E539508425}"/>
    <cellStyle name="Note 2 4 2 3 9 4 3" xfId="16922" xr:uid="{1656D2F9-18AF-4D54-815D-57050ECEFB5C}"/>
    <cellStyle name="Note 2 4 2 3 9 5" xfId="16923" xr:uid="{CB95DE0F-7D6F-4A81-B31C-F032B95275FA}"/>
    <cellStyle name="Note 2 4 2 3 9 5 2" xfId="16924" xr:uid="{2ED7DBF4-2336-4FAE-90E3-E7713A29693C}"/>
    <cellStyle name="Note 2 4 2 3 9 5 3" xfId="16925" xr:uid="{17C0A419-AE74-4BEF-9AC0-F73194C5DFD4}"/>
    <cellStyle name="Note 2 4 2 3 9 6" xfId="16926" xr:uid="{49EE4FC7-4BF4-420A-8AA5-D8F293C3AE16}"/>
    <cellStyle name="Note 2 4 2 3 9 6 2" xfId="16927" xr:uid="{AC47DE1D-742B-4CAF-AB24-0D068F622C27}"/>
    <cellStyle name="Note 2 4 2 3 9 6 3" xfId="16928" xr:uid="{96C256CA-1E96-4E75-A88D-3AF5DDCB3518}"/>
    <cellStyle name="Note 2 4 2 3 9 7" xfId="16929" xr:uid="{4844B505-3042-4462-A199-54DC263F1710}"/>
    <cellStyle name="Note 2 4 2 3 9 8" xfId="16930" xr:uid="{64809809-6C64-4D44-80AD-A47D67BC8D0A}"/>
    <cellStyle name="Note 2 4 2 4" xfId="16931" xr:uid="{3351F401-8812-482F-A082-A2C8861D3502}"/>
    <cellStyle name="Note 2 4 2 4 10" xfId="16932" xr:uid="{69377090-6690-4979-ACC8-2A29D0843407}"/>
    <cellStyle name="Note 2 4 2 4 11" xfId="16933" xr:uid="{DE8CED8F-A130-4D71-8E43-99AF1A2F12CE}"/>
    <cellStyle name="Note 2 4 2 4 2" xfId="16934" xr:uid="{B2E97B8A-10EB-4F78-8D56-78D506AD460D}"/>
    <cellStyle name="Note 2 4 2 4 2 2" xfId="16935" xr:uid="{F9C27011-822E-4871-A17C-49FBF94A763D}"/>
    <cellStyle name="Note 2 4 2 4 2 3" xfId="16936" xr:uid="{AF0EEE1E-769F-488E-A775-DCA47E0B1A1C}"/>
    <cellStyle name="Note 2 4 2 4 2 4" xfId="16937" xr:uid="{FE48BF54-600B-471A-8B3C-3D5DD5856C1C}"/>
    <cellStyle name="Note 2 4 2 4 3" xfId="16938" xr:uid="{5FCE5D20-A457-48DE-8DA4-2BE555D6F69B}"/>
    <cellStyle name="Note 2 4 2 4 3 2" xfId="16939" xr:uid="{29AE524D-F884-418A-AF0C-81C67E5D2003}"/>
    <cellStyle name="Note 2 4 2 4 3 3" xfId="16940" xr:uid="{4636270F-A4EC-458F-9272-6F3300FDCCDB}"/>
    <cellStyle name="Note 2 4 2 4 3 4" xfId="16941" xr:uid="{70F3CF15-E7AB-4B22-A5C8-3F8356845EA6}"/>
    <cellStyle name="Note 2 4 2 4 4" xfId="16942" xr:uid="{BCC4783A-25F0-4B6F-B6C5-C680F134543D}"/>
    <cellStyle name="Note 2 4 2 4 4 2" xfId="16943" xr:uid="{8F657136-74AC-4C85-B3BD-E73CAD6506DE}"/>
    <cellStyle name="Note 2 4 2 4 4 3" xfId="16944" xr:uid="{D7CBD221-ECA3-406F-BB92-5630BA4EEA3D}"/>
    <cellStyle name="Note 2 4 2 4 4 4" xfId="16945" xr:uid="{CCA045EF-1786-48D4-830A-802E0EC3028B}"/>
    <cellStyle name="Note 2 4 2 4 5" xfId="16946" xr:uid="{3BFAA2C9-138F-491E-ACEF-760C9A5E9C05}"/>
    <cellStyle name="Note 2 4 2 4 5 2" xfId="16947" xr:uid="{95CECDC3-AEC2-4201-8518-5C94D7B2371B}"/>
    <cellStyle name="Note 2 4 2 4 5 3" xfId="16948" xr:uid="{DB64641E-0306-4679-9582-E446B84EAB7B}"/>
    <cellStyle name="Note 2 4 2 4 5 4" xfId="16949" xr:uid="{1373C77B-96AF-429C-B22A-DA4A4769C936}"/>
    <cellStyle name="Note 2 4 2 4 6" xfId="16950" xr:uid="{9DB396AC-828F-4427-937E-0E4CFE9E9D6F}"/>
    <cellStyle name="Note 2 4 2 4 6 2" xfId="16951" xr:uid="{29F6DB7E-59E2-441A-A168-8F48DA550650}"/>
    <cellStyle name="Note 2 4 2 4 6 3" xfId="16952" xr:uid="{89A44E47-FCB0-4152-ACA8-67EE5AE359F4}"/>
    <cellStyle name="Note 2 4 2 4 6 4" xfId="16953" xr:uid="{14F803BE-E11E-4995-855C-846AB7A767C6}"/>
    <cellStyle name="Note 2 4 2 4 7" xfId="16954" xr:uid="{571639D2-9D5C-4D7E-8ECD-34A0B9007886}"/>
    <cellStyle name="Note 2 4 2 4 8" xfId="16955" xr:uid="{BBE0FE4E-5458-45C7-A8FA-510C8EEC3C96}"/>
    <cellStyle name="Note 2 4 2 4 9" xfId="16956" xr:uid="{1EB79949-6516-4F63-8989-CEA296B23DB4}"/>
    <cellStyle name="Note 2 4 2 5" xfId="16957" xr:uid="{BF422B43-E575-459E-92AC-180B65888A12}"/>
    <cellStyle name="Note 2 4 2 5 10" xfId="16958" xr:uid="{89652C2B-FE8E-4E17-AD87-52F9DBF94F41}"/>
    <cellStyle name="Note 2 4 2 5 2" xfId="16959" xr:uid="{6D3DCBBD-3742-488C-A6A5-BADAA26401E3}"/>
    <cellStyle name="Note 2 4 2 5 2 2" xfId="16960" xr:uid="{BE60A2A2-2B40-402F-92B3-CD6BC2BE211D}"/>
    <cellStyle name="Note 2 4 2 5 2 3" xfId="16961" xr:uid="{6BAF1525-2804-45F9-9BF1-58451E5C4E4B}"/>
    <cellStyle name="Note 2 4 2 5 2 4" xfId="16962" xr:uid="{93B8BA83-0BE5-4747-94A4-A67EF78E84EB}"/>
    <cellStyle name="Note 2 4 2 5 3" xfId="16963" xr:uid="{9A474FA1-AFB5-4EDD-A8D0-B89E2F772D9A}"/>
    <cellStyle name="Note 2 4 2 5 3 2" xfId="16964" xr:uid="{BB7284B7-BDE2-4F4B-8F94-01AC7C29F746}"/>
    <cellStyle name="Note 2 4 2 5 3 3" xfId="16965" xr:uid="{17D24E17-F970-4B0D-9E12-EAE90EDCF7B6}"/>
    <cellStyle name="Note 2 4 2 5 3 4" xfId="16966" xr:uid="{E249A04A-DBBD-45D1-9A1E-CD7BB47AC3FA}"/>
    <cellStyle name="Note 2 4 2 5 4" xfId="16967" xr:uid="{BA943914-6EF2-4D3A-A532-E6A6AA59E88F}"/>
    <cellStyle name="Note 2 4 2 5 4 2" xfId="16968" xr:uid="{0F7121BD-6C98-4900-8AB4-D025FB298DB7}"/>
    <cellStyle name="Note 2 4 2 5 4 3" xfId="16969" xr:uid="{5C71B9E9-3A7D-49F4-9212-B71890D9AECE}"/>
    <cellStyle name="Note 2 4 2 5 4 4" xfId="16970" xr:uid="{6D5010AA-DD0B-4956-BA01-C6D4F284659B}"/>
    <cellStyle name="Note 2 4 2 5 5" xfId="16971" xr:uid="{984001B3-19FE-4428-BC52-CB785BA66E67}"/>
    <cellStyle name="Note 2 4 2 5 5 2" xfId="16972" xr:uid="{E0F626EC-A3E3-4FF6-A544-FDCAAB70CB1A}"/>
    <cellStyle name="Note 2 4 2 5 5 3" xfId="16973" xr:uid="{474E6D27-9A39-4134-9AFD-7E0DC78A442F}"/>
    <cellStyle name="Note 2 4 2 5 5 4" xfId="16974" xr:uid="{9B6FDA69-FD55-4229-A980-65AAAAD18551}"/>
    <cellStyle name="Note 2 4 2 5 6" xfId="16975" xr:uid="{A1686D4D-F786-47F5-AF04-3C8AC62D9B8B}"/>
    <cellStyle name="Note 2 4 2 5 6 2" xfId="16976" xr:uid="{74AE9F0C-5985-4CAC-906D-B19A21A69FF0}"/>
    <cellStyle name="Note 2 4 2 5 6 3" xfId="16977" xr:uid="{A2972EB0-F9DE-4BFD-879F-8EF3A5637539}"/>
    <cellStyle name="Note 2 4 2 5 6 4" xfId="16978" xr:uid="{94BCA368-89F8-498F-9D65-0F8381DF0F7B}"/>
    <cellStyle name="Note 2 4 2 5 7" xfId="16979" xr:uid="{4737F72F-A77C-42D1-B989-03233FB7F49F}"/>
    <cellStyle name="Note 2 4 2 5 8" xfId="16980" xr:uid="{3B5DC88C-FFD4-4FEA-ADD5-6BBE01420BF0}"/>
    <cellStyle name="Note 2 4 2 5 9" xfId="16981" xr:uid="{2CEDFDDA-E7A5-4C7F-B77C-D7FFA7F55682}"/>
    <cellStyle name="Note 2 4 2 6" xfId="16982" xr:uid="{78D5F86B-9C70-42C0-9649-3EBD27519223}"/>
    <cellStyle name="Note 2 4 2 6 2" xfId="16983" xr:uid="{68A9E2C3-6AB9-49C0-8F68-2CE062B42388}"/>
    <cellStyle name="Note 2 4 2 6 2 2" xfId="16984" xr:uid="{5728EAA0-34FE-41C8-9E8E-DDF2FC911F79}"/>
    <cellStyle name="Note 2 4 2 6 2 3" xfId="16985" xr:uid="{C51497AC-4E2C-4965-909A-504B95CB2DA1}"/>
    <cellStyle name="Note 2 4 2 6 3" xfId="16986" xr:uid="{BD79B102-FAE5-4434-8520-DDBCB1261A70}"/>
    <cellStyle name="Note 2 4 2 6 3 2" xfId="16987" xr:uid="{CA127234-156E-48F9-9CDA-07315E8BE390}"/>
    <cellStyle name="Note 2 4 2 6 3 3" xfId="16988" xr:uid="{BE364A63-9BB3-4F37-BBAB-675E4D207171}"/>
    <cellStyle name="Note 2 4 2 6 4" xfId="16989" xr:uid="{15686E01-F1B4-4103-A470-3B3C1649D86B}"/>
    <cellStyle name="Note 2 4 2 6 4 2" xfId="16990" xr:uid="{F77EBC99-781B-4EC6-94E7-CDBFF5FA43D5}"/>
    <cellStyle name="Note 2 4 2 6 4 3" xfId="16991" xr:uid="{8A1C7A32-26DA-4322-B850-43E3244947E3}"/>
    <cellStyle name="Note 2 4 2 6 5" xfId="16992" xr:uid="{13D8B823-07AA-4008-B465-0DF0517CB113}"/>
    <cellStyle name="Note 2 4 2 6 5 2" xfId="16993" xr:uid="{0C62F07A-7D7F-40B4-BF7D-C4C8773EF9D3}"/>
    <cellStyle name="Note 2 4 2 6 5 3" xfId="16994" xr:uid="{A9DB427D-4D92-4F10-AFAB-7E1093CF7D62}"/>
    <cellStyle name="Note 2 4 2 6 6" xfId="16995" xr:uid="{E336C72C-DE3B-48A9-80E7-0137A9761985}"/>
    <cellStyle name="Note 2 4 2 6 6 2" xfId="16996" xr:uid="{97D562E2-CEDF-4025-9115-3DA340722AA8}"/>
    <cellStyle name="Note 2 4 2 6 6 3" xfId="16997" xr:uid="{446FAE1A-AABB-41C5-ADFF-31E240701CBA}"/>
    <cellStyle name="Note 2 4 2 6 7" xfId="16998" xr:uid="{7B768273-5003-4697-B012-12F84DAE165C}"/>
    <cellStyle name="Note 2 4 2 6 8" xfId="16999" xr:uid="{80966E59-416C-4F45-ACA4-D379CC4C3CAA}"/>
    <cellStyle name="Note 2 4 2 6 9" xfId="17000" xr:uid="{CFA1A771-893D-458D-8ED8-0B1309302C15}"/>
    <cellStyle name="Note 2 4 2 7" xfId="17001" xr:uid="{03C7440E-DAE9-4BB3-97E0-B45002D0203B}"/>
    <cellStyle name="Note 2 4 2 7 2" xfId="17002" xr:uid="{BC59B0F3-EEA9-4CC8-A6A4-71F46726C1BA}"/>
    <cellStyle name="Note 2 4 2 7 2 2" xfId="17003" xr:uid="{98C538B8-655F-41A1-9833-F2C21479F285}"/>
    <cellStyle name="Note 2 4 2 7 2 3" xfId="17004" xr:uid="{3E23B067-7D72-4C68-AA72-D301915B9717}"/>
    <cellStyle name="Note 2 4 2 7 3" xfId="17005" xr:uid="{102207DC-9E9D-4973-85DA-39FD9B3A9176}"/>
    <cellStyle name="Note 2 4 2 7 3 2" xfId="17006" xr:uid="{51771157-BD1A-4925-89EA-012894747083}"/>
    <cellStyle name="Note 2 4 2 7 3 3" xfId="17007" xr:uid="{A9EB1FDA-70BD-4F8E-9295-D24F11FABF68}"/>
    <cellStyle name="Note 2 4 2 7 4" xfId="17008" xr:uid="{A72F54CB-83A9-4044-BDF0-7940E129D8EB}"/>
    <cellStyle name="Note 2 4 2 7 4 2" xfId="17009" xr:uid="{BF558282-0A14-4525-B3EF-498AAD65A38F}"/>
    <cellStyle name="Note 2 4 2 7 4 3" xfId="17010" xr:uid="{9B8BB8C9-0795-4A5B-AD2E-273396ABC007}"/>
    <cellStyle name="Note 2 4 2 7 5" xfId="17011" xr:uid="{D694B8C5-65C5-468A-8937-635066610A37}"/>
    <cellStyle name="Note 2 4 2 7 5 2" xfId="17012" xr:uid="{42FE3D02-566B-45A7-8417-31C45715E02D}"/>
    <cellStyle name="Note 2 4 2 7 5 3" xfId="17013" xr:uid="{7088C56E-1B78-4032-9CED-826751357574}"/>
    <cellStyle name="Note 2 4 2 7 6" xfId="17014" xr:uid="{BBAA65E5-BD12-47B9-B9AA-42D49FD5CE0B}"/>
    <cellStyle name="Note 2 4 2 7 6 2" xfId="17015" xr:uid="{CE0DD934-A8FF-4861-9BCA-754556881D5F}"/>
    <cellStyle name="Note 2 4 2 7 6 3" xfId="17016" xr:uid="{29A49365-D7CC-4A43-BB3C-0247BFA27C5E}"/>
    <cellStyle name="Note 2 4 2 7 7" xfId="17017" xr:uid="{CC1B2A5A-B161-455D-B8C6-15EDF1F2A399}"/>
    <cellStyle name="Note 2 4 2 7 8" xfId="17018" xr:uid="{D3CA6F2A-9031-487B-B93C-A6E8EEAE930D}"/>
    <cellStyle name="Note 2 4 2 7 9" xfId="17019" xr:uid="{D0E49DF8-F0E4-460D-B9F5-391EDEEDA77E}"/>
    <cellStyle name="Note 2 4 2 8" xfId="17020" xr:uid="{B089CF6B-6171-4AC1-8A73-B253B858D048}"/>
    <cellStyle name="Note 2 4 2 8 2" xfId="17021" xr:uid="{BEC8F031-B241-4641-929F-4CA931C360AB}"/>
    <cellStyle name="Note 2 4 2 8 2 2" xfId="17022" xr:uid="{EE9D0A9D-10E1-4486-BB5C-91F57439E237}"/>
    <cellStyle name="Note 2 4 2 8 2 3" xfId="17023" xr:uid="{1E2A7ADA-DCEC-4DD5-82F2-F1D1C6DF88AA}"/>
    <cellStyle name="Note 2 4 2 8 3" xfId="17024" xr:uid="{5764843B-B339-46C6-B4B9-B687A807769A}"/>
    <cellStyle name="Note 2 4 2 8 3 2" xfId="17025" xr:uid="{E1A24CB1-FE97-4E78-8C7A-0E511C831F1C}"/>
    <cellStyle name="Note 2 4 2 8 3 3" xfId="17026" xr:uid="{3B3D5869-C16D-47DF-8747-815D1D217E36}"/>
    <cellStyle name="Note 2 4 2 8 4" xfId="17027" xr:uid="{19405A0B-E296-4DE2-86A1-3CFB27032599}"/>
    <cellStyle name="Note 2 4 2 8 4 2" xfId="17028" xr:uid="{AF7AF742-403F-43EC-A518-82C7EB755507}"/>
    <cellStyle name="Note 2 4 2 8 4 3" xfId="17029" xr:uid="{A52A2B24-CC1C-4606-81F8-6412DA00E14A}"/>
    <cellStyle name="Note 2 4 2 8 5" xfId="17030" xr:uid="{BC0A72E8-D3D7-48CE-B50B-B17B5FF24257}"/>
    <cellStyle name="Note 2 4 2 8 5 2" xfId="17031" xr:uid="{82888145-4CA1-46A2-AC64-31868F249B74}"/>
    <cellStyle name="Note 2 4 2 8 5 3" xfId="17032" xr:uid="{0290CA1D-EB96-47E1-94FB-D79A32244D9D}"/>
    <cellStyle name="Note 2 4 2 8 6" xfId="17033" xr:uid="{AFB138B1-E57B-4FD8-A359-E1E06CB69B56}"/>
    <cellStyle name="Note 2 4 2 8 6 2" xfId="17034" xr:uid="{CFC9BF3F-3221-478D-BA88-4C1AF0D751FF}"/>
    <cellStyle name="Note 2 4 2 8 6 3" xfId="17035" xr:uid="{F2A00E63-27B8-4777-B9E2-AAB601250B3E}"/>
    <cellStyle name="Note 2 4 2 8 7" xfId="17036" xr:uid="{95C2BAF6-BBC1-482B-AC2F-B37E80314705}"/>
    <cellStyle name="Note 2 4 2 8 8" xfId="17037" xr:uid="{4C80D236-4970-43FD-8B9D-4261AE472E3A}"/>
    <cellStyle name="Note 2 4 2 8 9" xfId="17038" xr:uid="{62B9E3BC-A376-4383-8A3F-D988A0DC2662}"/>
    <cellStyle name="Note 2 4 2 9" xfId="17039" xr:uid="{78EDD8DA-F4FB-4045-8579-411A6F0EB624}"/>
    <cellStyle name="Note 2 4 2 9 2" xfId="17040" xr:uid="{465A6FB8-C9DB-4DF4-9C2D-58DFBA571F75}"/>
    <cellStyle name="Note 2 4 2 9 2 2" xfId="17041" xr:uid="{524F03B7-82E0-42C3-B847-C34E4E46460D}"/>
    <cellStyle name="Note 2 4 2 9 2 3" xfId="17042" xr:uid="{3F51DDFF-4A7A-4CC5-B484-5675957E2488}"/>
    <cellStyle name="Note 2 4 2 9 3" xfId="17043" xr:uid="{EB6EBA24-7FFE-47A0-B7A2-C75D8F8756D3}"/>
    <cellStyle name="Note 2 4 2 9 3 2" xfId="17044" xr:uid="{D52B14C7-7E34-4E2F-BA45-35DA07946CF2}"/>
    <cellStyle name="Note 2 4 2 9 3 3" xfId="17045" xr:uid="{57639361-21EC-4AC2-BC83-357298047FE5}"/>
    <cellStyle name="Note 2 4 2 9 4" xfId="17046" xr:uid="{638559CE-BB7D-41F3-AACA-2D7815A0E24B}"/>
    <cellStyle name="Note 2 4 2 9 4 2" xfId="17047" xr:uid="{1C5BEC0A-68E7-47B4-8388-93E576E14B09}"/>
    <cellStyle name="Note 2 4 2 9 4 3" xfId="17048" xr:uid="{21BBE9FE-C725-4EAB-94F8-5DB3C8C753D5}"/>
    <cellStyle name="Note 2 4 2 9 5" xfId="17049" xr:uid="{A2BAA7A3-73C1-43EE-B575-A8F7D039BDC9}"/>
    <cellStyle name="Note 2 4 2 9 5 2" xfId="17050" xr:uid="{DB6A9DF5-428D-4BA2-9BEC-320BE868052A}"/>
    <cellStyle name="Note 2 4 2 9 5 3" xfId="17051" xr:uid="{A50E9CD5-6172-4B09-AAED-EDC5DCAA0DDA}"/>
    <cellStyle name="Note 2 4 2 9 6" xfId="17052" xr:uid="{C8553135-BAC5-4A8C-AB2C-287608819734}"/>
    <cellStyle name="Note 2 4 2 9 6 2" xfId="17053" xr:uid="{A6E80007-07CF-4190-A827-49C2AED65EB4}"/>
    <cellStyle name="Note 2 4 2 9 6 3" xfId="17054" xr:uid="{9E45F008-2C37-4FFB-AB83-997CCE8B05F6}"/>
    <cellStyle name="Note 2 4 2 9 7" xfId="17055" xr:uid="{C13AE4E9-2B86-413F-840F-99F7CE2D351B}"/>
    <cellStyle name="Note 2 4 2 9 8" xfId="17056" xr:uid="{8DBB6399-3101-4A2E-9ED1-9151335FA612}"/>
    <cellStyle name="Note 2 4 2 9 9" xfId="17057" xr:uid="{ABBDB75A-649C-4B66-8B71-D98B7EB40382}"/>
    <cellStyle name="Note 2 4 20" xfId="17058" xr:uid="{32A04D8B-13F1-4F4A-9C24-FBBA45E35B52}"/>
    <cellStyle name="Note 2 4 3" xfId="17059" xr:uid="{5676563D-7745-4830-A67B-5984FC519720}"/>
    <cellStyle name="Note 2 4 3 10" xfId="17060" xr:uid="{738040B1-EFF5-4957-9E34-C17DE0E2E3F7}"/>
    <cellStyle name="Note 2 4 3 10 2" xfId="17061" xr:uid="{436EC20C-A681-464D-99A5-01483FDF7EB3}"/>
    <cellStyle name="Note 2 4 3 10 2 2" xfId="17062" xr:uid="{B56F217D-E7D9-402C-9080-45E555BA7C54}"/>
    <cellStyle name="Note 2 4 3 10 2 3" xfId="17063" xr:uid="{EA509948-6371-4798-B8F6-0BD7DBBCB9DA}"/>
    <cellStyle name="Note 2 4 3 10 3" xfId="17064" xr:uid="{84D9FA24-6999-4A2F-B0DD-85808A909BEA}"/>
    <cellStyle name="Note 2 4 3 10 3 2" xfId="17065" xr:uid="{8C99C511-FC97-44D0-803F-D78E15DBA8B7}"/>
    <cellStyle name="Note 2 4 3 10 3 3" xfId="17066" xr:uid="{B41C2891-ACE9-45F4-A217-C5C7E372EC69}"/>
    <cellStyle name="Note 2 4 3 10 4" xfId="17067" xr:uid="{560C1E14-4FC1-4009-A3C4-635FCA8472BF}"/>
    <cellStyle name="Note 2 4 3 10 4 2" xfId="17068" xr:uid="{C7D06A8E-73F2-4402-99BD-29B962918DF1}"/>
    <cellStyle name="Note 2 4 3 10 4 3" xfId="17069" xr:uid="{D3498821-1FB1-4D25-9B4F-27EEBFF1E138}"/>
    <cellStyle name="Note 2 4 3 10 5" xfId="17070" xr:uid="{43074787-0413-48B1-8A6B-C0C87AC3E80E}"/>
    <cellStyle name="Note 2 4 3 10 5 2" xfId="17071" xr:uid="{D617CD06-BB9C-4508-8CA3-C72256D17344}"/>
    <cellStyle name="Note 2 4 3 10 5 3" xfId="17072" xr:uid="{63B63FFC-B51A-46F7-89C0-CBC9B20DEAC7}"/>
    <cellStyle name="Note 2 4 3 10 6" xfId="17073" xr:uid="{DED2D6C9-BBC4-4DDD-B10F-FA49B0613BEF}"/>
    <cellStyle name="Note 2 4 3 10 6 2" xfId="17074" xr:uid="{2E84E470-7380-40EA-8351-4F3A47785A88}"/>
    <cellStyle name="Note 2 4 3 10 6 3" xfId="17075" xr:uid="{C7803ABA-70B2-429C-BF74-BC2723D701EE}"/>
    <cellStyle name="Note 2 4 3 10 7" xfId="17076" xr:uid="{EC8B72BC-33B5-4539-BC14-04859ACBB85B}"/>
    <cellStyle name="Note 2 4 3 10 8" xfId="17077" xr:uid="{8844B133-9B26-4978-9B39-3057574F6E56}"/>
    <cellStyle name="Note 2 4 3 11" xfId="17078" xr:uid="{43CAC377-9003-422E-A922-2E3BDB979D36}"/>
    <cellStyle name="Note 2 4 3 11 2" xfId="17079" xr:uid="{D59D57DD-77EA-433F-90B1-D172CF2257C7}"/>
    <cellStyle name="Note 2 4 3 11 2 2" xfId="17080" xr:uid="{152F954D-7C09-44E7-9D03-BD157FE63D9D}"/>
    <cellStyle name="Note 2 4 3 11 2 3" xfId="17081" xr:uid="{A08DA4DC-EA3E-4291-B70E-585F575E335F}"/>
    <cellStyle name="Note 2 4 3 11 3" xfId="17082" xr:uid="{320F4E1B-C0C1-414B-875E-5A0FF30EC68C}"/>
    <cellStyle name="Note 2 4 3 11 3 2" xfId="17083" xr:uid="{BEDFCB9A-3AF2-4D7C-8C7E-2A065A40D4B2}"/>
    <cellStyle name="Note 2 4 3 11 3 3" xfId="17084" xr:uid="{00537E45-39EF-46F8-AA4E-BD7364590CD2}"/>
    <cellStyle name="Note 2 4 3 11 4" xfId="17085" xr:uid="{454EE7B1-6BCF-42BB-B4E5-8EABA1DE7A66}"/>
    <cellStyle name="Note 2 4 3 11 4 2" xfId="17086" xr:uid="{E8BA2A4B-667B-49EA-902D-381BF7D4B11D}"/>
    <cellStyle name="Note 2 4 3 11 4 3" xfId="17087" xr:uid="{3F26A756-9BC3-4141-AA58-A93B9B746E48}"/>
    <cellStyle name="Note 2 4 3 11 5" xfId="17088" xr:uid="{5DA69EC9-FDB0-4D22-9D41-D0D729D94E27}"/>
    <cellStyle name="Note 2 4 3 11 5 2" xfId="17089" xr:uid="{52885ABD-C0B6-4B58-9298-AAD71A077357}"/>
    <cellStyle name="Note 2 4 3 11 5 3" xfId="17090" xr:uid="{26E46BB4-1EDD-4FB1-B473-443048C2B795}"/>
    <cellStyle name="Note 2 4 3 11 6" xfId="17091" xr:uid="{FD13605F-8F48-408B-A02C-9E2FAC462838}"/>
    <cellStyle name="Note 2 4 3 11 6 2" xfId="17092" xr:uid="{0BC2C37A-C7AA-4AF7-8C25-40D178F3D7EB}"/>
    <cellStyle name="Note 2 4 3 11 6 3" xfId="17093" xr:uid="{41CD62DF-3CCA-4043-8456-2F425E2804AF}"/>
    <cellStyle name="Note 2 4 3 11 7" xfId="17094" xr:uid="{E5EBBEA1-5B48-451D-AE02-4A0B08E0C7DA}"/>
    <cellStyle name="Note 2 4 3 11 8" xfId="17095" xr:uid="{66886F59-306F-4592-9DE5-B98350E52C8C}"/>
    <cellStyle name="Note 2 4 3 12" xfId="17096" xr:uid="{C6BDF248-4A69-4ECA-A7A0-8B5C21B5D622}"/>
    <cellStyle name="Note 2 4 3 12 2" xfId="17097" xr:uid="{FEFC7358-739C-4E77-AF58-861F09853B98}"/>
    <cellStyle name="Note 2 4 3 12 2 2" xfId="17098" xr:uid="{9F52FED6-9011-4E17-AB02-E21AE112F556}"/>
    <cellStyle name="Note 2 4 3 12 2 3" xfId="17099" xr:uid="{50BB6D99-5434-470A-9009-07A620C60094}"/>
    <cellStyle name="Note 2 4 3 12 3" xfId="17100" xr:uid="{7542A762-7164-4BD3-A473-C33BE6A2BCFE}"/>
    <cellStyle name="Note 2 4 3 12 3 2" xfId="17101" xr:uid="{16F55BDD-AD5C-477C-A9B9-A1E693FA65D4}"/>
    <cellStyle name="Note 2 4 3 12 3 3" xfId="17102" xr:uid="{7CE8FD13-550A-4DA4-8523-DD53D55BFDED}"/>
    <cellStyle name="Note 2 4 3 12 4" xfId="17103" xr:uid="{19E52D15-63F2-4147-A25E-57E971CEFDEC}"/>
    <cellStyle name="Note 2 4 3 12 4 2" xfId="17104" xr:uid="{8D0FEDAA-B38C-4FCB-8D3C-2911411BB32E}"/>
    <cellStyle name="Note 2 4 3 12 4 3" xfId="17105" xr:uid="{8BF6B344-37B9-4252-A2CC-B1D5314791FF}"/>
    <cellStyle name="Note 2 4 3 12 5" xfId="17106" xr:uid="{9D672238-23D2-49BF-A8D3-C1631D737FFE}"/>
    <cellStyle name="Note 2 4 3 12 5 2" xfId="17107" xr:uid="{DB3AC620-8DDF-4273-A45F-8E51540266CE}"/>
    <cellStyle name="Note 2 4 3 12 5 3" xfId="17108" xr:uid="{E3FB702F-9F64-4075-8F31-8C4D81E8198D}"/>
    <cellStyle name="Note 2 4 3 12 6" xfId="17109" xr:uid="{B5B659DA-4FE7-40BF-9D1A-F791E076A80B}"/>
    <cellStyle name="Note 2 4 3 12 6 2" xfId="17110" xr:uid="{ED105ACF-F996-42DD-B408-914866AEF23E}"/>
    <cellStyle name="Note 2 4 3 12 6 3" xfId="17111" xr:uid="{D111D912-1E9F-4B5C-B4CA-692E251F24EA}"/>
    <cellStyle name="Note 2 4 3 12 7" xfId="17112" xr:uid="{B3794681-5C8C-4632-B9C4-CDAF076C5EE1}"/>
    <cellStyle name="Note 2 4 3 12 8" xfId="17113" xr:uid="{85AA3002-B425-4458-97DC-F161171B201F}"/>
    <cellStyle name="Note 2 4 3 13" xfId="17114" xr:uid="{AAB94855-B329-44B7-A204-05C0D5B61C0F}"/>
    <cellStyle name="Note 2 4 3 13 2" xfId="17115" xr:uid="{F680B77C-A73C-4727-831F-1B39FDEEC493}"/>
    <cellStyle name="Note 2 4 3 13 2 2" xfId="17116" xr:uid="{A4654589-6451-4E28-BFE5-DA8765B9CA61}"/>
    <cellStyle name="Note 2 4 3 13 2 3" xfId="17117" xr:uid="{E90F3433-1C31-42DB-BB60-31C23D156F68}"/>
    <cellStyle name="Note 2 4 3 13 3" xfId="17118" xr:uid="{E93810C6-41DA-46A5-B544-948178071576}"/>
    <cellStyle name="Note 2 4 3 13 3 2" xfId="17119" xr:uid="{63E3C02F-9C7C-4267-B4F0-0BAFE15CD8BF}"/>
    <cellStyle name="Note 2 4 3 13 3 3" xfId="17120" xr:uid="{94269949-B5C7-4281-B854-B03F25A57EC5}"/>
    <cellStyle name="Note 2 4 3 13 4" xfId="17121" xr:uid="{6811A347-1693-4D33-8D25-3C763E9107AE}"/>
    <cellStyle name="Note 2 4 3 13 4 2" xfId="17122" xr:uid="{1CBE6A24-2858-4672-989B-82201D58F36E}"/>
    <cellStyle name="Note 2 4 3 13 4 3" xfId="17123" xr:uid="{481B8BA5-96AF-4422-A0DB-2EA172994D9E}"/>
    <cellStyle name="Note 2 4 3 13 5" xfId="17124" xr:uid="{7420F744-90A7-46EA-BDB8-F2B4762BCC07}"/>
    <cellStyle name="Note 2 4 3 13 5 2" xfId="17125" xr:uid="{2A855228-F896-4C56-8B48-8D6CF5BF9050}"/>
    <cellStyle name="Note 2 4 3 13 5 3" xfId="17126" xr:uid="{57678421-1AED-415B-AC4E-CC0907798D5A}"/>
    <cellStyle name="Note 2 4 3 13 6" xfId="17127" xr:uid="{F333BCCF-32E9-4C15-AB30-75CC885EAE0D}"/>
    <cellStyle name="Note 2 4 3 13 6 2" xfId="17128" xr:uid="{9B1D25B5-A685-41CB-82BC-EEE2DBDCF026}"/>
    <cellStyle name="Note 2 4 3 13 6 3" xfId="17129" xr:uid="{84255885-7612-46B7-9B76-3A61113D3EDC}"/>
    <cellStyle name="Note 2 4 3 13 7" xfId="17130" xr:uid="{D238FA8C-B19F-4D03-977B-3B8729F75457}"/>
    <cellStyle name="Note 2 4 3 13 8" xfId="17131" xr:uid="{0318464A-77BC-4A6C-A1F8-96AF648C28F1}"/>
    <cellStyle name="Note 2 4 3 14" xfId="17132" xr:uid="{61E60615-E842-437F-AAF7-698FEC4BACC1}"/>
    <cellStyle name="Note 2 4 3 14 2" xfId="17133" xr:uid="{D2F4BBD4-2701-48CF-801E-2498299F5149}"/>
    <cellStyle name="Note 2 4 3 14 2 2" xfId="17134" xr:uid="{A7DE2614-F582-4623-83AF-F03338636ED7}"/>
    <cellStyle name="Note 2 4 3 14 2 3" xfId="17135" xr:uid="{CEF8698D-6603-4551-BA1D-9EF6D4877D24}"/>
    <cellStyle name="Note 2 4 3 14 3" xfId="17136" xr:uid="{5C178AEF-C8E7-4506-BC17-6989F7DA103B}"/>
    <cellStyle name="Note 2 4 3 14 3 2" xfId="17137" xr:uid="{AA1449D8-19DB-4E08-918A-8D512BC77F80}"/>
    <cellStyle name="Note 2 4 3 14 3 3" xfId="17138" xr:uid="{4F3F151B-3ABE-4C91-A99F-409273715CC5}"/>
    <cellStyle name="Note 2 4 3 14 4" xfId="17139" xr:uid="{E4B4726C-F02F-4104-B2A3-C2FDD7F40C79}"/>
    <cellStyle name="Note 2 4 3 14 4 2" xfId="17140" xr:uid="{1A2E1C59-D90D-40A8-8D94-2CCB9C87E607}"/>
    <cellStyle name="Note 2 4 3 14 4 3" xfId="17141" xr:uid="{D98BDF1A-8906-46C5-BC55-A97E99438BA5}"/>
    <cellStyle name="Note 2 4 3 14 5" xfId="17142" xr:uid="{05F50F43-50FB-48DA-9131-163686CE0CD0}"/>
    <cellStyle name="Note 2 4 3 14 5 2" xfId="17143" xr:uid="{48D51ACE-15C8-4417-BCAD-B8AC5581DDD3}"/>
    <cellStyle name="Note 2 4 3 14 5 3" xfId="17144" xr:uid="{3A2CE837-F136-4E92-AAEA-AA80D1E3CF1F}"/>
    <cellStyle name="Note 2 4 3 14 6" xfId="17145" xr:uid="{74CF99ED-0E5F-43D0-85D1-297DD58A2BA4}"/>
    <cellStyle name="Note 2 4 3 14 6 2" xfId="17146" xr:uid="{D6F34332-BBD4-4999-8DE8-9778CB1A67E8}"/>
    <cellStyle name="Note 2 4 3 14 6 3" xfId="17147" xr:uid="{44A20801-A639-45F0-9979-EB17EA36B85C}"/>
    <cellStyle name="Note 2 4 3 14 7" xfId="17148" xr:uid="{D0EF7753-1628-408F-9E3D-D97BF568B65D}"/>
    <cellStyle name="Note 2 4 3 14 8" xfId="17149" xr:uid="{ADC35CEE-34F3-4C7C-B287-61C0AF3F1987}"/>
    <cellStyle name="Note 2 4 3 15" xfId="17150" xr:uid="{8738D428-C58F-4F67-A960-EFEF8F81B3B1}"/>
    <cellStyle name="Note 2 4 3 15 2" xfId="17151" xr:uid="{5F696B8B-523C-4A11-AE98-9C4B50826A54}"/>
    <cellStyle name="Note 2 4 3 15 2 2" xfId="17152" xr:uid="{C2302625-1E74-4D8F-9B55-B012D68E16F7}"/>
    <cellStyle name="Note 2 4 3 15 2 3" xfId="17153" xr:uid="{E74DCF0A-C2DA-403C-8714-25BB4747D539}"/>
    <cellStyle name="Note 2 4 3 15 3" xfId="17154" xr:uid="{E0049B7F-8854-4EC0-BF8E-7D6199BF4DBA}"/>
    <cellStyle name="Note 2 4 3 15 3 2" xfId="17155" xr:uid="{795CE6DE-CA07-44BE-86A9-720D4FCF8CF2}"/>
    <cellStyle name="Note 2 4 3 15 3 3" xfId="17156" xr:uid="{478535FB-178E-4703-9D43-3D2C6DD03332}"/>
    <cellStyle name="Note 2 4 3 15 4" xfId="17157" xr:uid="{94EB7601-1AD6-4192-AD5C-C2FE485C8771}"/>
    <cellStyle name="Note 2 4 3 15 4 2" xfId="17158" xr:uid="{99B1AF3C-EB53-48FF-9B1F-4E6EE53BD8F2}"/>
    <cellStyle name="Note 2 4 3 15 4 3" xfId="17159" xr:uid="{DF296C73-EAB6-4E43-B971-D2EC43F8AC95}"/>
    <cellStyle name="Note 2 4 3 15 5" xfId="17160" xr:uid="{DA0DB21D-3883-435B-B857-FB910B20BADB}"/>
    <cellStyle name="Note 2 4 3 15 5 2" xfId="17161" xr:uid="{115380CD-641C-4C00-A582-05EBC9E992D0}"/>
    <cellStyle name="Note 2 4 3 15 5 3" xfId="17162" xr:uid="{D36997F7-3FB5-43D3-AF0A-B334EDE368EE}"/>
    <cellStyle name="Note 2 4 3 15 6" xfId="17163" xr:uid="{9579FF5A-C1BE-45AD-909D-CB28A3AEF00B}"/>
    <cellStyle name="Note 2 4 3 15 6 2" xfId="17164" xr:uid="{2A5016ED-050B-40E8-920A-F583336DE239}"/>
    <cellStyle name="Note 2 4 3 15 6 3" xfId="17165" xr:uid="{E95EBE6E-84FF-4C1F-9A3C-6780981EEA73}"/>
    <cellStyle name="Note 2 4 3 15 7" xfId="17166" xr:uid="{95E7C94F-D8A8-4994-B9A3-4318D8CC7941}"/>
    <cellStyle name="Note 2 4 3 15 8" xfId="17167" xr:uid="{0D229E9E-6E1A-4056-9668-AD670DCF98A3}"/>
    <cellStyle name="Note 2 4 3 16" xfId="17168" xr:uid="{4E8F05AE-8182-4285-B6C4-A7102FD77E23}"/>
    <cellStyle name="Note 2 4 3 2" xfId="17169" xr:uid="{D77FFADC-8057-42AD-946A-B33E0ACB41A7}"/>
    <cellStyle name="Note 2 4 3 2 2" xfId="17170" xr:uid="{FEA60F3B-76F0-4E83-87D7-2818CCCF76E9}"/>
    <cellStyle name="Note 2 4 3 2 2 2" xfId="17171" xr:uid="{72E05CCC-D213-4B97-801B-4691FA4D64C8}"/>
    <cellStyle name="Note 2 4 3 2 2 3" xfId="17172" xr:uid="{A9EB32C7-A5AD-442E-B1FE-2F04C4012A58}"/>
    <cellStyle name="Note 2 4 3 2 3" xfId="17173" xr:uid="{92570ABD-3613-48F5-9552-2232C97AB48F}"/>
    <cellStyle name="Note 2 4 3 2 3 2" xfId="17174" xr:uid="{00FE9180-C448-4D7A-B90E-DBEAC276A50E}"/>
    <cellStyle name="Note 2 4 3 2 3 3" xfId="17175" xr:uid="{1B2E8655-CED2-434D-98E8-23D37AE07924}"/>
    <cellStyle name="Note 2 4 3 2 4" xfId="17176" xr:uid="{C17B0BF7-3CF0-4F97-A139-C191B3A5AB21}"/>
    <cellStyle name="Note 2 4 3 2 4 2" xfId="17177" xr:uid="{C44F2FA7-4A8D-4351-B33F-1DF9F37EBD28}"/>
    <cellStyle name="Note 2 4 3 2 4 3" xfId="17178" xr:uid="{6C951AAC-588C-4014-9384-120C40DB0A6D}"/>
    <cellStyle name="Note 2 4 3 2 5" xfId="17179" xr:uid="{D0ED0548-97D6-4207-BDCD-A5D2E1F56C37}"/>
    <cellStyle name="Note 2 4 3 2 5 2" xfId="17180" xr:uid="{5901C79A-60FB-4ED3-AC2A-F27D6E79139F}"/>
    <cellStyle name="Note 2 4 3 2 5 3" xfId="17181" xr:uid="{27235858-7459-4E48-87EB-9DC882778931}"/>
    <cellStyle name="Note 2 4 3 2 6" xfId="17182" xr:uid="{4309AE54-FB29-4C40-9CEF-02A89D1D11B9}"/>
    <cellStyle name="Note 2 4 3 2 6 2" xfId="17183" xr:uid="{2222CF23-226F-4320-BB52-A55B55719B1A}"/>
    <cellStyle name="Note 2 4 3 2 6 3" xfId="17184" xr:uid="{4C1C7B0C-B7F5-4D8A-BCCC-64DE032D72B0}"/>
    <cellStyle name="Note 2 4 3 2 7" xfId="17185" xr:uid="{BB55E7AD-76DE-45A3-9E28-BACF55BF4EF8}"/>
    <cellStyle name="Note 2 4 3 2 8" xfId="17186" xr:uid="{585C0FDC-AD1B-44C5-9A61-B566F8405FF6}"/>
    <cellStyle name="Note 2 4 3 2 9" xfId="17187" xr:uid="{B0ECBFB5-4C45-4142-8D59-4847DAA0EBEA}"/>
    <cellStyle name="Note 2 4 3 3" xfId="17188" xr:uid="{4D88D230-75F3-4417-81DA-2EC2CE5DD01C}"/>
    <cellStyle name="Note 2 4 3 3 2" xfId="17189" xr:uid="{C4EAEEBA-E145-49ED-BA86-EA4AEB523373}"/>
    <cellStyle name="Note 2 4 3 3 2 2" xfId="17190" xr:uid="{19C1B6F0-475D-4A0F-AE45-1FA91A899675}"/>
    <cellStyle name="Note 2 4 3 3 2 3" xfId="17191" xr:uid="{CA60A92B-7B7A-4EAF-9498-29505A2ED49B}"/>
    <cellStyle name="Note 2 4 3 3 3" xfId="17192" xr:uid="{033868DA-76CD-4E0B-8A5E-DAF7469BA5E0}"/>
    <cellStyle name="Note 2 4 3 3 3 2" xfId="17193" xr:uid="{1AA5E310-5CEA-4D3C-ABB5-42A73BFBF7C2}"/>
    <cellStyle name="Note 2 4 3 3 3 3" xfId="17194" xr:uid="{3F2F2A1C-19CC-4FAA-BBD5-460909777404}"/>
    <cellStyle name="Note 2 4 3 3 4" xfId="17195" xr:uid="{F74353F6-49EF-443B-8006-C7F085C80B5F}"/>
    <cellStyle name="Note 2 4 3 3 4 2" xfId="17196" xr:uid="{3FFE6423-8931-4007-AF68-76F61D411BDA}"/>
    <cellStyle name="Note 2 4 3 3 4 3" xfId="17197" xr:uid="{A51ED4BF-DDF6-4E24-8D23-DB00261F4C2B}"/>
    <cellStyle name="Note 2 4 3 3 5" xfId="17198" xr:uid="{5201F181-D575-4BD4-A42F-32567D7C35CB}"/>
    <cellStyle name="Note 2 4 3 3 5 2" xfId="17199" xr:uid="{01E6CCCC-410B-4496-A615-8B85AEB57027}"/>
    <cellStyle name="Note 2 4 3 3 5 3" xfId="17200" xr:uid="{D1EE37A6-2078-486B-A571-9D77DB7C9190}"/>
    <cellStyle name="Note 2 4 3 3 6" xfId="17201" xr:uid="{BE5BC341-7BA2-4542-8E71-7BAAA1CEE4E8}"/>
    <cellStyle name="Note 2 4 3 3 6 2" xfId="17202" xr:uid="{909F4993-5E87-41C3-A178-2751EDB89EB6}"/>
    <cellStyle name="Note 2 4 3 3 6 3" xfId="17203" xr:uid="{307459FF-EFFA-4690-839C-9AE10BACD5B3}"/>
    <cellStyle name="Note 2 4 3 3 7" xfId="17204" xr:uid="{29CD2D84-A8E2-4DBF-B061-ECEEFB6F32D1}"/>
    <cellStyle name="Note 2 4 3 3 8" xfId="17205" xr:uid="{7FAD3D6C-D01A-4C44-84A4-B6EE446E3EED}"/>
    <cellStyle name="Note 2 4 3 3 9" xfId="17206" xr:uid="{E9F98B91-C65D-43D3-9158-48AB455E0EDE}"/>
    <cellStyle name="Note 2 4 3 4" xfId="17207" xr:uid="{F5C2504E-BAA3-4D6C-AACD-C3E8F3EDB03A}"/>
    <cellStyle name="Note 2 4 3 4 2" xfId="17208" xr:uid="{8E5E6A56-4C42-4BBC-B257-3AC920C1FE99}"/>
    <cellStyle name="Note 2 4 3 4 2 2" xfId="17209" xr:uid="{E41CE9D2-2F9F-4281-AEB4-5C16C61B2883}"/>
    <cellStyle name="Note 2 4 3 4 2 3" xfId="17210" xr:uid="{32697988-7BB9-42F6-95C7-2B9772F5E541}"/>
    <cellStyle name="Note 2 4 3 4 3" xfId="17211" xr:uid="{5B999D8E-8E58-46C3-872B-83609AE39D3E}"/>
    <cellStyle name="Note 2 4 3 4 3 2" xfId="17212" xr:uid="{488FC1D5-E2D9-499C-90BA-8DCAB0CB23AE}"/>
    <cellStyle name="Note 2 4 3 4 3 3" xfId="17213" xr:uid="{7A104997-8E7F-41FF-B3AF-B0FED29B99B7}"/>
    <cellStyle name="Note 2 4 3 4 4" xfId="17214" xr:uid="{C39EE5E3-D4A9-4389-9C8D-5E303D1D7F7A}"/>
    <cellStyle name="Note 2 4 3 4 4 2" xfId="17215" xr:uid="{FD1588E2-AC68-4240-B8E9-B0F9EEBD2D4F}"/>
    <cellStyle name="Note 2 4 3 4 4 3" xfId="17216" xr:uid="{007DD349-CFC1-4C69-9598-4B4EFED6FC15}"/>
    <cellStyle name="Note 2 4 3 4 5" xfId="17217" xr:uid="{79B93795-939D-4A20-80B4-98F773AA298D}"/>
    <cellStyle name="Note 2 4 3 4 5 2" xfId="17218" xr:uid="{132C222F-D3C5-475B-963B-946DCF8499FD}"/>
    <cellStyle name="Note 2 4 3 4 5 3" xfId="17219" xr:uid="{9EF63FFD-FBD8-416F-B806-2D7530DB389C}"/>
    <cellStyle name="Note 2 4 3 4 6" xfId="17220" xr:uid="{69CD42A4-E38F-4DA1-A5BB-4EACACB1A629}"/>
    <cellStyle name="Note 2 4 3 4 6 2" xfId="17221" xr:uid="{D6547069-C3E0-4829-85A8-028B22D59812}"/>
    <cellStyle name="Note 2 4 3 4 6 3" xfId="17222" xr:uid="{FE6613AC-F7CD-4740-80A7-ABCCC7B859AF}"/>
    <cellStyle name="Note 2 4 3 4 7" xfId="17223" xr:uid="{5E647DF1-DCFA-472B-B91B-6E67C25068FC}"/>
    <cellStyle name="Note 2 4 3 4 8" xfId="17224" xr:uid="{F0928345-E69F-429D-B7DF-30D02C1C5264}"/>
    <cellStyle name="Note 2 4 3 4 9" xfId="17225" xr:uid="{4085D7DA-C050-4569-BAC0-29D7754CCC94}"/>
    <cellStyle name="Note 2 4 3 5" xfId="17226" xr:uid="{49F15037-4D78-404B-89D4-D06411E076A0}"/>
    <cellStyle name="Note 2 4 3 5 2" xfId="17227" xr:uid="{15CC984C-7762-4530-B1D7-EF117592EB11}"/>
    <cellStyle name="Note 2 4 3 5 2 2" xfId="17228" xr:uid="{5AACAD1C-D03F-48D0-9E71-B695F387B192}"/>
    <cellStyle name="Note 2 4 3 5 2 3" xfId="17229" xr:uid="{CB056C35-1BB6-437B-A0BF-106FF8BF59F5}"/>
    <cellStyle name="Note 2 4 3 5 3" xfId="17230" xr:uid="{171F7FEC-B18E-4764-B736-D3238E47D39B}"/>
    <cellStyle name="Note 2 4 3 5 3 2" xfId="17231" xr:uid="{358CC591-3ABD-4E0B-9C91-271839214D13}"/>
    <cellStyle name="Note 2 4 3 5 3 3" xfId="17232" xr:uid="{66530B1F-1038-4607-A6D3-B21D4C3565EB}"/>
    <cellStyle name="Note 2 4 3 5 4" xfId="17233" xr:uid="{E565394E-8C3A-4687-8793-2FAFE1CDE984}"/>
    <cellStyle name="Note 2 4 3 5 4 2" xfId="17234" xr:uid="{3049FDC4-C47A-4BBB-B39C-C088361A980D}"/>
    <cellStyle name="Note 2 4 3 5 4 3" xfId="17235" xr:uid="{0467EB56-D931-4196-A1C6-F8FE010CAD32}"/>
    <cellStyle name="Note 2 4 3 5 5" xfId="17236" xr:uid="{B6960025-6B78-470B-86E3-C9ED817B4E4A}"/>
    <cellStyle name="Note 2 4 3 5 5 2" xfId="17237" xr:uid="{A24FC50D-DF91-458F-BF24-B713362A4DD3}"/>
    <cellStyle name="Note 2 4 3 5 5 3" xfId="17238" xr:uid="{90AE9C8C-E64A-4555-B242-4512220F6AA4}"/>
    <cellStyle name="Note 2 4 3 5 6" xfId="17239" xr:uid="{99DDE131-8D48-4DEC-82D3-98FEAAB2F6A8}"/>
    <cellStyle name="Note 2 4 3 5 6 2" xfId="17240" xr:uid="{98022FA8-928E-4E95-9F69-158446A09332}"/>
    <cellStyle name="Note 2 4 3 5 6 3" xfId="17241" xr:uid="{54D1C0F7-133A-4C55-A07D-7915F699B613}"/>
    <cellStyle name="Note 2 4 3 5 7" xfId="17242" xr:uid="{6814C30E-43DB-4745-B058-284F77AF5968}"/>
    <cellStyle name="Note 2 4 3 5 8" xfId="17243" xr:uid="{951B48E6-7A3E-4382-9AC1-1F7507C68606}"/>
    <cellStyle name="Note 2 4 3 5 9" xfId="17244" xr:uid="{827F4743-B118-4DC3-8A35-03C8884E5B1F}"/>
    <cellStyle name="Note 2 4 3 6" xfId="17245" xr:uid="{644ADB6E-ACA4-4384-AA54-92725A25A0DF}"/>
    <cellStyle name="Note 2 4 3 6 2" xfId="17246" xr:uid="{8508F6E6-7322-4768-B390-CC6D651552FB}"/>
    <cellStyle name="Note 2 4 3 6 2 2" xfId="17247" xr:uid="{2C39D418-D7F0-4743-9FEB-87EDCF9F0487}"/>
    <cellStyle name="Note 2 4 3 6 2 3" xfId="17248" xr:uid="{24958790-CDEA-4770-82CA-12D9797B8230}"/>
    <cellStyle name="Note 2 4 3 6 3" xfId="17249" xr:uid="{A0D18AD9-601F-4FB8-BB7D-0AEEFF067F3A}"/>
    <cellStyle name="Note 2 4 3 6 3 2" xfId="17250" xr:uid="{6B0D8D7B-72AA-4BC8-BD32-5BAFEA837D85}"/>
    <cellStyle name="Note 2 4 3 6 3 3" xfId="17251" xr:uid="{31B98936-F913-4D5C-8D1B-E63C11711891}"/>
    <cellStyle name="Note 2 4 3 6 4" xfId="17252" xr:uid="{294CFBCB-AAE4-42C0-8C5F-7A65B0DAA1E2}"/>
    <cellStyle name="Note 2 4 3 6 4 2" xfId="17253" xr:uid="{273D5033-18E3-4E01-B44B-5C3DEF4F47A4}"/>
    <cellStyle name="Note 2 4 3 6 4 3" xfId="17254" xr:uid="{7BF665D6-2576-4F63-943C-632E4CBBE6C4}"/>
    <cellStyle name="Note 2 4 3 6 5" xfId="17255" xr:uid="{ACA776C9-EDD2-49EF-B5B3-591F7E714C57}"/>
    <cellStyle name="Note 2 4 3 6 5 2" xfId="17256" xr:uid="{A8BF842B-B304-4AA6-9901-422C6A093700}"/>
    <cellStyle name="Note 2 4 3 6 5 3" xfId="17257" xr:uid="{BCB653FA-847E-4F87-B469-8220E4684684}"/>
    <cellStyle name="Note 2 4 3 6 6" xfId="17258" xr:uid="{F4297A93-28A2-4FDB-984F-9C545297BC1C}"/>
    <cellStyle name="Note 2 4 3 6 6 2" xfId="17259" xr:uid="{58CFBF73-6FA5-48FE-A282-44E3E0F2AAA1}"/>
    <cellStyle name="Note 2 4 3 6 6 3" xfId="17260" xr:uid="{6C69DED2-F1F7-4B1C-82DD-DFB26E5EA16E}"/>
    <cellStyle name="Note 2 4 3 6 7" xfId="17261" xr:uid="{2E23200C-841B-4968-AFE3-4915B9E41D81}"/>
    <cellStyle name="Note 2 4 3 6 8" xfId="17262" xr:uid="{BE89E7DC-D654-4A1E-9DF7-57F8E8B62FD8}"/>
    <cellStyle name="Note 2 4 3 6 9" xfId="17263" xr:uid="{91313732-5B61-4E0F-9622-A0E87E10417A}"/>
    <cellStyle name="Note 2 4 3 7" xfId="17264" xr:uid="{B91F9533-AD54-4C78-BC0F-1CA834ECEDFE}"/>
    <cellStyle name="Note 2 4 3 7 2" xfId="17265" xr:uid="{FCFCEDF3-5110-4A17-8795-A42572D0C1BA}"/>
    <cellStyle name="Note 2 4 3 7 2 2" xfId="17266" xr:uid="{D4B50A6E-0B91-4B4D-8E2D-02D799D413C6}"/>
    <cellStyle name="Note 2 4 3 7 2 3" xfId="17267" xr:uid="{AC0CDC74-1229-470C-8F3D-D4A1F2B26F42}"/>
    <cellStyle name="Note 2 4 3 7 3" xfId="17268" xr:uid="{0EEA63DE-A0DE-47B5-AE01-82A6B9CC4D20}"/>
    <cellStyle name="Note 2 4 3 7 3 2" xfId="17269" xr:uid="{35CC7B96-F641-43F9-8752-990D3BDB400B}"/>
    <cellStyle name="Note 2 4 3 7 3 3" xfId="17270" xr:uid="{F4208CF0-0AB5-4FBA-8F43-2B4C3B4B5312}"/>
    <cellStyle name="Note 2 4 3 7 4" xfId="17271" xr:uid="{4B5EEB13-CECB-416C-A671-5B36A809C727}"/>
    <cellStyle name="Note 2 4 3 7 4 2" xfId="17272" xr:uid="{23D3804E-2772-4C9C-8722-507FB2E06DF4}"/>
    <cellStyle name="Note 2 4 3 7 4 3" xfId="17273" xr:uid="{228A0344-FAEF-4F6B-A767-5B106EE1A604}"/>
    <cellStyle name="Note 2 4 3 7 5" xfId="17274" xr:uid="{A135713B-B0DF-4D25-A456-C392174201EF}"/>
    <cellStyle name="Note 2 4 3 7 5 2" xfId="17275" xr:uid="{54B46CD8-A400-4E0A-BAD6-E30124F6055E}"/>
    <cellStyle name="Note 2 4 3 7 5 3" xfId="17276" xr:uid="{1E74E555-6A55-4AB0-92F4-D479256EC1D1}"/>
    <cellStyle name="Note 2 4 3 7 6" xfId="17277" xr:uid="{30C75CAF-35B2-4FCB-A9C9-874DF2A5E4A2}"/>
    <cellStyle name="Note 2 4 3 7 6 2" xfId="17278" xr:uid="{975BC4D8-34D0-42F4-8068-78F4EEF2E897}"/>
    <cellStyle name="Note 2 4 3 7 6 3" xfId="17279" xr:uid="{50753E41-7FDF-4E9B-AFCF-1806F78CF575}"/>
    <cellStyle name="Note 2 4 3 7 7" xfId="17280" xr:uid="{161FE028-F569-4213-98B3-B74E1735B276}"/>
    <cellStyle name="Note 2 4 3 7 8" xfId="17281" xr:uid="{9C5BC859-8D1E-4538-A769-408A07945FE3}"/>
    <cellStyle name="Note 2 4 3 7 9" xfId="17282" xr:uid="{400497A7-53F1-43A9-B40F-73268EA7FB54}"/>
    <cellStyle name="Note 2 4 3 8" xfId="17283" xr:uid="{0CF4691A-252A-4653-8A0C-016810E94E41}"/>
    <cellStyle name="Note 2 4 3 8 2" xfId="17284" xr:uid="{E40D83E2-5BE3-4954-828F-39169E199735}"/>
    <cellStyle name="Note 2 4 3 8 2 2" xfId="17285" xr:uid="{C8BE187C-67EA-43DA-9119-2828E65C938E}"/>
    <cellStyle name="Note 2 4 3 8 2 3" xfId="17286" xr:uid="{52CBB520-D2C0-4D27-85C0-BB925FD9ABC1}"/>
    <cellStyle name="Note 2 4 3 8 3" xfId="17287" xr:uid="{2E696B09-90ED-43C3-BF39-345B4939507A}"/>
    <cellStyle name="Note 2 4 3 8 3 2" xfId="17288" xr:uid="{DEDCEA3E-36C6-4919-992A-112808CD7F8E}"/>
    <cellStyle name="Note 2 4 3 8 3 3" xfId="17289" xr:uid="{8265FF74-BC50-4EA9-B718-6A6CBB46F378}"/>
    <cellStyle name="Note 2 4 3 8 4" xfId="17290" xr:uid="{CBE46484-E92F-4C2D-8072-D91DCEB09B90}"/>
    <cellStyle name="Note 2 4 3 8 4 2" xfId="17291" xr:uid="{7868A692-8D5B-4E3C-8C88-D89D1E0B0A88}"/>
    <cellStyle name="Note 2 4 3 8 4 3" xfId="17292" xr:uid="{D33578EB-500B-43E4-A113-26A369DB39BA}"/>
    <cellStyle name="Note 2 4 3 8 5" xfId="17293" xr:uid="{3FAF5212-58BC-4033-B04B-949C0255A8BB}"/>
    <cellStyle name="Note 2 4 3 8 5 2" xfId="17294" xr:uid="{971FB4F4-C9D2-4D11-86F8-CE57330F0265}"/>
    <cellStyle name="Note 2 4 3 8 5 3" xfId="17295" xr:uid="{A58A4806-FCED-477F-98E2-7B31F00D5319}"/>
    <cellStyle name="Note 2 4 3 8 6" xfId="17296" xr:uid="{BDC3F7D0-4201-4D0A-9EBF-791FB40651F9}"/>
    <cellStyle name="Note 2 4 3 8 6 2" xfId="17297" xr:uid="{33A1203E-AFF7-48DD-8C48-5E07F26F5F36}"/>
    <cellStyle name="Note 2 4 3 8 6 3" xfId="17298" xr:uid="{2EEA2AB4-B58B-486B-B009-09837DE11843}"/>
    <cellStyle name="Note 2 4 3 8 7" xfId="17299" xr:uid="{DF19884C-EF19-47EB-B2EF-4D8167EA827F}"/>
    <cellStyle name="Note 2 4 3 8 8" xfId="17300" xr:uid="{19397927-5526-4076-B39F-1C7C51F5B6CA}"/>
    <cellStyle name="Note 2 4 3 8 9" xfId="17301" xr:uid="{E74C7FE6-0E63-4C45-98E8-F65A1B482864}"/>
    <cellStyle name="Note 2 4 3 9" xfId="17302" xr:uid="{56645734-3BBE-4317-ACF6-143735AB4939}"/>
    <cellStyle name="Note 2 4 3 9 2" xfId="17303" xr:uid="{24D1E2A2-2518-461F-84ED-FB4E2FEBE594}"/>
    <cellStyle name="Note 2 4 3 9 2 2" xfId="17304" xr:uid="{390FD906-82D1-4E1C-A910-1A6CF70DE9E0}"/>
    <cellStyle name="Note 2 4 3 9 2 3" xfId="17305" xr:uid="{131DBECB-E7C6-4CC2-AA8B-3B157A44FD69}"/>
    <cellStyle name="Note 2 4 3 9 3" xfId="17306" xr:uid="{078DA1E3-F0E2-4BCC-9E64-6A96AD2BBEED}"/>
    <cellStyle name="Note 2 4 3 9 3 2" xfId="17307" xr:uid="{B67B30AB-7031-4D0E-AE82-A89449C9B6C2}"/>
    <cellStyle name="Note 2 4 3 9 3 3" xfId="17308" xr:uid="{5C350AA3-804D-4EA7-AD96-C49390BBC7A2}"/>
    <cellStyle name="Note 2 4 3 9 4" xfId="17309" xr:uid="{C50DA8B5-ACD9-42D4-B6AF-91F56BC1CAC7}"/>
    <cellStyle name="Note 2 4 3 9 4 2" xfId="17310" xr:uid="{3A414819-E4DE-4622-90BC-159FC14B9BC1}"/>
    <cellStyle name="Note 2 4 3 9 4 3" xfId="17311" xr:uid="{241CDD97-68F7-44A2-AEEE-50B155361F2B}"/>
    <cellStyle name="Note 2 4 3 9 5" xfId="17312" xr:uid="{E94AC80A-5189-44F5-8BFF-0516583E3FCD}"/>
    <cellStyle name="Note 2 4 3 9 5 2" xfId="17313" xr:uid="{4AE12F66-EDA5-4A64-9CA6-D1A2D8E4B429}"/>
    <cellStyle name="Note 2 4 3 9 5 3" xfId="17314" xr:uid="{5F6CD978-9D85-4141-93C4-6B197DF34BA5}"/>
    <cellStyle name="Note 2 4 3 9 6" xfId="17315" xr:uid="{E5232EB7-868A-450A-998E-3278F9336166}"/>
    <cellStyle name="Note 2 4 3 9 6 2" xfId="17316" xr:uid="{698F268B-18A7-4338-9B67-63E05EF5A429}"/>
    <cellStyle name="Note 2 4 3 9 6 3" xfId="17317" xr:uid="{E13CCC48-EC8E-4EC4-8921-4C2ACB13E512}"/>
    <cellStyle name="Note 2 4 3 9 7" xfId="17318" xr:uid="{C54AEA14-40C1-4616-8C3E-4AD348F9CBBC}"/>
    <cellStyle name="Note 2 4 3 9 8" xfId="17319" xr:uid="{69F7592F-DBE5-4A6E-944D-353C4134300E}"/>
    <cellStyle name="Note 2 4 4" xfId="17320" xr:uid="{BC10C75B-7250-4F1C-9F37-41C2F9AE8334}"/>
    <cellStyle name="Note 2 4 4 10" xfId="17321" xr:uid="{BA14ECB0-C323-45BF-8E25-3CCA1EC03277}"/>
    <cellStyle name="Note 2 4 4 10 2" xfId="17322" xr:uid="{F6144EF1-B315-4D0B-891E-9A3D55504272}"/>
    <cellStyle name="Note 2 4 4 10 2 2" xfId="17323" xr:uid="{38ACCA2E-91AD-4A37-8DEE-6C5555BEDFEC}"/>
    <cellStyle name="Note 2 4 4 10 2 3" xfId="17324" xr:uid="{F9D36F7B-9274-4E9F-935F-676B5EE9EC13}"/>
    <cellStyle name="Note 2 4 4 10 3" xfId="17325" xr:uid="{0A230E25-E2D2-4D9E-AA9A-4E82383AE062}"/>
    <cellStyle name="Note 2 4 4 10 3 2" xfId="17326" xr:uid="{D217C82F-EF62-4D70-B114-07716AC89B2D}"/>
    <cellStyle name="Note 2 4 4 10 3 3" xfId="17327" xr:uid="{0E2DC0AD-F8B1-405D-A661-07EF3374CC91}"/>
    <cellStyle name="Note 2 4 4 10 4" xfId="17328" xr:uid="{DFE546CC-88E8-451E-A1FD-7009C6B31769}"/>
    <cellStyle name="Note 2 4 4 10 4 2" xfId="17329" xr:uid="{E6ADFDCB-7B87-4A59-91E5-584D8E15F856}"/>
    <cellStyle name="Note 2 4 4 10 4 3" xfId="17330" xr:uid="{FEE64EC9-D091-4ECE-BA92-75E8600E88C3}"/>
    <cellStyle name="Note 2 4 4 10 5" xfId="17331" xr:uid="{C976A0E6-92AC-4EB3-BF28-33688C2401FE}"/>
    <cellStyle name="Note 2 4 4 10 5 2" xfId="17332" xr:uid="{5114428D-79C2-4D45-8E3F-A51CCAA74FD5}"/>
    <cellStyle name="Note 2 4 4 10 5 3" xfId="17333" xr:uid="{DBF149FF-37B1-44B5-B64A-B5AD734B48E2}"/>
    <cellStyle name="Note 2 4 4 10 6" xfId="17334" xr:uid="{A2247694-85FC-4B13-B041-034E6BDA493E}"/>
    <cellStyle name="Note 2 4 4 10 6 2" xfId="17335" xr:uid="{BFEA6378-DC15-4D23-8407-1AC3EFA37006}"/>
    <cellStyle name="Note 2 4 4 10 6 3" xfId="17336" xr:uid="{9A11BB9F-6D67-4104-B820-7D17EFE3DC6F}"/>
    <cellStyle name="Note 2 4 4 10 7" xfId="17337" xr:uid="{72E90D1F-C247-4E75-8E8F-AC58CD9D6CDA}"/>
    <cellStyle name="Note 2 4 4 10 8" xfId="17338" xr:uid="{8D5A997F-5938-429D-87D0-E7715D173E20}"/>
    <cellStyle name="Note 2 4 4 11" xfId="17339" xr:uid="{99D1E951-C9F7-4D08-AE3D-0BA063AE855A}"/>
    <cellStyle name="Note 2 4 4 11 2" xfId="17340" xr:uid="{C670C01F-B20F-4043-AC8E-25CD2558C5AB}"/>
    <cellStyle name="Note 2 4 4 11 2 2" xfId="17341" xr:uid="{07A28CDB-E955-4A4B-8014-E12469156FEC}"/>
    <cellStyle name="Note 2 4 4 11 2 3" xfId="17342" xr:uid="{F4A8BD20-0C3D-4D83-A804-C2E446960684}"/>
    <cellStyle name="Note 2 4 4 11 3" xfId="17343" xr:uid="{D12C4713-FFD7-40FA-8FCD-3DBEAB5DCF6E}"/>
    <cellStyle name="Note 2 4 4 11 3 2" xfId="17344" xr:uid="{49B3F8D7-5FAA-46C3-936C-211ADD4D05EE}"/>
    <cellStyle name="Note 2 4 4 11 3 3" xfId="17345" xr:uid="{C99604E0-C0A4-491F-B2DF-6CBD72DB2AD0}"/>
    <cellStyle name="Note 2 4 4 11 4" xfId="17346" xr:uid="{B6715404-1621-4F5F-8F7E-241873FF248F}"/>
    <cellStyle name="Note 2 4 4 11 4 2" xfId="17347" xr:uid="{D56D1657-DA26-4B09-9DBC-BF3ACB737CB4}"/>
    <cellStyle name="Note 2 4 4 11 4 3" xfId="17348" xr:uid="{93F292F3-65E1-4A8B-890F-3F071D13D6DD}"/>
    <cellStyle name="Note 2 4 4 11 5" xfId="17349" xr:uid="{01A8B610-BDF0-4A7A-A9E2-6C49CCB16DCE}"/>
    <cellStyle name="Note 2 4 4 11 5 2" xfId="17350" xr:uid="{79C268E6-C552-4B16-B3B7-BC180AC4E197}"/>
    <cellStyle name="Note 2 4 4 11 5 3" xfId="17351" xr:uid="{9BADACF4-CF58-496E-BD47-AF0572EB29D0}"/>
    <cellStyle name="Note 2 4 4 11 6" xfId="17352" xr:uid="{EBD7E734-F762-4B10-96F6-17E31781F288}"/>
    <cellStyle name="Note 2 4 4 11 6 2" xfId="17353" xr:uid="{905F6750-390F-44E4-956C-C0854F7A2A16}"/>
    <cellStyle name="Note 2 4 4 11 6 3" xfId="17354" xr:uid="{33142E08-9DB6-4433-9A68-BB9CCEDA7225}"/>
    <cellStyle name="Note 2 4 4 11 7" xfId="17355" xr:uid="{1817362B-ECBA-4F67-9A64-854B7CC1A77D}"/>
    <cellStyle name="Note 2 4 4 11 8" xfId="17356" xr:uid="{F25EC8C0-7385-4551-BDE4-44FE488CD4F0}"/>
    <cellStyle name="Note 2 4 4 12" xfId="17357" xr:uid="{D76041DA-6E54-4F69-B0B4-B73EA3DFFB89}"/>
    <cellStyle name="Note 2 4 4 12 2" xfId="17358" xr:uid="{C45FA724-2D7A-4933-8C4C-8E56B35DCFCA}"/>
    <cellStyle name="Note 2 4 4 12 2 2" xfId="17359" xr:uid="{21AC7B4D-9E75-4C5A-A41D-B98A74D447DC}"/>
    <cellStyle name="Note 2 4 4 12 2 3" xfId="17360" xr:uid="{F93C6F65-47EF-4292-8A44-99E4B801405F}"/>
    <cellStyle name="Note 2 4 4 12 3" xfId="17361" xr:uid="{BF184E01-4773-4CE1-BB9B-B16E59D7425D}"/>
    <cellStyle name="Note 2 4 4 12 3 2" xfId="17362" xr:uid="{28734B92-70AB-405A-8986-6E4D9ECCED6C}"/>
    <cellStyle name="Note 2 4 4 12 3 3" xfId="17363" xr:uid="{E731250A-E81D-47A6-85F7-99E32839EB9E}"/>
    <cellStyle name="Note 2 4 4 12 4" xfId="17364" xr:uid="{79987304-ED0F-455B-89E3-59D2F4F6C6B0}"/>
    <cellStyle name="Note 2 4 4 12 4 2" xfId="17365" xr:uid="{A3E963D7-0B72-44AA-89B4-F8F0F41F41B8}"/>
    <cellStyle name="Note 2 4 4 12 4 3" xfId="17366" xr:uid="{561019F5-8FC4-4EE0-A28E-4590C9A0F235}"/>
    <cellStyle name="Note 2 4 4 12 5" xfId="17367" xr:uid="{1BE288C6-9349-4B7F-89A3-E9CDC66779C1}"/>
    <cellStyle name="Note 2 4 4 12 5 2" xfId="17368" xr:uid="{61CEA7E6-456D-4557-B362-11B8B74CB95D}"/>
    <cellStyle name="Note 2 4 4 12 5 3" xfId="17369" xr:uid="{E17C1D4B-0E8E-4B1A-BEFA-91B5A96CE250}"/>
    <cellStyle name="Note 2 4 4 12 6" xfId="17370" xr:uid="{A99DBED5-A2AA-4C4A-B37E-977B4DEBE2D4}"/>
    <cellStyle name="Note 2 4 4 12 6 2" xfId="17371" xr:uid="{DF8F430A-4BDC-4102-BF02-B42C3578C69B}"/>
    <cellStyle name="Note 2 4 4 12 6 3" xfId="17372" xr:uid="{88696BF4-21D7-475D-94F4-25CC0D8F0E26}"/>
    <cellStyle name="Note 2 4 4 12 7" xfId="17373" xr:uid="{0AC51845-B572-4D44-84A7-FCD9B81313D9}"/>
    <cellStyle name="Note 2 4 4 12 8" xfId="17374" xr:uid="{33E8229D-8789-405E-BE41-C0E062527180}"/>
    <cellStyle name="Note 2 4 4 13" xfId="17375" xr:uid="{B4E40477-AA4E-4E51-9242-3AC2B2AD85F7}"/>
    <cellStyle name="Note 2 4 4 13 2" xfId="17376" xr:uid="{708B8C78-D9C2-4EA0-B43E-D337EC59DA2A}"/>
    <cellStyle name="Note 2 4 4 13 2 2" xfId="17377" xr:uid="{C12F5EF1-6821-441A-BD80-344207FCD85C}"/>
    <cellStyle name="Note 2 4 4 13 2 3" xfId="17378" xr:uid="{484A70AE-8B2A-4D38-8FC4-413FEB6521BE}"/>
    <cellStyle name="Note 2 4 4 13 3" xfId="17379" xr:uid="{4399C502-9A04-4561-9F3C-21F3097CC040}"/>
    <cellStyle name="Note 2 4 4 13 3 2" xfId="17380" xr:uid="{1A923927-0C35-418F-B0BD-3DAF04AF0B1E}"/>
    <cellStyle name="Note 2 4 4 13 3 3" xfId="17381" xr:uid="{CAE2D8E9-1525-4F98-A641-547092EFEAEF}"/>
    <cellStyle name="Note 2 4 4 13 4" xfId="17382" xr:uid="{857013BF-5B5F-4373-9046-113A0AAB0B1E}"/>
    <cellStyle name="Note 2 4 4 13 4 2" xfId="17383" xr:uid="{24DDD6D3-7BFE-41A0-9084-AB630A640172}"/>
    <cellStyle name="Note 2 4 4 13 4 3" xfId="17384" xr:uid="{B359EB70-54B4-4094-A17B-F128E51E7981}"/>
    <cellStyle name="Note 2 4 4 13 5" xfId="17385" xr:uid="{33FD3ED8-D483-42AB-9B0C-D2C95AAB7547}"/>
    <cellStyle name="Note 2 4 4 13 5 2" xfId="17386" xr:uid="{35D052D5-F0EC-4AEA-A48B-289B9F325C75}"/>
    <cellStyle name="Note 2 4 4 13 5 3" xfId="17387" xr:uid="{5CD55FFA-81BB-4B95-B196-20039E74042A}"/>
    <cellStyle name="Note 2 4 4 13 6" xfId="17388" xr:uid="{7C8E130E-5CD7-4270-BBE2-AB6E338F006E}"/>
    <cellStyle name="Note 2 4 4 13 6 2" xfId="17389" xr:uid="{2554517A-3C78-444D-8E3C-B2CBB04666C6}"/>
    <cellStyle name="Note 2 4 4 13 6 3" xfId="17390" xr:uid="{0F8FA655-731F-4036-97BB-9E69982ECF3F}"/>
    <cellStyle name="Note 2 4 4 13 7" xfId="17391" xr:uid="{CF104947-E9A4-460A-92AD-2B3650257AEC}"/>
    <cellStyle name="Note 2 4 4 13 8" xfId="17392" xr:uid="{4A309ECC-469D-4FAD-9D92-53940FCF4838}"/>
    <cellStyle name="Note 2 4 4 14" xfId="17393" xr:uid="{257A19C6-F16C-45A6-B801-A095DF499D56}"/>
    <cellStyle name="Note 2 4 4 14 2" xfId="17394" xr:uid="{3F70EBE7-32C3-4325-BD1C-D857659A3FC1}"/>
    <cellStyle name="Note 2 4 4 14 2 2" xfId="17395" xr:uid="{C28E8A23-56E3-498B-B709-D13E45097468}"/>
    <cellStyle name="Note 2 4 4 14 2 3" xfId="17396" xr:uid="{7D7C157E-9761-4862-9974-23E35F077294}"/>
    <cellStyle name="Note 2 4 4 14 3" xfId="17397" xr:uid="{2C7EFEC4-B56F-4E40-B207-D38129686A4A}"/>
    <cellStyle name="Note 2 4 4 14 3 2" xfId="17398" xr:uid="{86BDBD4E-31E5-413C-86C2-11DC3FB33609}"/>
    <cellStyle name="Note 2 4 4 14 3 3" xfId="17399" xr:uid="{73D24702-F8F6-4B8D-BDF8-FF6FCF98BAE8}"/>
    <cellStyle name="Note 2 4 4 14 4" xfId="17400" xr:uid="{7A153313-6602-4C35-B380-508386DCD342}"/>
    <cellStyle name="Note 2 4 4 14 4 2" xfId="17401" xr:uid="{4A2896C6-E7FC-4D3D-AE57-F59D30375777}"/>
    <cellStyle name="Note 2 4 4 14 4 3" xfId="17402" xr:uid="{459BE60B-03C2-4AD2-B006-46795CE361AB}"/>
    <cellStyle name="Note 2 4 4 14 5" xfId="17403" xr:uid="{D4E68B5F-340F-4A75-8AED-71EB05DA3C60}"/>
    <cellStyle name="Note 2 4 4 14 5 2" xfId="17404" xr:uid="{D4639BFB-D728-4FF9-B1B2-C9E39B59B0E7}"/>
    <cellStyle name="Note 2 4 4 14 5 3" xfId="17405" xr:uid="{3A736005-B110-47E0-B1E7-3855A9A701A6}"/>
    <cellStyle name="Note 2 4 4 14 6" xfId="17406" xr:uid="{B68F1617-962C-4F2C-B2E7-EA9042BCA226}"/>
    <cellStyle name="Note 2 4 4 14 6 2" xfId="17407" xr:uid="{5EF2E4D8-D2EF-43A2-8080-7A969B2D4EEB}"/>
    <cellStyle name="Note 2 4 4 14 6 3" xfId="17408" xr:uid="{A261FDDE-FCDE-4D72-AC5E-FE4794174B68}"/>
    <cellStyle name="Note 2 4 4 14 7" xfId="17409" xr:uid="{BCC8A8DB-570A-417B-AA17-6E5C4651C096}"/>
    <cellStyle name="Note 2 4 4 14 8" xfId="17410" xr:uid="{14328DB1-EB6A-4AB4-B6C3-AA4DF640E442}"/>
    <cellStyle name="Note 2 4 4 15" xfId="17411" xr:uid="{3450B3C7-1B37-4247-85CD-FBAAA53253A4}"/>
    <cellStyle name="Note 2 4 4 15 2" xfId="17412" xr:uid="{68D8A521-6FFA-4E86-9C02-ED7BD29AEF9E}"/>
    <cellStyle name="Note 2 4 4 15 2 2" xfId="17413" xr:uid="{77D08B88-AB81-4638-9198-8CCE551D548C}"/>
    <cellStyle name="Note 2 4 4 15 2 3" xfId="17414" xr:uid="{D5554B66-D107-4EEE-AFC7-131B29E29490}"/>
    <cellStyle name="Note 2 4 4 15 3" xfId="17415" xr:uid="{5F98451D-8077-45CC-BB5C-857CCAA9E765}"/>
    <cellStyle name="Note 2 4 4 15 3 2" xfId="17416" xr:uid="{A83DDA5D-BDFB-4819-A2F2-58A78D990023}"/>
    <cellStyle name="Note 2 4 4 15 3 3" xfId="17417" xr:uid="{40A5FEF1-75FE-4982-9969-D1C241A00FC6}"/>
    <cellStyle name="Note 2 4 4 15 4" xfId="17418" xr:uid="{FBC93A9B-9781-4AAE-A82E-747306CEE2E9}"/>
    <cellStyle name="Note 2 4 4 15 4 2" xfId="17419" xr:uid="{2A2B7F13-B682-4169-8F05-CE3A13543AE1}"/>
    <cellStyle name="Note 2 4 4 15 4 3" xfId="17420" xr:uid="{1CDE74DC-EC58-4DF9-89FE-77410C7FE336}"/>
    <cellStyle name="Note 2 4 4 15 5" xfId="17421" xr:uid="{EA7F5D95-0124-46C8-BAC9-A9E2D72DABFA}"/>
    <cellStyle name="Note 2 4 4 15 5 2" xfId="17422" xr:uid="{81AF5AEF-E167-4A9B-A582-6D7E53A2FDF3}"/>
    <cellStyle name="Note 2 4 4 15 5 3" xfId="17423" xr:uid="{1FD6529E-3E7F-434C-B61B-371F67B6C7D6}"/>
    <cellStyle name="Note 2 4 4 15 6" xfId="17424" xr:uid="{C654FC9B-4CDD-4861-8B70-44DFAE543C54}"/>
    <cellStyle name="Note 2 4 4 15 6 2" xfId="17425" xr:uid="{BEFC92E3-C4F1-4FFD-AC79-6998747A611E}"/>
    <cellStyle name="Note 2 4 4 15 6 3" xfId="17426" xr:uid="{D31314FC-19AC-48AA-B4E7-5061C933583D}"/>
    <cellStyle name="Note 2 4 4 15 7" xfId="17427" xr:uid="{96060DF6-D631-4C2A-9192-8D0E807879EF}"/>
    <cellStyle name="Note 2 4 4 15 8" xfId="17428" xr:uid="{E709A9B1-9A3A-4842-B988-E1BA5842C251}"/>
    <cellStyle name="Note 2 4 4 16" xfId="17429" xr:uid="{66567552-CEAB-406D-8AE5-F0FC1EE925BF}"/>
    <cellStyle name="Note 2 4 4 2" xfId="17430" xr:uid="{C18144F9-D874-469F-BE52-7D3A8B12695C}"/>
    <cellStyle name="Note 2 4 4 2 2" xfId="17431" xr:uid="{EB85B7BC-271E-4C96-A6CB-DC1F1BDAB715}"/>
    <cellStyle name="Note 2 4 4 2 2 2" xfId="17432" xr:uid="{32D2BEF1-1E6E-4E20-A5DE-A9919903420B}"/>
    <cellStyle name="Note 2 4 4 2 2 3" xfId="17433" xr:uid="{3408FACF-3E0D-4146-9BC0-BD82534AE3F3}"/>
    <cellStyle name="Note 2 4 4 2 3" xfId="17434" xr:uid="{B72BD535-1073-452D-89F1-345E93F38B8E}"/>
    <cellStyle name="Note 2 4 4 2 3 2" xfId="17435" xr:uid="{6973511D-9E11-49DC-AA1C-A16F762DC2FE}"/>
    <cellStyle name="Note 2 4 4 2 3 3" xfId="17436" xr:uid="{E4CE6A3F-3BE2-42C7-A6B9-40C3E7AB0514}"/>
    <cellStyle name="Note 2 4 4 2 4" xfId="17437" xr:uid="{72A6C7C8-C187-45CA-8106-CEB1A15ADAB4}"/>
    <cellStyle name="Note 2 4 4 2 4 2" xfId="17438" xr:uid="{C1C7E213-11CA-4767-A14A-000C2FCD3700}"/>
    <cellStyle name="Note 2 4 4 2 4 3" xfId="17439" xr:uid="{476C1ACF-5747-4A9E-B784-A5CF9AE75981}"/>
    <cellStyle name="Note 2 4 4 2 5" xfId="17440" xr:uid="{DC0CB355-D8A8-4570-ABFB-EC712A92AAEA}"/>
    <cellStyle name="Note 2 4 4 2 5 2" xfId="17441" xr:uid="{232804E2-D50D-4554-85C3-B77A01B0A32E}"/>
    <cellStyle name="Note 2 4 4 2 5 3" xfId="17442" xr:uid="{B3249391-F0C0-4026-8463-A39DD6CFD65B}"/>
    <cellStyle name="Note 2 4 4 2 6" xfId="17443" xr:uid="{B530C799-5F21-4CC7-B107-71A5994BFCAC}"/>
    <cellStyle name="Note 2 4 4 2 6 2" xfId="17444" xr:uid="{06C888EB-0805-418A-BB88-F04A08619F29}"/>
    <cellStyle name="Note 2 4 4 2 6 3" xfId="17445" xr:uid="{1EFEAE8F-2180-4DC7-A0BB-A63C2D5168EE}"/>
    <cellStyle name="Note 2 4 4 2 7" xfId="17446" xr:uid="{AA15D5A5-4580-4FBD-A3CD-51CB087322F8}"/>
    <cellStyle name="Note 2 4 4 2 8" xfId="17447" xr:uid="{E34C2816-FFCB-48D6-881B-22E7EB0D04F5}"/>
    <cellStyle name="Note 2 4 4 2 9" xfId="17448" xr:uid="{AE7BD9AF-2CE5-4101-95FA-2B07CBF3DE52}"/>
    <cellStyle name="Note 2 4 4 3" xfId="17449" xr:uid="{9307FE96-5052-4156-934D-86404E49371E}"/>
    <cellStyle name="Note 2 4 4 3 2" xfId="17450" xr:uid="{F672D875-A1AB-4CDD-B63A-B2FA1527DBF7}"/>
    <cellStyle name="Note 2 4 4 3 2 2" xfId="17451" xr:uid="{D0D3B646-D266-489A-89E8-59B8E16F5C78}"/>
    <cellStyle name="Note 2 4 4 3 2 3" xfId="17452" xr:uid="{D159D4DF-8408-4DB3-8C92-8F82110B2AE7}"/>
    <cellStyle name="Note 2 4 4 3 3" xfId="17453" xr:uid="{5E07AE11-CD31-4DF0-BF95-5C2B33EDB96C}"/>
    <cellStyle name="Note 2 4 4 3 3 2" xfId="17454" xr:uid="{67D9AA79-2B79-4F06-A2FB-7C0394E3E24E}"/>
    <cellStyle name="Note 2 4 4 3 3 3" xfId="17455" xr:uid="{F61BD754-85E9-4409-8D58-D319F9B9555B}"/>
    <cellStyle name="Note 2 4 4 3 4" xfId="17456" xr:uid="{E71F3293-F60E-4578-B4AA-35735F6FDDA1}"/>
    <cellStyle name="Note 2 4 4 3 4 2" xfId="17457" xr:uid="{6B5D25AA-6929-47B2-A1B3-EBA98778648D}"/>
    <cellStyle name="Note 2 4 4 3 4 3" xfId="17458" xr:uid="{AC881A4B-671C-40E1-9B49-29D63D7DEAFE}"/>
    <cellStyle name="Note 2 4 4 3 5" xfId="17459" xr:uid="{4FFBB903-D25E-44C0-9DEF-B3F31BFB38DF}"/>
    <cellStyle name="Note 2 4 4 3 5 2" xfId="17460" xr:uid="{AF0F4335-E4F1-406C-9131-B392DC529EA6}"/>
    <cellStyle name="Note 2 4 4 3 5 3" xfId="17461" xr:uid="{DA52323A-D145-40FD-B87D-6F86E46DD085}"/>
    <cellStyle name="Note 2 4 4 3 6" xfId="17462" xr:uid="{9D481637-DF16-4400-8B88-CFF2DBA79B82}"/>
    <cellStyle name="Note 2 4 4 3 6 2" xfId="17463" xr:uid="{9B1D63BF-2ED9-4C1E-BFE2-97CD200F4C6E}"/>
    <cellStyle name="Note 2 4 4 3 6 3" xfId="17464" xr:uid="{6D8BF42A-01F9-4688-88E4-507275A4685C}"/>
    <cellStyle name="Note 2 4 4 3 7" xfId="17465" xr:uid="{28F1AEAE-8C1E-4BC9-A6AB-829306062F45}"/>
    <cellStyle name="Note 2 4 4 3 8" xfId="17466" xr:uid="{130266EC-2E8B-43F2-A110-675D9100F687}"/>
    <cellStyle name="Note 2 4 4 3 9" xfId="17467" xr:uid="{388BF9B8-5E73-4BF9-A6B6-C16A9B357BBD}"/>
    <cellStyle name="Note 2 4 4 4" xfId="17468" xr:uid="{8BFF18A4-988F-43A9-AABC-B2F4BD836649}"/>
    <cellStyle name="Note 2 4 4 4 2" xfId="17469" xr:uid="{4098D724-2F43-4804-95B8-687CE5078F49}"/>
    <cellStyle name="Note 2 4 4 4 2 2" xfId="17470" xr:uid="{D246497F-C560-483C-B60D-E33EF1B8C3B9}"/>
    <cellStyle name="Note 2 4 4 4 2 3" xfId="17471" xr:uid="{79582473-D91E-4DBE-ACB6-9AD8352B7662}"/>
    <cellStyle name="Note 2 4 4 4 3" xfId="17472" xr:uid="{AA7227C1-68F9-4357-B995-BBBFAD135205}"/>
    <cellStyle name="Note 2 4 4 4 3 2" xfId="17473" xr:uid="{4F32C428-ADCF-4848-948D-6BB9A892032E}"/>
    <cellStyle name="Note 2 4 4 4 3 3" xfId="17474" xr:uid="{57E417FB-489E-46C7-9D48-89B36835C7E0}"/>
    <cellStyle name="Note 2 4 4 4 4" xfId="17475" xr:uid="{C0BB6161-C467-4BD1-862D-BD2461D80F90}"/>
    <cellStyle name="Note 2 4 4 4 4 2" xfId="17476" xr:uid="{58B9CD7E-45B1-4AAD-B0C0-68698E0DD4A8}"/>
    <cellStyle name="Note 2 4 4 4 4 3" xfId="17477" xr:uid="{3D78C74F-EFC3-414A-B498-E4DD1CAC8B4D}"/>
    <cellStyle name="Note 2 4 4 4 5" xfId="17478" xr:uid="{9C325C3D-5F69-4036-B9CB-48CD70344F93}"/>
    <cellStyle name="Note 2 4 4 4 5 2" xfId="17479" xr:uid="{1EB295EE-2084-479A-8A8C-D061D1122840}"/>
    <cellStyle name="Note 2 4 4 4 5 3" xfId="17480" xr:uid="{E2A6A348-EA22-45BD-AFBC-0F34B0011E11}"/>
    <cellStyle name="Note 2 4 4 4 6" xfId="17481" xr:uid="{D1A8CCF5-1745-46EC-8FE2-414AA86BED29}"/>
    <cellStyle name="Note 2 4 4 4 6 2" xfId="17482" xr:uid="{7B46BD9C-46B2-464E-BDD3-7FF7333619C1}"/>
    <cellStyle name="Note 2 4 4 4 6 3" xfId="17483" xr:uid="{1B2BB9EC-2D33-4168-9937-2FCB973C3DB3}"/>
    <cellStyle name="Note 2 4 4 4 7" xfId="17484" xr:uid="{BEF00214-EC3E-455D-8E20-1963EB3B7DF4}"/>
    <cellStyle name="Note 2 4 4 4 8" xfId="17485" xr:uid="{157D7826-B630-4BD4-A723-EF7B149904E7}"/>
    <cellStyle name="Note 2 4 4 4 9" xfId="17486" xr:uid="{C6674951-184F-4970-865B-0C5E4B921760}"/>
    <cellStyle name="Note 2 4 4 5" xfId="17487" xr:uid="{77ABCF05-5C3E-4235-AC3B-564C36FCF18E}"/>
    <cellStyle name="Note 2 4 4 5 2" xfId="17488" xr:uid="{48BA2009-2D07-4DD7-9E6E-E4425627CAD2}"/>
    <cellStyle name="Note 2 4 4 5 2 2" xfId="17489" xr:uid="{DA398450-3621-4085-A6D1-BB27CE18B7EA}"/>
    <cellStyle name="Note 2 4 4 5 2 3" xfId="17490" xr:uid="{0DCED654-67FB-405F-8C76-BF68B1B7C3CD}"/>
    <cellStyle name="Note 2 4 4 5 3" xfId="17491" xr:uid="{A360E62E-B5B9-4714-9DA3-6FC8C687C132}"/>
    <cellStyle name="Note 2 4 4 5 3 2" xfId="17492" xr:uid="{832DC21E-8620-4AE9-B298-E5046CEF4FAF}"/>
    <cellStyle name="Note 2 4 4 5 3 3" xfId="17493" xr:uid="{929787F1-65FB-4F36-AA53-9A99E436EE12}"/>
    <cellStyle name="Note 2 4 4 5 4" xfId="17494" xr:uid="{2611BA87-75E8-432A-8B6C-6E9B6331A64C}"/>
    <cellStyle name="Note 2 4 4 5 4 2" xfId="17495" xr:uid="{716672C7-A092-45A9-88FE-53CB39495699}"/>
    <cellStyle name="Note 2 4 4 5 4 3" xfId="17496" xr:uid="{C9813C8D-5756-40DF-8219-82EB74DA6E4F}"/>
    <cellStyle name="Note 2 4 4 5 5" xfId="17497" xr:uid="{6826F3C1-3CE6-405A-BC40-93DD6BAAA01E}"/>
    <cellStyle name="Note 2 4 4 5 5 2" xfId="17498" xr:uid="{A40A9277-25F9-4026-92FE-1741658B5C92}"/>
    <cellStyle name="Note 2 4 4 5 5 3" xfId="17499" xr:uid="{7F0D0F26-6812-4E5F-9908-1C96C9FF7E69}"/>
    <cellStyle name="Note 2 4 4 5 6" xfId="17500" xr:uid="{8F29FFDC-CA1A-4476-BA43-5E172F628ADA}"/>
    <cellStyle name="Note 2 4 4 5 6 2" xfId="17501" xr:uid="{5EE04848-51BE-422C-AABD-BC4E128432C8}"/>
    <cellStyle name="Note 2 4 4 5 6 3" xfId="17502" xr:uid="{043CA834-0714-4D82-BDD0-9C6870807843}"/>
    <cellStyle name="Note 2 4 4 5 7" xfId="17503" xr:uid="{EC6378EE-1AB2-4672-BA64-BE949B97C60A}"/>
    <cellStyle name="Note 2 4 4 5 8" xfId="17504" xr:uid="{929AE88D-C365-499E-B141-20BD44E6A038}"/>
    <cellStyle name="Note 2 4 4 5 9" xfId="17505" xr:uid="{68683867-D34C-4712-BE91-E78273B3633E}"/>
    <cellStyle name="Note 2 4 4 6" xfId="17506" xr:uid="{78B53396-409F-4B26-8FE0-5D997A20B4C0}"/>
    <cellStyle name="Note 2 4 4 6 2" xfId="17507" xr:uid="{3D457C67-03FA-4E12-8648-1836B62E3574}"/>
    <cellStyle name="Note 2 4 4 6 2 2" xfId="17508" xr:uid="{FFB493BA-B072-4495-9E33-6FA9AFE16CCB}"/>
    <cellStyle name="Note 2 4 4 6 2 3" xfId="17509" xr:uid="{EF08B879-1983-4C8E-A527-F2B542F1DA46}"/>
    <cellStyle name="Note 2 4 4 6 3" xfId="17510" xr:uid="{9619B8F0-FFB7-4793-B141-D9501868EDB2}"/>
    <cellStyle name="Note 2 4 4 6 3 2" xfId="17511" xr:uid="{88AEF7A9-699B-4C8D-9572-70D4ED07E848}"/>
    <cellStyle name="Note 2 4 4 6 3 3" xfId="17512" xr:uid="{072215BC-2032-44D8-B78E-BC4D551B1B85}"/>
    <cellStyle name="Note 2 4 4 6 4" xfId="17513" xr:uid="{76DA7922-C72E-43B7-AA81-7C7699AF48E1}"/>
    <cellStyle name="Note 2 4 4 6 4 2" xfId="17514" xr:uid="{908211E0-7844-40D5-B2A5-863AFFFADA8F}"/>
    <cellStyle name="Note 2 4 4 6 4 3" xfId="17515" xr:uid="{A85D50C8-5396-4FB7-B2E1-99D3333EC837}"/>
    <cellStyle name="Note 2 4 4 6 5" xfId="17516" xr:uid="{990876E6-D327-452B-A6C6-9753E99EA949}"/>
    <cellStyle name="Note 2 4 4 6 5 2" xfId="17517" xr:uid="{02823A37-801E-474C-9E89-A150F1D3A749}"/>
    <cellStyle name="Note 2 4 4 6 5 3" xfId="17518" xr:uid="{62FA1D7B-D380-4F69-B6AF-572CF73DAC57}"/>
    <cellStyle name="Note 2 4 4 6 6" xfId="17519" xr:uid="{60AEDE1F-E76F-4E7F-86DE-A4D31D6BCFF9}"/>
    <cellStyle name="Note 2 4 4 6 6 2" xfId="17520" xr:uid="{3AF6EC1D-9593-4F50-921B-E20BB5AE88DB}"/>
    <cellStyle name="Note 2 4 4 6 6 3" xfId="17521" xr:uid="{040DF2C4-061A-4EF3-B5F8-824FC58B1D39}"/>
    <cellStyle name="Note 2 4 4 6 7" xfId="17522" xr:uid="{38E174FB-7D14-4589-97FE-0F93C437CDC9}"/>
    <cellStyle name="Note 2 4 4 6 8" xfId="17523" xr:uid="{ADAA826A-9510-4B5E-A294-D749EA33B253}"/>
    <cellStyle name="Note 2 4 4 6 9" xfId="17524" xr:uid="{1AA3F015-53A2-45DE-84C8-8F4B8968818D}"/>
    <cellStyle name="Note 2 4 4 7" xfId="17525" xr:uid="{7071E4AF-F813-4FB8-9FA7-E1F5D576E084}"/>
    <cellStyle name="Note 2 4 4 7 2" xfId="17526" xr:uid="{94104049-9232-42C9-8982-5722A588CF3E}"/>
    <cellStyle name="Note 2 4 4 7 2 2" xfId="17527" xr:uid="{BF84B444-DF6A-4E1B-9B79-D673C2B2E276}"/>
    <cellStyle name="Note 2 4 4 7 2 3" xfId="17528" xr:uid="{3EE457C6-6172-4A2A-AC45-B4A2070599B4}"/>
    <cellStyle name="Note 2 4 4 7 3" xfId="17529" xr:uid="{8598AC12-FC06-4244-95E3-B797F3EFCE4B}"/>
    <cellStyle name="Note 2 4 4 7 3 2" xfId="17530" xr:uid="{7B3AEA9C-6699-4A66-9451-F0EFECEA234A}"/>
    <cellStyle name="Note 2 4 4 7 3 3" xfId="17531" xr:uid="{3E8FA0DD-6FBC-4911-A28F-1E583104D479}"/>
    <cellStyle name="Note 2 4 4 7 4" xfId="17532" xr:uid="{9C194059-DF9B-479D-B102-D172BD7999DE}"/>
    <cellStyle name="Note 2 4 4 7 4 2" xfId="17533" xr:uid="{533FDD9B-DF0E-4B26-905F-FA713E7E3D8E}"/>
    <cellStyle name="Note 2 4 4 7 4 3" xfId="17534" xr:uid="{90141DE3-4778-45F9-8FD9-407DFECED331}"/>
    <cellStyle name="Note 2 4 4 7 5" xfId="17535" xr:uid="{119F2C11-94E9-4BC4-9DD1-A90ECC7D9BB3}"/>
    <cellStyle name="Note 2 4 4 7 5 2" xfId="17536" xr:uid="{B2CAB5E0-BF9E-43C6-B989-7FF263D3B7A5}"/>
    <cellStyle name="Note 2 4 4 7 5 3" xfId="17537" xr:uid="{A72A5DA3-A407-4F9F-8610-1D4CE2BAFF5F}"/>
    <cellStyle name="Note 2 4 4 7 6" xfId="17538" xr:uid="{CE201E82-A1B2-403A-AB34-984578E0A171}"/>
    <cellStyle name="Note 2 4 4 7 6 2" xfId="17539" xr:uid="{9761003E-7989-4644-920F-FBD1B5D15DAB}"/>
    <cellStyle name="Note 2 4 4 7 6 3" xfId="17540" xr:uid="{402C9E56-CA6A-4620-A1D1-741774AF8FA8}"/>
    <cellStyle name="Note 2 4 4 7 7" xfId="17541" xr:uid="{1B877169-0220-4858-BB7B-575308592D82}"/>
    <cellStyle name="Note 2 4 4 7 8" xfId="17542" xr:uid="{EE15FADE-9205-4D88-9D14-8071255C422C}"/>
    <cellStyle name="Note 2 4 4 7 9" xfId="17543" xr:uid="{C8A5CFCF-79D7-49BA-BB96-5A12E4943406}"/>
    <cellStyle name="Note 2 4 4 8" xfId="17544" xr:uid="{7881D1E1-36E9-4B8C-B36C-34D17BC18FD0}"/>
    <cellStyle name="Note 2 4 4 8 2" xfId="17545" xr:uid="{303EF1FC-487B-4F8D-81B6-FA6AA909A3CA}"/>
    <cellStyle name="Note 2 4 4 8 2 2" xfId="17546" xr:uid="{600EF8ED-598C-4153-90A2-8E39ADDE53BA}"/>
    <cellStyle name="Note 2 4 4 8 2 3" xfId="17547" xr:uid="{6C20AD87-6192-4A2B-8B2F-2B35E477ED79}"/>
    <cellStyle name="Note 2 4 4 8 3" xfId="17548" xr:uid="{0BDCA64A-320D-4C2B-9369-022CB3993EB1}"/>
    <cellStyle name="Note 2 4 4 8 3 2" xfId="17549" xr:uid="{7E901B7D-5F24-4D99-8D55-714BD892A375}"/>
    <cellStyle name="Note 2 4 4 8 3 3" xfId="17550" xr:uid="{532FA893-F147-4CD0-B8CF-26EE27EF6ACC}"/>
    <cellStyle name="Note 2 4 4 8 4" xfId="17551" xr:uid="{FAE94CD0-62C2-49FA-93C1-BEF51573A808}"/>
    <cellStyle name="Note 2 4 4 8 4 2" xfId="17552" xr:uid="{42EB0767-3BDC-4C31-BA51-121C1AC0D72C}"/>
    <cellStyle name="Note 2 4 4 8 4 3" xfId="17553" xr:uid="{0A51BB74-8CE3-4F7C-A6A1-5F9C2EE7D6D9}"/>
    <cellStyle name="Note 2 4 4 8 5" xfId="17554" xr:uid="{92B6E45E-ECCA-4EA1-BC78-A1ACE61E164C}"/>
    <cellStyle name="Note 2 4 4 8 5 2" xfId="17555" xr:uid="{B4764CDD-3C20-4704-83D2-F83BDB84569F}"/>
    <cellStyle name="Note 2 4 4 8 5 3" xfId="17556" xr:uid="{E0750863-BC37-4C23-8D24-B2F5160FE780}"/>
    <cellStyle name="Note 2 4 4 8 6" xfId="17557" xr:uid="{70C78187-927B-4AE6-BB5F-5F5CE8B703B9}"/>
    <cellStyle name="Note 2 4 4 8 6 2" xfId="17558" xr:uid="{B47FF675-0F53-4B79-9523-065A3214B955}"/>
    <cellStyle name="Note 2 4 4 8 6 3" xfId="17559" xr:uid="{091AF6DF-AB2F-46F4-834D-CBAD8A20A1E5}"/>
    <cellStyle name="Note 2 4 4 8 7" xfId="17560" xr:uid="{38DB579F-A111-4D32-A451-69CD57DE1A2B}"/>
    <cellStyle name="Note 2 4 4 8 8" xfId="17561" xr:uid="{5242CEB2-7C00-49DC-9180-87AAC90B1538}"/>
    <cellStyle name="Note 2 4 4 8 9" xfId="17562" xr:uid="{BECABEF5-8923-4E06-9244-C5DE84367CBD}"/>
    <cellStyle name="Note 2 4 4 9" xfId="17563" xr:uid="{0851DA33-EF73-460C-A28A-50632F574A56}"/>
    <cellStyle name="Note 2 4 4 9 2" xfId="17564" xr:uid="{4F65CF20-64E2-4250-B53C-D7D73E71D4B5}"/>
    <cellStyle name="Note 2 4 4 9 2 2" xfId="17565" xr:uid="{BC507DA8-CDBB-4CA3-9790-6C22D3FAD9C8}"/>
    <cellStyle name="Note 2 4 4 9 2 3" xfId="17566" xr:uid="{4313A1DF-8C79-419C-BBFB-E0796CF4B47A}"/>
    <cellStyle name="Note 2 4 4 9 3" xfId="17567" xr:uid="{CDC2CE96-0A6B-47B9-9F83-7F1E1D9CF184}"/>
    <cellStyle name="Note 2 4 4 9 3 2" xfId="17568" xr:uid="{51C741F8-711F-4789-9AFA-8017C06B88C2}"/>
    <cellStyle name="Note 2 4 4 9 3 3" xfId="17569" xr:uid="{E42B59B0-C2A4-43C0-88B6-A32A399C7EFA}"/>
    <cellStyle name="Note 2 4 4 9 4" xfId="17570" xr:uid="{CBA250E0-99D0-4AF5-9F53-98AAC0761A4D}"/>
    <cellStyle name="Note 2 4 4 9 4 2" xfId="17571" xr:uid="{DF010B95-5A27-4320-B3F3-6E322ECE2FA9}"/>
    <cellStyle name="Note 2 4 4 9 4 3" xfId="17572" xr:uid="{A43531AF-8B14-4F48-A52C-28D1A04738EF}"/>
    <cellStyle name="Note 2 4 4 9 5" xfId="17573" xr:uid="{3ECFF545-DE6C-4088-BD85-22B96F5348C8}"/>
    <cellStyle name="Note 2 4 4 9 5 2" xfId="17574" xr:uid="{8CF90807-576A-445E-B8DC-DD920462E2FA}"/>
    <cellStyle name="Note 2 4 4 9 5 3" xfId="17575" xr:uid="{60991757-94D9-48BE-B4A7-2210228296A6}"/>
    <cellStyle name="Note 2 4 4 9 6" xfId="17576" xr:uid="{605EC2AE-326F-45A0-9DFE-EC53632C7389}"/>
    <cellStyle name="Note 2 4 4 9 6 2" xfId="17577" xr:uid="{5D434719-8668-4612-8C50-5B990A7747E0}"/>
    <cellStyle name="Note 2 4 4 9 6 3" xfId="17578" xr:uid="{B4CAB492-0007-4353-8B01-2B7273B6159D}"/>
    <cellStyle name="Note 2 4 4 9 7" xfId="17579" xr:uid="{CC1D0AA0-5921-4932-91A7-70EF679C01CC}"/>
    <cellStyle name="Note 2 4 4 9 8" xfId="17580" xr:uid="{444CCED6-FC39-43C4-8C1D-3FB643F10B34}"/>
    <cellStyle name="Note 2 4 5" xfId="17581" xr:uid="{BBEB1521-6B41-425E-BE99-7B1D36563BE9}"/>
    <cellStyle name="Note 2 4 5 10" xfId="17582" xr:uid="{E56B1CE0-4C70-45CB-A07E-CDBA0ED97A2A}"/>
    <cellStyle name="Note 2 4 5 11" xfId="17583" xr:uid="{7276E7BD-6C81-4211-A5DF-C6945DD64DD7}"/>
    <cellStyle name="Note 2 4 5 2" xfId="17584" xr:uid="{D90384E3-C565-4053-8A0A-49FD0BC127B9}"/>
    <cellStyle name="Note 2 4 5 2 2" xfId="17585" xr:uid="{26E671F0-9CE3-4148-91A1-A89994654F21}"/>
    <cellStyle name="Note 2 4 5 2 3" xfId="17586" xr:uid="{831C365F-2118-4948-8FD9-C6BBCAF5F342}"/>
    <cellStyle name="Note 2 4 5 2 4" xfId="17587" xr:uid="{58B2F233-A99D-4119-B8C9-F066D3A86052}"/>
    <cellStyle name="Note 2 4 5 3" xfId="17588" xr:uid="{04B52B8A-EFEA-4107-803B-80FE44A927A6}"/>
    <cellStyle name="Note 2 4 5 3 2" xfId="17589" xr:uid="{78DFBD47-AD1C-4382-895E-8B397E36438A}"/>
    <cellStyle name="Note 2 4 5 3 3" xfId="17590" xr:uid="{39525E11-DA50-4782-A1E8-A0429A1FD153}"/>
    <cellStyle name="Note 2 4 5 3 4" xfId="17591" xr:uid="{4E32BC47-D095-45E9-95FB-7D7C8ABB0BE4}"/>
    <cellStyle name="Note 2 4 5 4" xfId="17592" xr:uid="{34FF2022-9114-49DF-BE7A-C4037BADC7A2}"/>
    <cellStyle name="Note 2 4 5 4 2" xfId="17593" xr:uid="{8D85380D-1CAB-46A5-93E1-D9B48684C2D0}"/>
    <cellStyle name="Note 2 4 5 4 3" xfId="17594" xr:uid="{8EBD53B8-AA86-4D98-8F87-7FD163169DA4}"/>
    <cellStyle name="Note 2 4 5 4 4" xfId="17595" xr:uid="{1A00A2A7-FB62-4737-9C87-EAF6E8544D4A}"/>
    <cellStyle name="Note 2 4 5 5" xfId="17596" xr:uid="{EEB24C4B-6CC5-4DB8-981F-947657B5920E}"/>
    <cellStyle name="Note 2 4 5 5 2" xfId="17597" xr:uid="{D4CF0A93-3CB3-4826-991B-8637B344B842}"/>
    <cellStyle name="Note 2 4 5 5 3" xfId="17598" xr:uid="{EB3CE28D-6DA3-47BB-848C-2E04EB1DDE49}"/>
    <cellStyle name="Note 2 4 5 5 4" xfId="17599" xr:uid="{6DC583C7-0180-44D4-AD1F-17A89B33B46E}"/>
    <cellStyle name="Note 2 4 5 6" xfId="17600" xr:uid="{96E759E9-71A4-4B80-BFEF-AC8A043391F9}"/>
    <cellStyle name="Note 2 4 5 6 2" xfId="17601" xr:uid="{30E1261F-19EC-4AB5-A72D-AE7375E9D6A8}"/>
    <cellStyle name="Note 2 4 5 6 3" xfId="17602" xr:uid="{58CEC6C2-CF25-43D1-87FA-1ACF8BF6778F}"/>
    <cellStyle name="Note 2 4 5 6 4" xfId="17603" xr:uid="{90B52E46-7CB9-434D-ACEF-9380BD6AB890}"/>
    <cellStyle name="Note 2 4 5 7" xfId="17604" xr:uid="{1819E2C5-9961-418D-B26E-E7FA04FBE847}"/>
    <cellStyle name="Note 2 4 5 8" xfId="17605" xr:uid="{C1C91E10-4386-416E-8D04-B157DC87E95A}"/>
    <cellStyle name="Note 2 4 5 9" xfId="17606" xr:uid="{480E3E78-82EE-4CFE-9B36-C06C34EABA81}"/>
    <cellStyle name="Note 2 4 6" xfId="17607" xr:uid="{CE048D52-CB62-457C-9FA5-65AB1A393AD6}"/>
    <cellStyle name="Note 2 4 6 10" xfId="17608" xr:uid="{616B5DC7-1624-43B4-94A6-AF2FEA377B82}"/>
    <cellStyle name="Note 2 4 6 2" xfId="17609" xr:uid="{200CDAAE-5521-4AED-8389-2734A49BFFC6}"/>
    <cellStyle name="Note 2 4 6 2 2" xfId="17610" xr:uid="{40B25B78-E901-483B-97C6-FB5E0ACB7B7B}"/>
    <cellStyle name="Note 2 4 6 2 3" xfId="17611" xr:uid="{575AFE62-8107-4169-8D09-0A97E3418AC5}"/>
    <cellStyle name="Note 2 4 6 2 4" xfId="17612" xr:uid="{38BB77BA-1416-4C9D-8767-F6135549780B}"/>
    <cellStyle name="Note 2 4 6 3" xfId="17613" xr:uid="{CE3E253D-14E9-44B3-BC66-3CE5614AF671}"/>
    <cellStyle name="Note 2 4 6 3 2" xfId="17614" xr:uid="{ADB7CEFC-CD25-4645-8258-A43537344211}"/>
    <cellStyle name="Note 2 4 6 3 3" xfId="17615" xr:uid="{3B9312F9-9316-4270-9127-584F19408857}"/>
    <cellStyle name="Note 2 4 6 3 4" xfId="17616" xr:uid="{B830B979-D0C1-4738-A90C-7C2685F32DB4}"/>
    <cellStyle name="Note 2 4 6 4" xfId="17617" xr:uid="{BDE98F68-E91A-4D4B-938D-BF9C04D554A2}"/>
    <cellStyle name="Note 2 4 6 4 2" xfId="17618" xr:uid="{B4A0031F-C1CF-46B6-899F-31D87EAC695A}"/>
    <cellStyle name="Note 2 4 6 4 3" xfId="17619" xr:uid="{5D738CA7-5FD6-4338-AF69-06CE52CC9440}"/>
    <cellStyle name="Note 2 4 6 4 4" xfId="17620" xr:uid="{1C85BD14-9680-4C74-9D3E-8716E52BE1C4}"/>
    <cellStyle name="Note 2 4 6 5" xfId="17621" xr:uid="{089487BC-917D-40AC-A5AE-B8248F77BD73}"/>
    <cellStyle name="Note 2 4 6 5 2" xfId="17622" xr:uid="{7C6E7BAA-C00A-49F7-9949-61D7761C1BF8}"/>
    <cellStyle name="Note 2 4 6 5 3" xfId="17623" xr:uid="{2D0F3FB3-E15A-4C1E-90BF-F271484E2903}"/>
    <cellStyle name="Note 2 4 6 5 4" xfId="17624" xr:uid="{81168D61-6C12-4B74-B666-69ED3CACE392}"/>
    <cellStyle name="Note 2 4 6 6" xfId="17625" xr:uid="{BF39A0DA-57F1-44C3-A383-62C24F068089}"/>
    <cellStyle name="Note 2 4 6 6 2" xfId="17626" xr:uid="{17C2CB67-5B47-4B6A-B921-3D5EB20778D0}"/>
    <cellStyle name="Note 2 4 6 6 3" xfId="17627" xr:uid="{BAF7672A-DE19-4F96-AFB9-708622436DD1}"/>
    <cellStyle name="Note 2 4 6 6 4" xfId="17628" xr:uid="{FA049619-FA85-4108-8900-2195678AC64B}"/>
    <cellStyle name="Note 2 4 6 7" xfId="17629" xr:uid="{42C753A0-1C2A-45F9-B411-1E955FC2CF05}"/>
    <cellStyle name="Note 2 4 6 8" xfId="17630" xr:uid="{4B184071-D43C-4435-A0A0-87135A38D9DA}"/>
    <cellStyle name="Note 2 4 6 9" xfId="17631" xr:uid="{029D189D-B4C9-4365-8C6B-7FFFE68574B2}"/>
    <cellStyle name="Note 2 4 7" xfId="17632" xr:uid="{E4E080D8-313E-47EC-BEAE-9A2AAC65E48B}"/>
    <cellStyle name="Note 2 4 7 2" xfId="17633" xr:uid="{D9E103C8-D497-4F34-BAF8-562AE0C15486}"/>
    <cellStyle name="Note 2 4 7 2 2" xfId="17634" xr:uid="{91BB3CD1-1A39-40B6-A1D8-7BF813687FF4}"/>
    <cellStyle name="Note 2 4 7 2 3" xfId="17635" xr:uid="{73DF9504-1823-43BA-8EA4-B6D4C6F63AC2}"/>
    <cellStyle name="Note 2 4 7 3" xfId="17636" xr:uid="{989DC6D6-26AB-4AB9-9038-46E4ED299555}"/>
    <cellStyle name="Note 2 4 7 3 2" xfId="17637" xr:uid="{4D65B548-6282-494B-8554-710A3F82C250}"/>
    <cellStyle name="Note 2 4 7 3 3" xfId="17638" xr:uid="{0ED3417F-5292-4A75-B31F-583F7AE2AF60}"/>
    <cellStyle name="Note 2 4 7 4" xfId="17639" xr:uid="{023D6E7E-BA8F-44BC-91E1-0A2CF86B7A76}"/>
    <cellStyle name="Note 2 4 7 4 2" xfId="17640" xr:uid="{4EFEDD12-E867-4B17-AFE5-2572425CE81A}"/>
    <cellStyle name="Note 2 4 7 4 3" xfId="17641" xr:uid="{AF83007A-4635-485D-B454-05F5ADE731B8}"/>
    <cellStyle name="Note 2 4 7 5" xfId="17642" xr:uid="{D335C79D-BA56-4C7F-85DE-8D5EEF61BE97}"/>
    <cellStyle name="Note 2 4 7 5 2" xfId="17643" xr:uid="{CB5CC730-4C23-471C-9F06-CC3C7B97BAF8}"/>
    <cellStyle name="Note 2 4 7 5 3" xfId="17644" xr:uid="{81F5F77F-A04B-4FD8-9A34-6B0752FEBD9C}"/>
    <cellStyle name="Note 2 4 7 6" xfId="17645" xr:uid="{B714C70F-2EFF-4C8B-BD25-04CFE75D88A4}"/>
    <cellStyle name="Note 2 4 7 6 2" xfId="17646" xr:uid="{54EE94DD-E741-4A90-8D5A-F25538250E6E}"/>
    <cellStyle name="Note 2 4 7 6 3" xfId="17647" xr:uid="{FDD80953-4AE3-47D8-BD28-EAC3D9FA1046}"/>
    <cellStyle name="Note 2 4 7 7" xfId="17648" xr:uid="{54FE42E6-B2F7-451D-A8C1-D5BDA7610B04}"/>
    <cellStyle name="Note 2 4 7 8" xfId="17649" xr:uid="{5402F0A8-5073-4D8A-B4E6-E879BF0A642C}"/>
    <cellStyle name="Note 2 4 7 9" xfId="17650" xr:uid="{1B9621F5-310F-40F0-B561-75E771B0E3F4}"/>
    <cellStyle name="Note 2 4 8" xfId="17651" xr:uid="{3F1D89B1-385C-4EEF-AB62-0617EB6500A5}"/>
    <cellStyle name="Note 2 4 8 2" xfId="17652" xr:uid="{748BA7CA-5440-4D21-A11F-09C258EE906F}"/>
    <cellStyle name="Note 2 4 8 2 2" xfId="17653" xr:uid="{A5787771-9C65-4DAA-A532-2048D3FF0DB5}"/>
    <cellStyle name="Note 2 4 8 2 3" xfId="17654" xr:uid="{4B8AB4E2-90AD-4222-A1EB-3819C3EF00FC}"/>
    <cellStyle name="Note 2 4 8 3" xfId="17655" xr:uid="{5950219A-FFDC-4032-815E-EF473121EF15}"/>
    <cellStyle name="Note 2 4 8 3 2" xfId="17656" xr:uid="{9FA242F2-CCB7-4790-B40A-7A7EE6AAA706}"/>
    <cellStyle name="Note 2 4 8 3 3" xfId="17657" xr:uid="{6B8F7F3A-623E-485E-9EE2-1A1A875CA483}"/>
    <cellStyle name="Note 2 4 8 4" xfId="17658" xr:uid="{6ECFA3B4-6841-4AEF-87B4-34AA516F52AB}"/>
    <cellStyle name="Note 2 4 8 4 2" xfId="17659" xr:uid="{A4B97908-40A2-463D-A001-A808DB24DBC9}"/>
    <cellStyle name="Note 2 4 8 4 3" xfId="17660" xr:uid="{082D9332-37B4-491D-8A29-4F8D3FC529AC}"/>
    <cellStyle name="Note 2 4 8 5" xfId="17661" xr:uid="{D64A097D-6AD0-4B7E-A77F-432A0A2F433B}"/>
    <cellStyle name="Note 2 4 8 5 2" xfId="17662" xr:uid="{310F83B8-F8B3-4C1B-9808-95DE806DEC35}"/>
    <cellStyle name="Note 2 4 8 5 3" xfId="17663" xr:uid="{4D0F0C99-2174-4A75-9F2A-4F7EE5A32C19}"/>
    <cellStyle name="Note 2 4 8 6" xfId="17664" xr:uid="{56F39517-4908-42DB-8F3A-5ADD9AABA55F}"/>
    <cellStyle name="Note 2 4 8 6 2" xfId="17665" xr:uid="{F8C3BE75-3214-473D-ADDA-E6C3CFF0E790}"/>
    <cellStyle name="Note 2 4 8 6 3" xfId="17666" xr:uid="{38FFFF34-1900-4D27-9269-B50436B79EA7}"/>
    <cellStyle name="Note 2 4 8 7" xfId="17667" xr:uid="{7AE4DAD4-B4D5-497B-9EAD-F4F28BB6BEA0}"/>
    <cellStyle name="Note 2 4 8 8" xfId="17668" xr:uid="{854E21F0-A753-462D-9076-7B0A133FE668}"/>
    <cellStyle name="Note 2 4 8 9" xfId="17669" xr:uid="{05236EF7-EF15-40D3-8406-FEAB2EB05813}"/>
    <cellStyle name="Note 2 4 9" xfId="17670" xr:uid="{2841B12F-D175-4B5F-955C-47895F84AA6A}"/>
    <cellStyle name="Note 2 4 9 2" xfId="17671" xr:uid="{B47938AA-7E52-4B8A-A3F4-522A1ED13229}"/>
    <cellStyle name="Note 2 4 9 2 2" xfId="17672" xr:uid="{079A6085-60A4-4124-8C87-03D45521AE82}"/>
    <cellStyle name="Note 2 4 9 2 3" xfId="17673" xr:uid="{314683F5-495F-463F-8366-456B253D86C7}"/>
    <cellStyle name="Note 2 4 9 3" xfId="17674" xr:uid="{159555F1-2F96-4694-A83D-35EB557BB602}"/>
    <cellStyle name="Note 2 4 9 3 2" xfId="17675" xr:uid="{CE4370B6-5F36-4CE9-BF59-E87574DC85FF}"/>
    <cellStyle name="Note 2 4 9 3 3" xfId="17676" xr:uid="{B9D66D51-5F11-441B-8B5B-423294B6AD5B}"/>
    <cellStyle name="Note 2 4 9 4" xfId="17677" xr:uid="{A7F53EB6-3664-4F49-BC7D-E27B5A6BF418}"/>
    <cellStyle name="Note 2 4 9 4 2" xfId="17678" xr:uid="{11E7EA50-54A2-4341-A905-531C7FA698CC}"/>
    <cellStyle name="Note 2 4 9 4 3" xfId="17679" xr:uid="{DF01013E-A595-47FC-BBB4-24B3CFC523A2}"/>
    <cellStyle name="Note 2 4 9 5" xfId="17680" xr:uid="{F270BB9B-7A13-47EC-B497-9432821584A6}"/>
    <cellStyle name="Note 2 4 9 5 2" xfId="17681" xr:uid="{D65A2590-5111-4FB0-9841-4A4B4579E192}"/>
    <cellStyle name="Note 2 4 9 5 3" xfId="17682" xr:uid="{383DD913-00A4-4C83-B2E0-1C9B0C1949E1}"/>
    <cellStyle name="Note 2 4 9 6" xfId="17683" xr:uid="{43DBBD04-244D-4E12-820C-3EB41F01078B}"/>
    <cellStyle name="Note 2 4 9 6 2" xfId="17684" xr:uid="{F0E45A48-9BB5-4E6D-9186-7B80E031BC9D}"/>
    <cellStyle name="Note 2 4 9 6 3" xfId="17685" xr:uid="{8F2CE173-A7DB-4F15-BF53-B5EE560BC40B}"/>
    <cellStyle name="Note 2 4 9 7" xfId="17686" xr:uid="{0CE5F06F-1718-4AFB-B8FC-6C8D66043A0D}"/>
    <cellStyle name="Note 2 4 9 8" xfId="17687" xr:uid="{B7EC1405-1651-414E-B653-A52CADB45588}"/>
    <cellStyle name="Note 2 4 9 9" xfId="17688" xr:uid="{0515EDD5-470C-4634-A605-10C686A2965F}"/>
    <cellStyle name="Note 2 5" xfId="17689" xr:uid="{8CC426CB-6045-4830-816C-8ABDEAF7D0AE}"/>
    <cellStyle name="Note 2 5 10" xfId="17690" xr:uid="{FA3165A4-2936-404A-8827-C162006DE51F}"/>
    <cellStyle name="Note 2 5 10 2" xfId="17691" xr:uid="{307239C6-9E70-434E-94C8-7184F2F12705}"/>
    <cellStyle name="Note 2 5 10 2 2" xfId="17692" xr:uid="{60BA759C-68B7-4C7E-8811-E1C4C1135869}"/>
    <cellStyle name="Note 2 5 10 2 3" xfId="17693" xr:uid="{61E12A89-8C9F-44B8-A494-3039E4DAD4D1}"/>
    <cellStyle name="Note 2 5 10 3" xfId="17694" xr:uid="{4B3A9807-2B52-4410-8DC0-042CDB0DBBA2}"/>
    <cellStyle name="Note 2 5 10 3 2" xfId="17695" xr:uid="{F888FD2F-5BFF-49BD-A3C3-89757DAC4D4F}"/>
    <cellStyle name="Note 2 5 10 3 3" xfId="17696" xr:uid="{E2AE50E7-3936-4579-A894-244B9848AF78}"/>
    <cellStyle name="Note 2 5 10 4" xfId="17697" xr:uid="{EBAC6987-6E21-4DFB-8D6B-F60705B7458F}"/>
    <cellStyle name="Note 2 5 10 4 2" xfId="17698" xr:uid="{E91E5979-AD2A-4CC8-9179-B81BC913C472}"/>
    <cellStyle name="Note 2 5 10 4 3" xfId="17699" xr:uid="{56933C17-2E37-4DB7-AE0E-5DBBC085CC68}"/>
    <cellStyle name="Note 2 5 10 5" xfId="17700" xr:uid="{5450FEA3-4686-4598-87CD-2AFBDB45F2C7}"/>
    <cellStyle name="Note 2 5 10 5 2" xfId="17701" xr:uid="{DADAD1E2-E255-4635-8034-B16CCE579073}"/>
    <cellStyle name="Note 2 5 10 5 3" xfId="17702" xr:uid="{1E87A5CD-170E-4737-BD2A-DEED31D8F8B6}"/>
    <cellStyle name="Note 2 5 10 6" xfId="17703" xr:uid="{B29346C6-53AC-43D0-97DB-D5A2AE5F79F6}"/>
    <cellStyle name="Note 2 5 10 6 2" xfId="17704" xr:uid="{3649F154-C461-42B7-B6DF-304426E5AC6D}"/>
    <cellStyle name="Note 2 5 10 6 3" xfId="17705" xr:uid="{02A59D0B-0A10-4472-9252-C523E4689955}"/>
    <cellStyle name="Note 2 5 10 7" xfId="17706" xr:uid="{5A6697F9-3709-474C-9338-5EAECD2E008D}"/>
    <cellStyle name="Note 2 5 10 8" xfId="17707" xr:uid="{603F70EC-A614-4C63-AAAC-3BDBF08413C9}"/>
    <cellStyle name="Note 2 5 10 9" xfId="17708" xr:uid="{3E29AFC1-4DDD-4CB9-8656-63FB94C2A353}"/>
    <cellStyle name="Note 2 5 11" xfId="17709" xr:uid="{A792D8B9-0C0F-4B05-A7AB-39B06ABF3393}"/>
    <cellStyle name="Note 2 5 11 2" xfId="17710" xr:uid="{0F748C47-3293-4BD1-B4A4-51860DC5DFEA}"/>
    <cellStyle name="Note 2 5 11 2 2" xfId="17711" xr:uid="{EAC1B47D-2F1A-40D4-BD38-C1B07BAAEE54}"/>
    <cellStyle name="Note 2 5 11 2 3" xfId="17712" xr:uid="{24FC79E8-9729-4732-89C6-03CFF238F628}"/>
    <cellStyle name="Note 2 5 11 3" xfId="17713" xr:uid="{DEF971E8-9DE2-4B4F-899C-CB9DAE13A669}"/>
    <cellStyle name="Note 2 5 11 3 2" xfId="17714" xr:uid="{07DE3617-8755-40A6-B3E0-395026055D54}"/>
    <cellStyle name="Note 2 5 11 3 3" xfId="17715" xr:uid="{5310C368-4E4A-4E4F-809D-D0C814593680}"/>
    <cellStyle name="Note 2 5 11 4" xfId="17716" xr:uid="{5E63CB9B-0719-4E15-B5B7-F3FDE891CA96}"/>
    <cellStyle name="Note 2 5 11 4 2" xfId="17717" xr:uid="{0E10D420-E220-415B-BE63-36E3914AE368}"/>
    <cellStyle name="Note 2 5 11 4 3" xfId="17718" xr:uid="{3966227A-2B44-47B0-B632-12F267CE6799}"/>
    <cellStyle name="Note 2 5 11 5" xfId="17719" xr:uid="{A1388ACE-0EF3-49E8-AE1A-4A763EEBE87A}"/>
    <cellStyle name="Note 2 5 11 5 2" xfId="17720" xr:uid="{6BFD554D-1003-4B11-9202-2321A02E834E}"/>
    <cellStyle name="Note 2 5 11 5 3" xfId="17721" xr:uid="{EDA0E6E3-280E-432D-BA30-B7109B356827}"/>
    <cellStyle name="Note 2 5 11 6" xfId="17722" xr:uid="{44B49754-E96F-4A79-BCF3-7502BBEB6405}"/>
    <cellStyle name="Note 2 5 11 6 2" xfId="17723" xr:uid="{D56FFE82-98F7-4E14-B328-CD0641A1F9DB}"/>
    <cellStyle name="Note 2 5 11 6 3" xfId="17724" xr:uid="{D3DB3BE0-2366-435D-BD95-8402DE44B8E4}"/>
    <cellStyle name="Note 2 5 11 7" xfId="17725" xr:uid="{1B98E111-D4D1-4034-9199-4BD620F93844}"/>
    <cellStyle name="Note 2 5 11 8" xfId="17726" xr:uid="{904CAEBF-FB50-4CB3-BAA7-0545DCB3DD7C}"/>
    <cellStyle name="Note 2 5 11 9" xfId="17727" xr:uid="{6D7F1163-35E2-4100-A360-5D33D67F401F}"/>
    <cellStyle name="Note 2 5 12" xfId="17728" xr:uid="{A380D333-E5FF-486B-83DF-D7AA8380E92F}"/>
    <cellStyle name="Note 2 5 12 2" xfId="17729" xr:uid="{5660B729-73A3-4FA0-9D29-2BD226ACF5F2}"/>
    <cellStyle name="Note 2 5 12 2 2" xfId="17730" xr:uid="{CE1CDF55-45F5-4162-B202-AEE3182A178C}"/>
    <cellStyle name="Note 2 5 12 2 3" xfId="17731" xr:uid="{A446B3E5-B964-4D34-81EC-17D412DD1EAC}"/>
    <cellStyle name="Note 2 5 12 3" xfId="17732" xr:uid="{CBBEACAC-57E3-4E2A-8D4F-4C0457D7A0AE}"/>
    <cellStyle name="Note 2 5 12 3 2" xfId="17733" xr:uid="{7DD00932-14E1-4060-B7D2-DD4B33EFF3CE}"/>
    <cellStyle name="Note 2 5 12 3 3" xfId="17734" xr:uid="{B3CCA863-370E-456E-AB75-62F9BE0EE06C}"/>
    <cellStyle name="Note 2 5 12 4" xfId="17735" xr:uid="{54FCF556-755E-41B8-97F2-6816F49EA7A1}"/>
    <cellStyle name="Note 2 5 12 4 2" xfId="17736" xr:uid="{19CC0B2D-D463-4253-84C1-61676DD3D6C8}"/>
    <cellStyle name="Note 2 5 12 4 3" xfId="17737" xr:uid="{6BFBC279-B6A2-42A8-A7F6-818132866AC6}"/>
    <cellStyle name="Note 2 5 12 5" xfId="17738" xr:uid="{45915184-AE53-4138-8E63-F4F3313C43D8}"/>
    <cellStyle name="Note 2 5 12 5 2" xfId="17739" xr:uid="{9E0CD404-D62B-4770-A5D2-269C3B9BB275}"/>
    <cellStyle name="Note 2 5 12 5 3" xfId="17740" xr:uid="{53D4E8A3-ED31-43DA-BA0D-4A5839E9271A}"/>
    <cellStyle name="Note 2 5 12 6" xfId="17741" xr:uid="{0A8009EC-51A0-41FB-BAE9-4FB96F8D2B40}"/>
    <cellStyle name="Note 2 5 12 6 2" xfId="17742" xr:uid="{3B2B841D-7C03-4455-8CAA-17C698382118}"/>
    <cellStyle name="Note 2 5 12 6 3" xfId="17743" xr:uid="{461D5A38-8DD6-40D3-8077-5FBBF442C0BE}"/>
    <cellStyle name="Note 2 5 12 7" xfId="17744" xr:uid="{AF572F26-3B08-4BEB-8A2E-E9BB4696A014}"/>
    <cellStyle name="Note 2 5 12 8" xfId="17745" xr:uid="{F1B1F4D9-98CA-4814-A60A-E856E8B1EBBE}"/>
    <cellStyle name="Note 2 5 12 9" xfId="17746" xr:uid="{ED9E6AF2-DE92-4931-B82F-C641B0CD28E0}"/>
    <cellStyle name="Note 2 5 13" xfId="17747" xr:uid="{18CD421A-828E-44CB-A778-83B68AF7EFB7}"/>
    <cellStyle name="Note 2 5 13 2" xfId="17748" xr:uid="{EFC4541F-EC60-4B76-B9FD-9787E7DC4EB4}"/>
    <cellStyle name="Note 2 5 13 2 2" xfId="17749" xr:uid="{644FE79A-0C2A-4535-914D-465571C57146}"/>
    <cellStyle name="Note 2 5 13 2 3" xfId="17750" xr:uid="{13A88BBE-7C73-4F3D-B85D-9ED7D372C33F}"/>
    <cellStyle name="Note 2 5 13 3" xfId="17751" xr:uid="{B8ADC5AD-C659-4AE3-9EFE-618D3659641A}"/>
    <cellStyle name="Note 2 5 13 3 2" xfId="17752" xr:uid="{7B06F5F9-EFBE-406F-AC9B-2BA5BE052444}"/>
    <cellStyle name="Note 2 5 13 3 3" xfId="17753" xr:uid="{4782CF4E-CEFB-43A0-80D3-1E782EE4B47C}"/>
    <cellStyle name="Note 2 5 13 4" xfId="17754" xr:uid="{57E427FB-ED33-489B-8A9A-F9A575EE432D}"/>
    <cellStyle name="Note 2 5 13 4 2" xfId="17755" xr:uid="{D7A98396-2F03-4711-87B4-EC21A372497A}"/>
    <cellStyle name="Note 2 5 13 4 3" xfId="17756" xr:uid="{628061C1-DFB2-40F0-87D0-4A8F4177A975}"/>
    <cellStyle name="Note 2 5 13 5" xfId="17757" xr:uid="{A83DEEFB-3942-4FE5-8921-D3AD7C44C220}"/>
    <cellStyle name="Note 2 5 13 5 2" xfId="17758" xr:uid="{4B6C411F-EE36-4374-A199-8CD22B7B4C8B}"/>
    <cellStyle name="Note 2 5 13 5 3" xfId="17759" xr:uid="{319EF1D9-4C0E-425F-B7AD-6037EE465085}"/>
    <cellStyle name="Note 2 5 13 6" xfId="17760" xr:uid="{9E9DA17A-23D0-4DD8-A075-54354F6051C1}"/>
    <cellStyle name="Note 2 5 13 6 2" xfId="17761" xr:uid="{9AE867A6-C366-4F41-88B3-DED3707EEF6A}"/>
    <cellStyle name="Note 2 5 13 6 3" xfId="17762" xr:uid="{DAD102D8-E908-4342-B94B-EBF97E6F8F00}"/>
    <cellStyle name="Note 2 5 13 7" xfId="17763" xr:uid="{06B0D75D-45DB-4910-AECB-73E11F1A76AC}"/>
    <cellStyle name="Note 2 5 13 8" xfId="17764" xr:uid="{08EED6E9-3C7D-44A0-B88E-3C5C926DAF54}"/>
    <cellStyle name="Note 2 5 13 9" xfId="17765" xr:uid="{7ABE1940-754F-450F-9E75-AC612F7FFCD1}"/>
    <cellStyle name="Note 2 5 14" xfId="17766" xr:uid="{3BE9D923-0C4E-4223-AEE2-EAAD0BF0E865}"/>
    <cellStyle name="Note 2 5 14 2" xfId="17767" xr:uid="{3B93BD03-DC99-4C83-8814-73049DA96C61}"/>
    <cellStyle name="Note 2 5 14 2 2" xfId="17768" xr:uid="{5B63969C-C011-45EC-8C35-7C4F6140DE1F}"/>
    <cellStyle name="Note 2 5 14 2 3" xfId="17769" xr:uid="{78DBD8E7-894D-4DC5-BFD3-C0102E3E721F}"/>
    <cellStyle name="Note 2 5 14 3" xfId="17770" xr:uid="{EA992B28-70AC-45B9-A9F1-2D82E4F34A58}"/>
    <cellStyle name="Note 2 5 14 3 2" xfId="17771" xr:uid="{CD60FC63-4B42-487B-B56C-318CB0079EC3}"/>
    <cellStyle name="Note 2 5 14 3 3" xfId="17772" xr:uid="{8CC0E248-3A6F-4922-8FEE-333EAD43B7A5}"/>
    <cellStyle name="Note 2 5 14 4" xfId="17773" xr:uid="{A203AAE4-C2E8-4C28-9EDB-BC7A3F7F3005}"/>
    <cellStyle name="Note 2 5 14 4 2" xfId="17774" xr:uid="{C19D5201-0DF8-4F64-9277-F18E71B8646B}"/>
    <cellStyle name="Note 2 5 14 4 3" xfId="17775" xr:uid="{268AB993-643E-4041-A121-4AC884CCB31F}"/>
    <cellStyle name="Note 2 5 14 5" xfId="17776" xr:uid="{819405CC-1DD1-47DA-9948-F001C94E7292}"/>
    <cellStyle name="Note 2 5 14 5 2" xfId="17777" xr:uid="{D4C24A30-F44A-457A-A037-A51442AA5DD5}"/>
    <cellStyle name="Note 2 5 14 5 3" xfId="17778" xr:uid="{270480CE-3723-4016-8FB9-7AB16DDABA22}"/>
    <cellStyle name="Note 2 5 14 6" xfId="17779" xr:uid="{41E58E1E-3E4F-4CF8-9C2E-E471D1A9A900}"/>
    <cellStyle name="Note 2 5 14 6 2" xfId="17780" xr:uid="{D0181341-1D26-45EC-A227-0089C58589DE}"/>
    <cellStyle name="Note 2 5 14 6 3" xfId="17781" xr:uid="{EE509563-6866-48CB-977B-34B2AD2D722E}"/>
    <cellStyle name="Note 2 5 14 7" xfId="17782" xr:uid="{6A760AB7-BE2D-4863-84AA-3581B7339909}"/>
    <cellStyle name="Note 2 5 14 8" xfId="17783" xr:uid="{FA757EDD-FB2D-46D1-8277-F18AA2D4316E}"/>
    <cellStyle name="Note 2 5 14 9" xfId="17784" xr:uid="{38449F23-3AFD-473B-B870-13D46E0549AB}"/>
    <cellStyle name="Note 2 5 15" xfId="17785" xr:uid="{75962A6D-81A5-422C-BF0B-E1BFB839FAA2}"/>
    <cellStyle name="Note 2 5 16" xfId="17786" xr:uid="{EEDCB3E1-1B39-433D-94EE-83E3B689DD13}"/>
    <cellStyle name="Note 2 5 17" xfId="17787" xr:uid="{47EEA26A-B4A9-4801-9946-7FB1F6BDFBB4}"/>
    <cellStyle name="Note 2 5 18" xfId="17788" xr:uid="{6373C258-0326-499E-A28E-219C5FC63C46}"/>
    <cellStyle name="Note 2 5 19" xfId="17789" xr:uid="{53D72985-317C-4A43-9DEB-DE09959F02D1}"/>
    <cellStyle name="Note 2 5 2" xfId="17790" xr:uid="{3D4E4CB9-2D14-43ED-9904-028A06AE0353}"/>
    <cellStyle name="Note 2 5 2 10" xfId="17791" xr:uid="{FF129089-5A63-4EE7-BB9C-2A3928298905}"/>
    <cellStyle name="Note 2 5 2 10 2" xfId="17792" xr:uid="{F13CB942-541C-4BCA-B730-AFAB2BD6DC5A}"/>
    <cellStyle name="Note 2 5 2 10 2 2" xfId="17793" xr:uid="{346CC87D-69BE-49D1-A825-53038B2C84E4}"/>
    <cellStyle name="Note 2 5 2 10 2 3" xfId="17794" xr:uid="{474CB2EC-F6E1-4B4F-94CC-7061D5ACE282}"/>
    <cellStyle name="Note 2 5 2 10 3" xfId="17795" xr:uid="{E5E1C328-15F3-4D79-AE11-3F8603775FF1}"/>
    <cellStyle name="Note 2 5 2 10 3 2" xfId="17796" xr:uid="{9E2B98BB-3251-43FD-924C-75564404CCB9}"/>
    <cellStyle name="Note 2 5 2 10 3 3" xfId="17797" xr:uid="{3A76861C-C362-47D0-8C70-F197516AB3EE}"/>
    <cellStyle name="Note 2 5 2 10 4" xfId="17798" xr:uid="{959077F7-77E5-4C1B-A64F-CFE40077DECD}"/>
    <cellStyle name="Note 2 5 2 10 4 2" xfId="17799" xr:uid="{BC8A2698-C316-48D9-8B5A-C0169298D836}"/>
    <cellStyle name="Note 2 5 2 10 4 3" xfId="17800" xr:uid="{AD145C97-891B-49B8-8D31-F18F1BED7C8C}"/>
    <cellStyle name="Note 2 5 2 10 5" xfId="17801" xr:uid="{BE8FB725-AF3F-4C0B-9DBC-7900B175DA5E}"/>
    <cellStyle name="Note 2 5 2 10 5 2" xfId="17802" xr:uid="{73A2A6D5-810F-45A9-9C11-FEB7F330DCEF}"/>
    <cellStyle name="Note 2 5 2 10 5 3" xfId="17803" xr:uid="{AEA760A8-BE41-43CA-B355-0A4CDB1789F5}"/>
    <cellStyle name="Note 2 5 2 10 6" xfId="17804" xr:uid="{A741AA33-F70E-4C4F-A0E4-06BED11C48E2}"/>
    <cellStyle name="Note 2 5 2 10 6 2" xfId="17805" xr:uid="{ED4D689B-CA21-4403-93A8-3FA0C0B622A3}"/>
    <cellStyle name="Note 2 5 2 10 6 3" xfId="17806" xr:uid="{C13D6F41-0FE5-4EE8-9BD1-ED48B5068E60}"/>
    <cellStyle name="Note 2 5 2 10 7" xfId="17807" xr:uid="{7C1E0047-9F04-454C-A709-DE169228735A}"/>
    <cellStyle name="Note 2 5 2 10 8" xfId="17808" xr:uid="{3C5CFE98-7155-4ED6-805A-C79350D59A39}"/>
    <cellStyle name="Note 2 5 2 10 9" xfId="17809" xr:uid="{1F39CE84-8814-4CF8-9009-3E3E8AD3F250}"/>
    <cellStyle name="Note 2 5 2 11" xfId="17810" xr:uid="{2A592906-5CF9-4AB5-B7E3-C596E9BA30AB}"/>
    <cellStyle name="Note 2 5 2 11 2" xfId="17811" xr:uid="{5197FFD8-ACCE-422C-B410-2A154C4EB6F9}"/>
    <cellStyle name="Note 2 5 2 11 2 2" xfId="17812" xr:uid="{81E105C8-7446-4799-8367-862C6DB54DD7}"/>
    <cellStyle name="Note 2 5 2 11 2 3" xfId="17813" xr:uid="{923955AE-438D-4CC8-A86E-287F455998E5}"/>
    <cellStyle name="Note 2 5 2 11 3" xfId="17814" xr:uid="{D41111D3-35DD-4756-8B4C-7E1704E99C13}"/>
    <cellStyle name="Note 2 5 2 11 3 2" xfId="17815" xr:uid="{5FB6F1AA-1E65-4636-9D58-6401ADF055DE}"/>
    <cellStyle name="Note 2 5 2 11 3 3" xfId="17816" xr:uid="{5DE5D05D-80F7-4306-A0BA-5B351544CAA3}"/>
    <cellStyle name="Note 2 5 2 11 4" xfId="17817" xr:uid="{C7FBF8CE-BFD3-4B40-BD88-8F96114A8B1C}"/>
    <cellStyle name="Note 2 5 2 11 4 2" xfId="17818" xr:uid="{F1782AA2-989E-48E9-BD77-E8E3DC189943}"/>
    <cellStyle name="Note 2 5 2 11 4 3" xfId="17819" xr:uid="{035F58F6-0128-4F5E-A72A-EF99A892BCDE}"/>
    <cellStyle name="Note 2 5 2 11 5" xfId="17820" xr:uid="{31C17002-9CFB-43AD-9DE0-1EC66145DC1B}"/>
    <cellStyle name="Note 2 5 2 11 5 2" xfId="17821" xr:uid="{537A731B-819B-4E5C-B770-90CD2D3635C5}"/>
    <cellStyle name="Note 2 5 2 11 5 3" xfId="17822" xr:uid="{AE268F7B-DFB2-4BAD-A047-DB69945521AE}"/>
    <cellStyle name="Note 2 5 2 11 6" xfId="17823" xr:uid="{E7AC1A51-D0E8-49BE-AEB9-06125A07D320}"/>
    <cellStyle name="Note 2 5 2 11 6 2" xfId="17824" xr:uid="{1DFB61DC-F344-4D33-B493-4C6E705133CD}"/>
    <cellStyle name="Note 2 5 2 11 6 3" xfId="17825" xr:uid="{7F4D34B7-B284-4296-91C7-55F8AC7DD565}"/>
    <cellStyle name="Note 2 5 2 11 7" xfId="17826" xr:uid="{E1A51DFD-EDB4-48B7-9C77-AF0FC44F8503}"/>
    <cellStyle name="Note 2 5 2 11 8" xfId="17827" xr:uid="{6B3479B7-1F52-4AFD-A780-86A39D88B1C9}"/>
    <cellStyle name="Note 2 5 2 11 9" xfId="17828" xr:uid="{4C35D6C7-2C81-4D74-A04A-3CABD42930FD}"/>
    <cellStyle name="Note 2 5 2 12" xfId="17829" xr:uid="{CA4F5EB8-9715-4717-A107-2BB7BD9C69E0}"/>
    <cellStyle name="Note 2 5 2 12 2" xfId="17830" xr:uid="{19625A7E-1BBF-4B77-8DED-674BC08C5D19}"/>
    <cellStyle name="Note 2 5 2 12 2 2" xfId="17831" xr:uid="{6A4EB0A3-3C51-41CA-BBC1-17442C39FC95}"/>
    <cellStyle name="Note 2 5 2 12 2 3" xfId="17832" xr:uid="{57A35326-8D78-4B6A-817B-0DA9AC441DDE}"/>
    <cellStyle name="Note 2 5 2 12 3" xfId="17833" xr:uid="{B42A6981-D7C3-40FC-AF14-7F086450C1AE}"/>
    <cellStyle name="Note 2 5 2 12 3 2" xfId="17834" xr:uid="{93D31B1B-EFEC-4E1C-8808-7117DDA9EC5A}"/>
    <cellStyle name="Note 2 5 2 12 3 3" xfId="17835" xr:uid="{3CDDAC90-ECCD-45C1-AA2E-313330B81FFC}"/>
    <cellStyle name="Note 2 5 2 12 4" xfId="17836" xr:uid="{10AE8F98-B713-4196-BE38-4FBB8323A472}"/>
    <cellStyle name="Note 2 5 2 12 4 2" xfId="17837" xr:uid="{CF80DCB8-3979-48D4-8CA9-710683960AB5}"/>
    <cellStyle name="Note 2 5 2 12 4 3" xfId="17838" xr:uid="{8C6C58A2-CEEF-4263-9F68-F3AC24763AE9}"/>
    <cellStyle name="Note 2 5 2 12 5" xfId="17839" xr:uid="{1236DFBB-9BE0-4222-8467-3F07C114AA5C}"/>
    <cellStyle name="Note 2 5 2 12 5 2" xfId="17840" xr:uid="{629A792B-AA7C-43ED-8787-9C9D7442864C}"/>
    <cellStyle name="Note 2 5 2 12 5 3" xfId="17841" xr:uid="{2BFF5C28-2EBE-4935-9DA6-1CAFFC71312D}"/>
    <cellStyle name="Note 2 5 2 12 6" xfId="17842" xr:uid="{BFBD0A30-0AFD-44F6-B4AC-8E5A160BAF8B}"/>
    <cellStyle name="Note 2 5 2 12 6 2" xfId="17843" xr:uid="{3AA9A3B6-09FA-4FFE-9902-C3E02F3FE238}"/>
    <cellStyle name="Note 2 5 2 12 6 3" xfId="17844" xr:uid="{93780633-F575-4D82-A415-051E3E32CC37}"/>
    <cellStyle name="Note 2 5 2 12 7" xfId="17845" xr:uid="{CA5CDEAA-7E33-4BA4-BDAA-E492BAB86731}"/>
    <cellStyle name="Note 2 5 2 12 8" xfId="17846" xr:uid="{47F88F47-9C88-48F6-AB40-83F14C227445}"/>
    <cellStyle name="Note 2 5 2 12 9" xfId="17847" xr:uid="{C348D0E1-9EC5-45CD-88EF-E182392EE1D4}"/>
    <cellStyle name="Note 2 5 2 13" xfId="17848" xr:uid="{68C46897-D24C-484C-8715-1B85E944B577}"/>
    <cellStyle name="Note 2 5 2 13 2" xfId="17849" xr:uid="{14CD0EA8-640C-4FE1-B045-7DB7C9E6A3A4}"/>
    <cellStyle name="Note 2 5 2 13 2 2" xfId="17850" xr:uid="{F30D0058-7291-4876-8305-5F1463D5EF90}"/>
    <cellStyle name="Note 2 5 2 13 2 3" xfId="17851" xr:uid="{8D8BAE2D-A302-446B-824F-62B740187D07}"/>
    <cellStyle name="Note 2 5 2 13 3" xfId="17852" xr:uid="{D560301C-16AC-412A-8BDB-7721CF9FCB40}"/>
    <cellStyle name="Note 2 5 2 13 3 2" xfId="17853" xr:uid="{E5F611B8-603A-426C-933A-9DD40F1615D6}"/>
    <cellStyle name="Note 2 5 2 13 3 3" xfId="17854" xr:uid="{21B21547-694A-42BA-841A-F56357171D3C}"/>
    <cellStyle name="Note 2 5 2 13 4" xfId="17855" xr:uid="{201A57AD-4563-4884-9A29-DB86A2956DA7}"/>
    <cellStyle name="Note 2 5 2 13 4 2" xfId="17856" xr:uid="{47BB0CA9-6108-4DA6-A3B0-EEA4E43F9CAD}"/>
    <cellStyle name="Note 2 5 2 13 4 3" xfId="17857" xr:uid="{7BD4396E-74E0-4134-97B5-0385749011A9}"/>
    <cellStyle name="Note 2 5 2 13 5" xfId="17858" xr:uid="{E3F5564D-5504-486D-B572-7F19B6569883}"/>
    <cellStyle name="Note 2 5 2 13 5 2" xfId="17859" xr:uid="{B1CFF74B-9EA8-44C3-8285-D97746EFB010}"/>
    <cellStyle name="Note 2 5 2 13 5 3" xfId="17860" xr:uid="{5DF4824C-F6A7-41A8-A668-CF05D56F5D61}"/>
    <cellStyle name="Note 2 5 2 13 6" xfId="17861" xr:uid="{8E47CCFF-6143-4EE5-91F5-545CC5D53F16}"/>
    <cellStyle name="Note 2 5 2 13 6 2" xfId="17862" xr:uid="{E0F4359B-F4C0-49A2-8CE9-645368B0E22A}"/>
    <cellStyle name="Note 2 5 2 13 6 3" xfId="17863" xr:uid="{C67EC499-0526-4D51-8667-8C1CF2EEA5F0}"/>
    <cellStyle name="Note 2 5 2 13 7" xfId="17864" xr:uid="{4522952E-459C-413E-B5F0-47BB13668304}"/>
    <cellStyle name="Note 2 5 2 13 8" xfId="17865" xr:uid="{1FC2BE96-A089-4C1C-A360-462D9C7507C1}"/>
    <cellStyle name="Note 2 5 2 13 9" xfId="17866" xr:uid="{929258CF-5306-489F-8F49-5EBBE7970E0F}"/>
    <cellStyle name="Note 2 5 2 14" xfId="17867" xr:uid="{FE9595B3-C440-4E4B-B286-D65B07392BC1}"/>
    <cellStyle name="Note 2 5 2 15" xfId="17868" xr:uid="{3AE449D3-1542-456C-9B4E-9FD560A2C609}"/>
    <cellStyle name="Note 2 5 2 16" xfId="17869" xr:uid="{FF57B4A9-F805-4AF9-8652-0FD63A14D980}"/>
    <cellStyle name="Note 2 5 2 17" xfId="17870" xr:uid="{07CAD730-5AE7-45DA-A47F-359E44887543}"/>
    <cellStyle name="Note 2 5 2 18" xfId="17871" xr:uid="{EC9E8FB1-A07D-4EFA-9EAD-94BB50F967C3}"/>
    <cellStyle name="Note 2 5 2 19" xfId="17872" xr:uid="{28632C0C-2E00-4C69-82BD-8C3C6098EE85}"/>
    <cellStyle name="Note 2 5 2 2" xfId="17873" xr:uid="{4DE809DF-F7F0-463E-8530-9A4DD8C2DB99}"/>
    <cellStyle name="Note 2 5 2 2 10" xfId="17874" xr:uid="{06E4EC8F-EE04-400B-AE95-638D1FB63D56}"/>
    <cellStyle name="Note 2 5 2 2 10 2" xfId="17875" xr:uid="{BF8B3ABA-1066-466E-A987-604A72DC6FB0}"/>
    <cellStyle name="Note 2 5 2 2 10 2 2" xfId="17876" xr:uid="{940B7FD6-7BC8-48BF-8B9B-1DF172DA3A39}"/>
    <cellStyle name="Note 2 5 2 2 10 2 3" xfId="17877" xr:uid="{616FDF0E-9D3D-4CA9-B139-7B91C62695A7}"/>
    <cellStyle name="Note 2 5 2 2 10 3" xfId="17878" xr:uid="{152BD361-D257-4CC5-A90F-1C432B95D946}"/>
    <cellStyle name="Note 2 5 2 2 10 3 2" xfId="17879" xr:uid="{4C3DD169-BEEC-4FF4-A221-03CEF910173F}"/>
    <cellStyle name="Note 2 5 2 2 10 3 3" xfId="17880" xr:uid="{C05A0BD4-1E7E-408A-AC48-7313AA1B413A}"/>
    <cellStyle name="Note 2 5 2 2 10 4" xfId="17881" xr:uid="{22DE23D6-B304-45DC-980B-BD8B92CB2460}"/>
    <cellStyle name="Note 2 5 2 2 10 4 2" xfId="17882" xr:uid="{352E3723-6C3D-4F81-B320-6A14C072E4DE}"/>
    <cellStyle name="Note 2 5 2 2 10 4 3" xfId="17883" xr:uid="{B0A98D44-B4DD-4BDE-A152-2DC87F2895AC}"/>
    <cellStyle name="Note 2 5 2 2 10 5" xfId="17884" xr:uid="{19F4C176-3CDF-4F04-A632-E8DBC514CFD3}"/>
    <cellStyle name="Note 2 5 2 2 10 5 2" xfId="17885" xr:uid="{36A9365B-79F8-4FBF-9723-47CBCAF3BCCC}"/>
    <cellStyle name="Note 2 5 2 2 10 5 3" xfId="17886" xr:uid="{9D646BDC-AC08-47C8-82DE-B2B683FC9F8D}"/>
    <cellStyle name="Note 2 5 2 2 10 6" xfId="17887" xr:uid="{890BC352-D711-4E5C-B99B-0BB85405742D}"/>
    <cellStyle name="Note 2 5 2 2 10 6 2" xfId="17888" xr:uid="{AB45D8E8-6B25-45B9-A953-A11F215C7A75}"/>
    <cellStyle name="Note 2 5 2 2 10 6 3" xfId="17889" xr:uid="{7ADFA984-7B4F-4170-9559-4CDA1F2643EE}"/>
    <cellStyle name="Note 2 5 2 2 10 7" xfId="17890" xr:uid="{FD576275-59F0-4697-AD8E-6F0FF9BE00C1}"/>
    <cellStyle name="Note 2 5 2 2 10 8" xfId="17891" xr:uid="{3906FC67-6FC7-4AB0-8298-F0BC6A06FEDF}"/>
    <cellStyle name="Note 2 5 2 2 11" xfId="17892" xr:uid="{3083E5B1-36CB-4FF1-98F8-309C2C751E31}"/>
    <cellStyle name="Note 2 5 2 2 11 2" xfId="17893" xr:uid="{CCB6206D-15C2-460B-BFCB-100555B201D0}"/>
    <cellStyle name="Note 2 5 2 2 11 2 2" xfId="17894" xr:uid="{D66762F6-4318-438E-9D89-004683827A50}"/>
    <cellStyle name="Note 2 5 2 2 11 2 3" xfId="17895" xr:uid="{94F0BAA6-9C87-4805-89D5-77089984EB8C}"/>
    <cellStyle name="Note 2 5 2 2 11 3" xfId="17896" xr:uid="{15F0B20C-ED8A-45F3-97BD-D9703E5360D3}"/>
    <cellStyle name="Note 2 5 2 2 11 3 2" xfId="17897" xr:uid="{E7D7B338-2DC3-4274-8EA9-ACF838DA67C0}"/>
    <cellStyle name="Note 2 5 2 2 11 3 3" xfId="17898" xr:uid="{A59612D8-9031-4F29-A8BB-D89A22380F1E}"/>
    <cellStyle name="Note 2 5 2 2 11 4" xfId="17899" xr:uid="{4D222C6C-30AE-4FA5-97B8-80C2E48E4F54}"/>
    <cellStyle name="Note 2 5 2 2 11 4 2" xfId="17900" xr:uid="{C6F8721C-3BD1-46E1-B1DB-64DED4A3B945}"/>
    <cellStyle name="Note 2 5 2 2 11 4 3" xfId="17901" xr:uid="{A36791E0-4D9D-49DC-AABA-8EB613466D4F}"/>
    <cellStyle name="Note 2 5 2 2 11 5" xfId="17902" xr:uid="{50BDC1E2-6D26-4DAC-A32F-A2231A33DBC5}"/>
    <cellStyle name="Note 2 5 2 2 11 5 2" xfId="17903" xr:uid="{C0F0F17B-80EE-4314-8699-96AFD2B9D128}"/>
    <cellStyle name="Note 2 5 2 2 11 5 3" xfId="17904" xr:uid="{E078AB98-5E50-4C7D-9E00-2371C7D024E2}"/>
    <cellStyle name="Note 2 5 2 2 11 6" xfId="17905" xr:uid="{EF68551E-ECCB-42C3-B556-35CA7520E775}"/>
    <cellStyle name="Note 2 5 2 2 11 6 2" xfId="17906" xr:uid="{31617F90-2B1B-41BE-B01D-36487D2656CF}"/>
    <cellStyle name="Note 2 5 2 2 11 6 3" xfId="17907" xr:uid="{2D180941-B9A1-44E6-B935-DA5CF18F8B5B}"/>
    <cellStyle name="Note 2 5 2 2 11 7" xfId="17908" xr:uid="{5E5ED9AF-3639-4550-ADF1-B15C59B4ED23}"/>
    <cellStyle name="Note 2 5 2 2 11 8" xfId="17909" xr:uid="{AEF64BA5-8A4F-492F-992E-6B86ABB73C02}"/>
    <cellStyle name="Note 2 5 2 2 12" xfId="17910" xr:uid="{EF442E5A-DBA1-46BB-8773-3C4B61E44D90}"/>
    <cellStyle name="Note 2 5 2 2 12 2" xfId="17911" xr:uid="{01D01A86-B23F-4A18-B094-0B573049E16A}"/>
    <cellStyle name="Note 2 5 2 2 12 2 2" xfId="17912" xr:uid="{B9667578-6302-49A8-96C2-97052AC70F04}"/>
    <cellStyle name="Note 2 5 2 2 12 2 3" xfId="17913" xr:uid="{AB7BCD9C-4949-4487-8BE4-3BAED34579A4}"/>
    <cellStyle name="Note 2 5 2 2 12 3" xfId="17914" xr:uid="{5A5E60D1-CC69-44F1-9BFC-F3213E7B5498}"/>
    <cellStyle name="Note 2 5 2 2 12 3 2" xfId="17915" xr:uid="{A7421352-433C-4E65-A677-AAD16226BC67}"/>
    <cellStyle name="Note 2 5 2 2 12 3 3" xfId="17916" xr:uid="{3FD94ECE-C403-4A07-AEDD-08800C5E3EA6}"/>
    <cellStyle name="Note 2 5 2 2 12 4" xfId="17917" xr:uid="{3797D127-E961-48D2-86BB-2B10732393E4}"/>
    <cellStyle name="Note 2 5 2 2 12 4 2" xfId="17918" xr:uid="{6B272221-C5D3-4BDC-B0C0-2E1740A47964}"/>
    <cellStyle name="Note 2 5 2 2 12 4 3" xfId="17919" xr:uid="{3BE5C283-319C-4416-A6FA-9CBA2A492501}"/>
    <cellStyle name="Note 2 5 2 2 12 5" xfId="17920" xr:uid="{5FB0EDEC-219E-4FAA-98B3-CBF24805DFDD}"/>
    <cellStyle name="Note 2 5 2 2 12 5 2" xfId="17921" xr:uid="{A91E006B-1ED5-42EB-A249-B58753477D8C}"/>
    <cellStyle name="Note 2 5 2 2 12 5 3" xfId="17922" xr:uid="{D471744B-3E3B-434C-8F39-79FA148B869F}"/>
    <cellStyle name="Note 2 5 2 2 12 6" xfId="17923" xr:uid="{5BA1ABFC-75BB-4EEE-BE3B-365A6C9E2E72}"/>
    <cellStyle name="Note 2 5 2 2 12 6 2" xfId="17924" xr:uid="{4AA188FB-4E71-4484-B99B-BCE11E185804}"/>
    <cellStyle name="Note 2 5 2 2 12 6 3" xfId="17925" xr:uid="{28601DE4-8538-455A-BA5C-A17425556CD8}"/>
    <cellStyle name="Note 2 5 2 2 12 7" xfId="17926" xr:uid="{C4E2F4BD-8B29-4D67-B390-EA050479D4F7}"/>
    <cellStyle name="Note 2 5 2 2 12 8" xfId="17927" xr:uid="{44446B5C-5033-45CF-99F5-70A8BA79AB2C}"/>
    <cellStyle name="Note 2 5 2 2 13" xfId="17928" xr:uid="{9A308B76-756C-4DEC-AB39-8812E9C96858}"/>
    <cellStyle name="Note 2 5 2 2 13 2" xfId="17929" xr:uid="{1CD9614C-5D1D-431B-A29B-0614C890219F}"/>
    <cellStyle name="Note 2 5 2 2 13 2 2" xfId="17930" xr:uid="{ED60C8D9-72B6-4089-82FC-DF22B1A573BA}"/>
    <cellStyle name="Note 2 5 2 2 13 2 3" xfId="17931" xr:uid="{ECB476C2-9B9C-46D8-9310-3E85B6B1AA40}"/>
    <cellStyle name="Note 2 5 2 2 13 3" xfId="17932" xr:uid="{AF70A09F-96BE-4F32-8AFD-03EE18D58454}"/>
    <cellStyle name="Note 2 5 2 2 13 3 2" xfId="17933" xr:uid="{70AB590E-36AD-4787-ADAD-BC2730F77262}"/>
    <cellStyle name="Note 2 5 2 2 13 3 3" xfId="17934" xr:uid="{6C360644-C497-44B0-9E5B-1A48C15341B5}"/>
    <cellStyle name="Note 2 5 2 2 13 4" xfId="17935" xr:uid="{CBC40EB1-2F44-4CF5-8D5D-8749793D3001}"/>
    <cellStyle name="Note 2 5 2 2 13 4 2" xfId="17936" xr:uid="{69BF5314-84F1-4781-B149-4F1D5667F93F}"/>
    <cellStyle name="Note 2 5 2 2 13 4 3" xfId="17937" xr:uid="{F5CDE554-2FA7-4FDA-B769-C6438FE02964}"/>
    <cellStyle name="Note 2 5 2 2 13 5" xfId="17938" xr:uid="{2EE7C30A-9E12-4BA4-A42A-CFE530D587C3}"/>
    <cellStyle name="Note 2 5 2 2 13 5 2" xfId="17939" xr:uid="{09BEBBD0-B39F-49DE-B260-CE0FC6518708}"/>
    <cellStyle name="Note 2 5 2 2 13 5 3" xfId="17940" xr:uid="{369FF3F5-9DA1-4C6E-98B8-4B6B8E2EFC85}"/>
    <cellStyle name="Note 2 5 2 2 13 6" xfId="17941" xr:uid="{E0E26A58-60B5-4E51-AF1A-82042B707451}"/>
    <cellStyle name="Note 2 5 2 2 13 6 2" xfId="17942" xr:uid="{78BBD7B6-DAD4-476B-B884-7AE86CD12F82}"/>
    <cellStyle name="Note 2 5 2 2 13 6 3" xfId="17943" xr:uid="{9FDE4ED4-B3D5-4F22-9B92-A95C1FEFEF12}"/>
    <cellStyle name="Note 2 5 2 2 13 7" xfId="17944" xr:uid="{1C4571A2-034D-40C2-B4C1-130A7826AED8}"/>
    <cellStyle name="Note 2 5 2 2 13 8" xfId="17945" xr:uid="{CB48EA15-4CDB-44BD-81FC-080EA7D1DBD9}"/>
    <cellStyle name="Note 2 5 2 2 14" xfId="17946" xr:uid="{E856F2C0-5B00-4054-B34F-50511CA3D0F0}"/>
    <cellStyle name="Note 2 5 2 2 14 2" xfId="17947" xr:uid="{EE8E9828-351B-4081-BAC2-642EBAAC6488}"/>
    <cellStyle name="Note 2 5 2 2 14 2 2" xfId="17948" xr:uid="{013C6FEC-E692-473A-8494-A18DE4CD0B88}"/>
    <cellStyle name="Note 2 5 2 2 14 2 3" xfId="17949" xr:uid="{CB605F8B-34C3-49CC-B121-0E8E9AAC5525}"/>
    <cellStyle name="Note 2 5 2 2 14 3" xfId="17950" xr:uid="{325E355D-2C0E-4AF0-98F5-F50EC8D49A17}"/>
    <cellStyle name="Note 2 5 2 2 14 3 2" xfId="17951" xr:uid="{28351EAE-55C3-4589-B09E-D3A75DEC88FB}"/>
    <cellStyle name="Note 2 5 2 2 14 3 3" xfId="17952" xr:uid="{01B80C1E-6CAB-4F38-B9F4-DE60A1DB330F}"/>
    <cellStyle name="Note 2 5 2 2 14 4" xfId="17953" xr:uid="{BDE20B9B-64EB-447D-9C82-D3166A9CEB68}"/>
    <cellStyle name="Note 2 5 2 2 14 4 2" xfId="17954" xr:uid="{ECA9B73F-AE38-4752-B789-B53B1658B64B}"/>
    <cellStyle name="Note 2 5 2 2 14 4 3" xfId="17955" xr:uid="{0A78B80B-7452-4A3A-8DED-65321BEB8D0E}"/>
    <cellStyle name="Note 2 5 2 2 14 5" xfId="17956" xr:uid="{F79DF5B0-6175-49D5-A376-4FDF6AA6B342}"/>
    <cellStyle name="Note 2 5 2 2 14 5 2" xfId="17957" xr:uid="{A3062F1B-11EF-4E8A-8E3C-A143376821FF}"/>
    <cellStyle name="Note 2 5 2 2 14 5 3" xfId="17958" xr:uid="{83812665-5FFA-4596-90B6-66C85C40A838}"/>
    <cellStyle name="Note 2 5 2 2 14 6" xfId="17959" xr:uid="{4AD7437A-B351-47C9-AF60-02B7D45EEBB4}"/>
    <cellStyle name="Note 2 5 2 2 14 6 2" xfId="17960" xr:uid="{419762E5-6F6D-4B69-A95A-CA9D7DB89779}"/>
    <cellStyle name="Note 2 5 2 2 14 6 3" xfId="17961" xr:uid="{1415630E-B532-407A-97F9-AB52A59982CF}"/>
    <cellStyle name="Note 2 5 2 2 14 7" xfId="17962" xr:uid="{B18B7AC5-FBD7-4B91-BE8A-FB71B6CA76F0}"/>
    <cellStyle name="Note 2 5 2 2 14 8" xfId="17963" xr:uid="{2B553293-8CBB-4E33-901D-7766EC1174A6}"/>
    <cellStyle name="Note 2 5 2 2 15" xfId="17964" xr:uid="{E9AA7763-DBBA-4DF6-B9A1-3FEE491A5A95}"/>
    <cellStyle name="Note 2 5 2 2 15 2" xfId="17965" xr:uid="{16AB31DF-BC10-44AD-9E7D-49034FD252C4}"/>
    <cellStyle name="Note 2 5 2 2 15 2 2" xfId="17966" xr:uid="{1E7048B3-DA00-42E2-9012-E141BE2924EA}"/>
    <cellStyle name="Note 2 5 2 2 15 2 3" xfId="17967" xr:uid="{341A3FC5-2510-4D6B-93A6-F704CCF5E48E}"/>
    <cellStyle name="Note 2 5 2 2 15 3" xfId="17968" xr:uid="{E01A9774-812D-43F2-ACEC-7B3F982248FA}"/>
    <cellStyle name="Note 2 5 2 2 15 3 2" xfId="17969" xr:uid="{59368AF4-677A-4178-AD73-871F566A94FB}"/>
    <cellStyle name="Note 2 5 2 2 15 3 3" xfId="17970" xr:uid="{8648E5EB-7AF8-4B3D-AB77-2B1E8B894BFD}"/>
    <cellStyle name="Note 2 5 2 2 15 4" xfId="17971" xr:uid="{79FEBDF3-4080-46A6-B83C-1B4502019265}"/>
    <cellStyle name="Note 2 5 2 2 15 4 2" xfId="17972" xr:uid="{B1FBAC1D-EC4C-455F-862B-E68BC11FF628}"/>
    <cellStyle name="Note 2 5 2 2 15 4 3" xfId="17973" xr:uid="{5E604E47-C384-4DF3-B653-49F56082246E}"/>
    <cellStyle name="Note 2 5 2 2 15 5" xfId="17974" xr:uid="{FFBD5D4D-F4D1-4A8E-B057-62D240C58AF5}"/>
    <cellStyle name="Note 2 5 2 2 15 5 2" xfId="17975" xr:uid="{B5FD0ABD-5829-498D-A4F2-0EA28441E4BC}"/>
    <cellStyle name="Note 2 5 2 2 15 5 3" xfId="17976" xr:uid="{5FFF04C0-88FB-40FC-927F-0167C55BF396}"/>
    <cellStyle name="Note 2 5 2 2 15 6" xfId="17977" xr:uid="{5C16288D-785F-415F-9F57-797FBA4BB627}"/>
    <cellStyle name="Note 2 5 2 2 15 6 2" xfId="17978" xr:uid="{404842B3-59EC-417A-ACD2-B340D0F1E9BA}"/>
    <cellStyle name="Note 2 5 2 2 15 6 3" xfId="17979" xr:uid="{734590A6-3120-4350-AC70-95FF7597DF7F}"/>
    <cellStyle name="Note 2 5 2 2 15 7" xfId="17980" xr:uid="{BBA127E4-FBF2-4507-8201-B67A7D77950D}"/>
    <cellStyle name="Note 2 5 2 2 15 8" xfId="17981" xr:uid="{455051F1-FE5D-45E3-880F-CD84899C47D7}"/>
    <cellStyle name="Note 2 5 2 2 16" xfId="17982" xr:uid="{9638D053-E654-49DC-BDDC-50A1B29F6A54}"/>
    <cellStyle name="Note 2 5 2 2 2" xfId="17983" xr:uid="{2314D559-6EFF-496C-AF56-EE881434509A}"/>
    <cellStyle name="Note 2 5 2 2 2 2" xfId="17984" xr:uid="{3CEDED54-E1AD-4C3B-899F-372707FDFDEE}"/>
    <cellStyle name="Note 2 5 2 2 2 2 2" xfId="17985" xr:uid="{EB6EBB4A-3712-43D4-A43E-BBD506AE567F}"/>
    <cellStyle name="Note 2 5 2 2 2 2 3" xfId="17986" xr:uid="{5CBBC185-5089-4D57-81C1-4B007165C4FA}"/>
    <cellStyle name="Note 2 5 2 2 2 3" xfId="17987" xr:uid="{5837858B-742A-4D28-9D0F-D7CFCFECD1FD}"/>
    <cellStyle name="Note 2 5 2 2 2 3 2" xfId="17988" xr:uid="{BBB5AB8C-FBFB-4088-B693-4486C63FC98B}"/>
    <cellStyle name="Note 2 5 2 2 2 3 3" xfId="17989" xr:uid="{B8A62354-41F6-428C-83C3-838EF2D13AD1}"/>
    <cellStyle name="Note 2 5 2 2 2 4" xfId="17990" xr:uid="{41EC4B1C-E3CB-4DD5-8457-E6795A71DE6B}"/>
    <cellStyle name="Note 2 5 2 2 2 4 2" xfId="17991" xr:uid="{A8E98161-8F36-424F-80E9-19486DA5378D}"/>
    <cellStyle name="Note 2 5 2 2 2 4 3" xfId="17992" xr:uid="{BBBCA99B-F11D-469A-B926-5C92BC890D2D}"/>
    <cellStyle name="Note 2 5 2 2 2 5" xfId="17993" xr:uid="{9CF82C07-A13C-41B5-A5C7-936AAACDBB31}"/>
    <cellStyle name="Note 2 5 2 2 2 5 2" xfId="17994" xr:uid="{A6459BE9-4DFB-44D4-B84F-C3B0E4D012EC}"/>
    <cellStyle name="Note 2 5 2 2 2 5 3" xfId="17995" xr:uid="{8739F436-AA80-46AF-997F-A71090995C6A}"/>
    <cellStyle name="Note 2 5 2 2 2 6" xfId="17996" xr:uid="{B96F215D-AAFF-44A7-859F-68DC7B82E937}"/>
    <cellStyle name="Note 2 5 2 2 2 6 2" xfId="17997" xr:uid="{95E27C05-F05E-4D86-94DE-9CFE0BFCE59A}"/>
    <cellStyle name="Note 2 5 2 2 2 6 3" xfId="17998" xr:uid="{2F78DA3C-43B9-4BB1-9487-C52136113015}"/>
    <cellStyle name="Note 2 5 2 2 2 7" xfId="17999" xr:uid="{74515CDD-55CB-45D9-AC21-EEB353A8CAB1}"/>
    <cellStyle name="Note 2 5 2 2 2 8" xfId="18000" xr:uid="{30E1B1F2-6FEF-4B51-BCB0-1206EA6EC778}"/>
    <cellStyle name="Note 2 5 2 2 2 9" xfId="18001" xr:uid="{C3133DB9-2A16-418E-9341-35F64C8EA382}"/>
    <cellStyle name="Note 2 5 2 2 3" xfId="18002" xr:uid="{02B947EC-2483-4017-B098-059242ABBCB0}"/>
    <cellStyle name="Note 2 5 2 2 3 2" xfId="18003" xr:uid="{6430775F-FC99-44CC-A4C1-26D73668FF3E}"/>
    <cellStyle name="Note 2 5 2 2 3 2 2" xfId="18004" xr:uid="{52AA81C9-7E4B-4B81-B619-50E337218E6B}"/>
    <cellStyle name="Note 2 5 2 2 3 2 3" xfId="18005" xr:uid="{A4C52D72-7565-4243-A4C2-A34A6A433794}"/>
    <cellStyle name="Note 2 5 2 2 3 3" xfId="18006" xr:uid="{947E18C6-B34A-4E97-B4C1-B72116E2A9B2}"/>
    <cellStyle name="Note 2 5 2 2 3 3 2" xfId="18007" xr:uid="{5038AFFB-AEB4-4DC0-AFE2-E375A305612D}"/>
    <cellStyle name="Note 2 5 2 2 3 3 3" xfId="18008" xr:uid="{9EE97DBE-D9C5-43CE-8799-6EE3108E47E0}"/>
    <cellStyle name="Note 2 5 2 2 3 4" xfId="18009" xr:uid="{212BC749-5525-4D10-8159-5B2C2038A083}"/>
    <cellStyle name="Note 2 5 2 2 3 4 2" xfId="18010" xr:uid="{5EB63502-68AC-4B1A-9946-5D9402E71E20}"/>
    <cellStyle name="Note 2 5 2 2 3 4 3" xfId="18011" xr:uid="{90EE51F6-5FD0-4172-96CD-5532B63D4313}"/>
    <cellStyle name="Note 2 5 2 2 3 5" xfId="18012" xr:uid="{2D99BBF3-C23E-4CD4-8FB8-75180B872410}"/>
    <cellStyle name="Note 2 5 2 2 3 5 2" xfId="18013" xr:uid="{50FE43D6-D194-4D43-97DF-91F2295C05CC}"/>
    <cellStyle name="Note 2 5 2 2 3 5 3" xfId="18014" xr:uid="{54ED31C8-0DD3-410F-BEB1-7E3F407F2DFA}"/>
    <cellStyle name="Note 2 5 2 2 3 6" xfId="18015" xr:uid="{EC88C714-4FEA-463E-A825-5DC8308CBF74}"/>
    <cellStyle name="Note 2 5 2 2 3 6 2" xfId="18016" xr:uid="{BC7706D5-0AA8-42CB-9010-771926E920B6}"/>
    <cellStyle name="Note 2 5 2 2 3 6 3" xfId="18017" xr:uid="{635E666A-FA71-454F-A50E-BBA5F913F1CB}"/>
    <cellStyle name="Note 2 5 2 2 3 7" xfId="18018" xr:uid="{CA968791-D595-421B-9184-E2F6539FC028}"/>
    <cellStyle name="Note 2 5 2 2 3 8" xfId="18019" xr:uid="{613737CE-033D-40A8-AE32-39A593F1F868}"/>
    <cellStyle name="Note 2 5 2 2 3 9" xfId="18020" xr:uid="{D7F239B4-3E98-4EE4-BB84-BFDB12DC18BA}"/>
    <cellStyle name="Note 2 5 2 2 4" xfId="18021" xr:uid="{C7D937BC-0319-47C1-B0F7-AFD245D85538}"/>
    <cellStyle name="Note 2 5 2 2 4 2" xfId="18022" xr:uid="{B6E26B1B-B54C-455D-88AE-6E3CE3EC728A}"/>
    <cellStyle name="Note 2 5 2 2 4 2 2" xfId="18023" xr:uid="{D5A0A16F-D598-4FB8-8858-3E6DBA29DBE0}"/>
    <cellStyle name="Note 2 5 2 2 4 2 3" xfId="18024" xr:uid="{D2F8F056-A0CF-4E5F-B05B-F9D8D2280DAE}"/>
    <cellStyle name="Note 2 5 2 2 4 3" xfId="18025" xr:uid="{0B1C9DD7-6819-4A8E-B355-2D7771D7ED8E}"/>
    <cellStyle name="Note 2 5 2 2 4 3 2" xfId="18026" xr:uid="{7FDEEEEE-605C-4B44-B256-C0AE89934D00}"/>
    <cellStyle name="Note 2 5 2 2 4 3 3" xfId="18027" xr:uid="{4B8C8A3F-01F0-4682-8CFE-E8416C95EA19}"/>
    <cellStyle name="Note 2 5 2 2 4 4" xfId="18028" xr:uid="{B9D5EAE9-2465-4FA1-AA11-C71A3C4BFDE5}"/>
    <cellStyle name="Note 2 5 2 2 4 4 2" xfId="18029" xr:uid="{72CEF322-3D72-49BF-98F2-AE3CD4595718}"/>
    <cellStyle name="Note 2 5 2 2 4 4 3" xfId="18030" xr:uid="{1E1E9BFF-D7E5-4BE8-AEBF-646D481E50FA}"/>
    <cellStyle name="Note 2 5 2 2 4 5" xfId="18031" xr:uid="{5F2DEE49-4064-4AA9-9218-0D7862C792D7}"/>
    <cellStyle name="Note 2 5 2 2 4 5 2" xfId="18032" xr:uid="{8A6255BB-E9BB-488C-B8DC-76AA026F19FC}"/>
    <cellStyle name="Note 2 5 2 2 4 5 3" xfId="18033" xr:uid="{16947F47-93B9-4632-855E-80FFADE3DD22}"/>
    <cellStyle name="Note 2 5 2 2 4 6" xfId="18034" xr:uid="{758A32C9-A02E-446F-A564-ADDF277135A3}"/>
    <cellStyle name="Note 2 5 2 2 4 6 2" xfId="18035" xr:uid="{DC7FAB71-7FF8-4F74-A87C-A82706537EFA}"/>
    <cellStyle name="Note 2 5 2 2 4 6 3" xfId="18036" xr:uid="{1C651D62-866F-4706-B869-CCB94077A2CB}"/>
    <cellStyle name="Note 2 5 2 2 4 7" xfId="18037" xr:uid="{019AEAD2-43C7-4A88-BABA-BFCCC7395F21}"/>
    <cellStyle name="Note 2 5 2 2 4 8" xfId="18038" xr:uid="{5F8BE785-8632-43AA-B617-93E63B3EDAF7}"/>
    <cellStyle name="Note 2 5 2 2 4 9" xfId="18039" xr:uid="{ED68881C-C2C1-4AF0-8192-D951FF7B371E}"/>
    <cellStyle name="Note 2 5 2 2 5" xfId="18040" xr:uid="{05D9EDD2-FD62-4C81-B71F-C6B662FAAA0F}"/>
    <cellStyle name="Note 2 5 2 2 5 2" xfId="18041" xr:uid="{9E4B3ECF-C7BE-4CFC-AC8A-EF8D5482CE71}"/>
    <cellStyle name="Note 2 5 2 2 5 2 2" xfId="18042" xr:uid="{67242561-1A73-40C4-BCB6-DADAD47DBD74}"/>
    <cellStyle name="Note 2 5 2 2 5 2 3" xfId="18043" xr:uid="{523496C3-271C-4361-8D96-D8B5779B183F}"/>
    <cellStyle name="Note 2 5 2 2 5 3" xfId="18044" xr:uid="{93039ED4-0825-4517-BF86-2ACCC1307CA1}"/>
    <cellStyle name="Note 2 5 2 2 5 3 2" xfId="18045" xr:uid="{CB825C74-642B-412D-8A0F-747386781F20}"/>
    <cellStyle name="Note 2 5 2 2 5 3 3" xfId="18046" xr:uid="{87790E95-FE89-461E-8265-CA69B88D7E54}"/>
    <cellStyle name="Note 2 5 2 2 5 4" xfId="18047" xr:uid="{DEC660A4-BBED-4226-A592-D65719BF037D}"/>
    <cellStyle name="Note 2 5 2 2 5 4 2" xfId="18048" xr:uid="{09B2289F-4247-40A0-948E-B0D04FE3DBEF}"/>
    <cellStyle name="Note 2 5 2 2 5 4 3" xfId="18049" xr:uid="{0DBE908A-7CD3-4558-8F99-B16C9A2C7072}"/>
    <cellStyle name="Note 2 5 2 2 5 5" xfId="18050" xr:uid="{F8999AD8-56B8-4DEF-93F5-DC82BB9974F6}"/>
    <cellStyle name="Note 2 5 2 2 5 5 2" xfId="18051" xr:uid="{780C579F-B3EF-4207-A613-B01E16B7C4E4}"/>
    <cellStyle name="Note 2 5 2 2 5 5 3" xfId="18052" xr:uid="{C0CF607A-6DD8-4DC5-AE77-4ADAE8F8B195}"/>
    <cellStyle name="Note 2 5 2 2 5 6" xfId="18053" xr:uid="{FA31C2C0-3A06-4302-9472-BB06A6E7C1C0}"/>
    <cellStyle name="Note 2 5 2 2 5 6 2" xfId="18054" xr:uid="{E7AE4BFA-3B03-4162-B789-3D97BA0372AE}"/>
    <cellStyle name="Note 2 5 2 2 5 6 3" xfId="18055" xr:uid="{FC8C5295-50A0-45B8-8556-8C866452A4C8}"/>
    <cellStyle name="Note 2 5 2 2 5 7" xfId="18056" xr:uid="{6CD65EDB-5E23-4425-A46A-1131649954A9}"/>
    <cellStyle name="Note 2 5 2 2 5 8" xfId="18057" xr:uid="{0619CA78-DC47-409E-B8F8-0DA653EB6EEC}"/>
    <cellStyle name="Note 2 5 2 2 5 9" xfId="18058" xr:uid="{43DC1B13-5483-41BF-8E87-B18672065E63}"/>
    <cellStyle name="Note 2 5 2 2 6" xfId="18059" xr:uid="{06284EFA-B165-4D6C-B5B5-4E9482889579}"/>
    <cellStyle name="Note 2 5 2 2 6 2" xfId="18060" xr:uid="{FD25BD72-C9EB-4C37-9A73-568DE10C9459}"/>
    <cellStyle name="Note 2 5 2 2 6 2 2" xfId="18061" xr:uid="{4492E311-234B-4556-99E2-3DE8BDD61361}"/>
    <cellStyle name="Note 2 5 2 2 6 2 3" xfId="18062" xr:uid="{8B07EC4C-AE36-418E-BFD0-39C99AD71D44}"/>
    <cellStyle name="Note 2 5 2 2 6 3" xfId="18063" xr:uid="{0DF7FB40-8F5D-43D3-ABA7-63E1152F2816}"/>
    <cellStyle name="Note 2 5 2 2 6 3 2" xfId="18064" xr:uid="{8F2D9FAA-17EC-4490-953A-ED9DF0381037}"/>
    <cellStyle name="Note 2 5 2 2 6 3 3" xfId="18065" xr:uid="{F3353C4F-A68C-415E-824E-E900561D7B54}"/>
    <cellStyle name="Note 2 5 2 2 6 4" xfId="18066" xr:uid="{AE4B0F41-56AB-4C64-9248-C90935D900C4}"/>
    <cellStyle name="Note 2 5 2 2 6 4 2" xfId="18067" xr:uid="{709AB36B-1393-4A3B-89FB-7BF517D650FC}"/>
    <cellStyle name="Note 2 5 2 2 6 4 3" xfId="18068" xr:uid="{FFD12809-2D38-4134-ACDA-3C10E48C1FB3}"/>
    <cellStyle name="Note 2 5 2 2 6 5" xfId="18069" xr:uid="{B35E1A7F-59A7-445C-8FA8-11B796007F36}"/>
    <cellStyle name="Note 2 5 2 2 6 5 2" xfId="18070" xr:uid="{68E3DC48-33D1-42A3-B1DE-BC6927CC090F}"/>
    <cellStyle name="Note 2 5 2 2 6 5 3" xfId="18071" xr:uid="{198FA48A-1192-49FA-B3E8-B01540A4A1D2}"/>
    <cellStyle name="Note 2 5 2 2 6 6" xfId="18072" xr:uid="{77359962-B4A0-4852-A96A-F4AA7532593C}"/>
    <cellStyle name="Note 2 5 2 2 6 6 2" xfId="18073" xr:uid="{24385882-3CA6-45C7-9741-25AD42C0560B}"/>
    <cellStyle name="Note 2 5 2 2 6 6 3" xfId="18074" xr:uid="{2089FB3B-2710-44B5-B1F8-A4491E480F27}"/>
    <cellStyle name="Note 2 5 2 2 6 7" xfId="18075" xr:uid="{E4ED04DB-AE16-466E-BE0E-EC60272E70CA}"/>
    <cellStyle name="Note 2 5 2 2 6 8" xfId="18076" xr:uid="{E85A3807-2095-4602-A7B9-1B97E4D251BB}"/>
    <cellStyle name="Note 2 5 2 2 6 9" xfId="18077" xr:uid="{60F320B9-AC3D-4E26-B418-B6077A077038}"/>
    <cellStyle name="Note 2 5 2 2 7" xfId="18078" xr:uid="{07543569-0053-474F-8EF9-D1252674E4AF}"/>
    <cellStyle name="Note 2 5 2 2 7 2" xfId="18079" xr:uid="{13F9C0B9-263D-480B-8060-CAD9A10E4B25}"/>
    <cellStyle name="Note 2 5 2 2 7 2 2" xfId="18080" xr:uid="{CE642362-44D3-4111-B6D2-788AEB7DF41D}"/>
    <cellStyle name="Note 2 5 2 2 7 2 3" xfId="18081" xr:uid="{12D7DA8E-443D-4877-828A-7618638E7C69}"/>
    <cellStyle name="Note 2 5 2 2 7 3" xfId="18082" xr:uid="{037EC6FA-617D-403F-9DBF-2534BFB43788}"/>
    <cellStyle name="Note 2 5 2 2 7 3 2" xfId="18083" xr:uid="{46403AC5-25F1-4174-A4FA-15617A26A591}"/>
    <cellStyle name="Note 2 5 2 2 7 3 3" xfId="18084" xr:uid="{D994EE42-282E-4567-A9C4-8D79EFDB3DF8}"/>
    <cellStyle name="Note 2 5 2 2 7 4" xfId="18085" xr:uid="{BAABFDE4-3C6D-411B-A194-BA31566828AE}"/>
    <cellStyle name="Note 2 5 2 2 7 4 2" xfId="18086" xr:uid="{A46B0BE8-F73C-456E-ADF3-45D551CACC68}"/>
    <cellStyle name="Note 2 5 2 2 7 4 3" xfId="18087" xr:uid="{079EEB64-1E84-45ED-8736-1154940F408B}"/>
    <cellStyle name="Note 2 5 2 2 7 5" xfId="18088" xr:uid="{52C9A5C0-6C7E-41BC-BD09-679FC0EC123C}"/>
    <cellStyle name="Note 2 5 2 2 7 5 2" xfId="18089" xr:uid="{B084AEF3-4E5F-4851-AF17-B4BFE4A4F8BD}"/>
    <cellStyle name="Note 2 5 2 2 7 5 3" xfId="18090" xr:uid="{F40822CF-FA28-4E5B-B04F-BF43F6F5A70D}"/>
    <cellStyle name="Note 2 5 2 2 7 6" xfId="18091" xr:uid="{55496DF7-6771-4F43-ACA2-0DC8A9500D79}"/>
    <cellStyle name="Note 2 5 2 2 7 6 2" xfId="18092" xr:uid="{55173AD8-3B48-4B14-B2CB-41BC0FAAE3AE}"/>
    <cellStyle name="Note 2 5 2 2 7 6 3" xfId="18093" xr:uid="{5D330AEE-C92F-4DF8-884D-5F8252077569}"/>
    <cellStyle name="Note 2 5 2 2 7 7" xfId="18094" xr:uid="{B0B73513-57D1-44AE-A173-21D341E0A75C}"/>
    <cellStyle name="Note 2 5 2 2 7 8" xfId="18095" xr:uid="{8C15D578-8BE7-4585-939A-2AD1D2A9EB3A}"/>
    <cellStyle name="Note 2 5 2 2 7 9" xfId="18096" xr:uid="{B0EB3C5C-31C5-4A5E-B6EA-7DBA4A96ED12}"/>
    <cellStyle name="Note 2 5 2 2 8" xfId="18097" xr:uid="{145255AE-77BA-41AE-8FF8-1B9C01274E62}"/>
    <cellStyle name="Note 2 5 2 2 8 2" xfId="18098" xr:uid="{10F0AA53-4841-481D-AECA-C1F1BAE0C9A9}"/>
    <cellStyle name="Note 2 5 2 2 8 2 2" xfId="18099" xr:uid="{C987926E-1109-492F-B3EC-9E705385DEBA}"/>
    <cellStyle name="Note 2 5 2 2 8 2 3" xfId="18100" xr:uid="{5791CDBF-0858-4805-8AFC-B8D309244F9D}"/>
    <cellStyle name="Note 2 5 2 2 8 3" xfId="18101" xr:uid="{5620D1A9-3FF3-42E6-82C1-D8B545294F5C}"/>
    <cellStyle name="Note 2 5 2 2 8 3 2" xfId="18102" xr:uid="{1B32CA77-0BAF-4F90-B1BB-8E0930102131}"/>
    <cellStyle name="Note 2 5 2 2 8 3 3" xfId="18103" xr:uid="{8B254DF3-B9A7-4E33-8EBE-A3AD3C4E150F}"/>
    <cellStyle name="Note 2 5 2 2 8 4" xfId="18104" xr:uid="{C50DF151-FCA9-4463-B2B7-CA5495D09169}"/>
    <cellStyle name="Note 2 5 2 2 8 4 2" xfId="18105" xr:uid="{486B3D40-563D-47D2-A0E8-AF569B3CC31C}"/>
    <cellStyle name="Note 2 5 2 2 8 4 3" xfId="18106" xr:uid="{C5C8EEE8-55C8-4F1E-B5A7-233A7C4DBE17}"/>
    <cellStyle name="Note 2 5 2 2 8 5" xfId="18107" xr:uid="{E9221205-00B6-4060-8F93-52B1B9E4140B}"/>
    <cellStyle name="Note 2 5 2 2 8 5 2" xfId="18108" xr:uid="{A012F529-E324-4C0B-AF8A-E434073EB9DD}"/>
    <cellStyle name="Note 2 5 2 2 8 5 3" xfId="18109" xr:uid="{21D3AC6C-2A4E-4362-BE1D-5D76B40DEAB4}"/>
    <cellStyle name="Note 2 5 2 2 8 6" xfId="18110" xr:uid="{BEDD9437-C960-48B5-B727-CAB9A6351CD2}"/>
    <cellStyle name="Note 2 5 2 2 8 6 2" xfId="18111" xr:uid="{06F7EB1E-7F42-40EF-A65E-17DD29C756BC}"/>
    <cellStyle name="Note 2 5 2 2 8 6 3" xfId="18112" xr:uid="{ADF0D106-E56D-4820-B098-1A811FFADC99}"/>
    <cellStyle name="Note 2 5 2 2 8 7" xfId="18113" xr:uid="{4EC26CF5-3FB4-4D77-BA67-2F5B07AAFB42}"/>
    <cellStyle name="Note 2 5 2 2 8 8" xfId="18114" xr:uid="{C21912A4-62B1-4EF1-AFBC-31C4E6CFA9DC}"/>
    <cellStyle name="Note 2 5 2 2 8 9" xfId="18115" xr:uid="{AAB73F36-9083-489B-A079-A4611C085045}"/>
    <cellStyle name="Note 2 5 2 2 9" xfId="18116" xr:uid="{240DF3E6-C3A1-4646-893F-03447E0D9E4B}"/>
    <cellStyle name="Note 2 5 2 2 9 2" xfId="18117" xr:uid="{E642167A-D4DE-468E-8F87-30FDC4F1CB37}"/>
    <cellStyle name="Note 2 5 2 2 9 2 2" xfId="18118" xr:uid="{D1B764B2-606D-4103-894E-632C90EA558B}"/>
    <cellStyle name="Note 2 5 2 2 9 2 3" xfId="18119" xr:uid="{3F148925-589B-4BC7-ABDB-3A97355C32A3}"/>
    <cellStyle name="Note 2 5 2 2 9 3" xfId="18120" xr:uid="{344750EC-A455-4A38-86CD-41AB03CDEF79}"/>
    <cellStyle name="Note 2 5 2 2 9 3 2" xfId="18121" xr:uid="{667938D1-37F6-4CB9-BDAF-D7D4E517B4EA}"/>
    <cellStyle name="Note 2 5 2 2 9 3 3" xfId="18122" xr:uid="{BD915D60-C7C8-4EFF-ADB8-3E505CF0F632}"/>
    <cellStyle name="Note 2 5 2 2 9 4" xfId="18123" xr:uid="{BD5BF492-77BC-4053-A09F-30901FB4970D}"/>
    <cellStyle name="Note 2 5 2 2 9 4 2" xfId="18124" xr:uid="{31E7579F-9A76-4C65-9684-98BE56F39AD9}"/>
    <cellStyle name="Note 2 5 2 2 9 4 3" xfId="18125" xr:uid="{B142A25B-97C1-4506-A32A-1F319CDCD3BD}"/>
    <cellStyle name="Note 2 5 2 2 9 5" xfId="18126" xr:uid="{9839CA2D-B8BF-43EB-B105-A0BB17F20782}"/>
    <cellStyle name="Note 2 5 2 2 9 5 2" xfId="18127" xr:uid="{AD88A4CD-1B7F-46ED-A49C-A1F7AE6C5DAD}"/>
    <cellStyle name="Note 2 5 2 2 9 5 3" xfId="18128" xr:uid="{08690D75-41EF-4876-8F0B-D9AAC390FBC3}"/>
    <cellStyle name="Note 2 5 2 2 9 6" xfId="18129" xr:uid="{AABF09ED-8FA1-440C-B847-F86FFC3FF1E4}"/>
    <cellStyle name="Note 2 5 2 2 9 6 2" xfId="18130" xr:uid="{B0582890-BD10-449D-94E1-E0DC3EDA8C45}"/>
    <cellStyle name="Note 2 5 2 2 9 6 3" xfId="18131" xr:uid="{9DEDA4EA-2118-4BFA-8BF0-BB04BE74C26C}"/>
    <cellStyle name="Note 2 5 2 2 9 7" xfId="18132" xr:uid="{5D3A0B29-D853-4DB2-A978-32219FED593C}"/>
    <cellStyle name="Note 2 5 2 2 9 8" xfId="18133" xr:uid="{CB0219B3-B66D-49A5-8043-D7FEDEAD89FB}"/>
    <cellStyle name="Note 2 5 2 3" xfId="18134" xr:uid="{5DFE4D42-12D4-4414-B333-AC634D47D9C0}"/>
    <cellStyle name="Note 2 5 2 3 10" xfId="18135" xr:uid="{F18713AE-538E-4A5F-BB72-D933AEB70B97}"/>
    <cellStyle name="Note 2 5 2 3 10 2" xfId="18136" xr:uid="{717907CF-6F6F-4DB1-A8EA-4DAFA9C26136}"/>
    <cellStyle name="Note 2 5 2 3 10 2 2" xfId="18137" xr:uid="{A3FEEE15-9B81-4C14-B281-DAE623424EFA}"/>
    <cellStyle name="Note 2 5 2 3 10 2 3" xfId="18138" xr:uid="{895BDC48-F743-47E3-9106-6DE635DDF51E}"/>
    <cellStyle name="Note 2 5 2 3 10 3" xfId="18139" xr:uid="{1B737E4B-52FA-418A-956F-29639B01F33F}"/>
    <cellStyle name="Note 2 5 2 3 10 3 2" xfId="18140" xr:uid="{01B138BC-3F7B-487A-9167-059318B736E5}"/>
    <cellStyle name="Note 2 5 2 3 10 3 3" xfId="18141" xr:uid="{370966BD-6677-4019-B530-FEACC44CCBD4}"/>
    <cellStyle name="Note 2 5 2 3 10 4" xfId="18142" xr:uid="{8933E279-A383-4893-80FD-E8B0427CF794}"/>
    <cellStyle name="Note 2 5 2 3 10 4 2" xfId="18143" xr:uid="{32D90457-EF51-42A1-B454-13684B69C563}"/>
    <cellStyle name="Note 2 5 2 3 10 4 3" xfId="18144" xr:uid="{B076A853-E424-4437-A814-AC0EE4182AA4}"/>
    <cellStyle name="Note 2 5 2 3 10 5" xfId="18145" xr:uid="{34E2FF3B-A134-4C9A-B064-AD1723DD77DF}"/>
    <cellStyle name="Note 2 5 2 3 10 5 2" xfId="18146" xr:uid="{F6CFEA3B-48CE-4D11-893A-A1A67121A50C}"/>
    <cellStyle name="Note 2 5 2 3 10 5 3" xfId="18147" xr:uid="{082E81B0-8F6A-4067-8C9E-813C6FACDAD8}"/>
    <cellStyle name="Note 2 5 2 3 10 6" xfId="18148" xr:uid="{61787A88-7386-49B8-8D64-9B0D5E173158}"/>
    <cellStyle name="Note 2 5 2 3 10 6 2" xfId="18149" xr:uid="{EE90764E-A702-4C6B-BE08-18608687A784}"/>
    <cellStyle name="Note 2 5 2 3 10 6 3" xfId="18150" xr:uid="{15EC4D85-1BE9-4060-8210-6BD24ABB3E36}"/>
    <cellStyle name="Note 2 5 2 3 10 7" xfId="18151" xr:uid="{E54568F1-66D3-4FAE-9E33-40907B9A52AE}"/>
    <cellStyle name="Note 2 5 2 3 10 8" xfId="18152" xr:uid="{9F8B2E61-1D0B-4599-B03D-25424121AFEC}"/>
    <cellStyle name="Note 2 5 2 3 11" xfId="18153" xr:uid="{75EF55F4-AF3A-491B-A9F8-F63543A4FD7F}"/>
    <cellStyle name="Note 2 5 2 3 11 2" xfId="18154" xr:uid="{75507F16-F6DE-4870-B607-8403877DA289}"/>
    <cellStyle name="Note 2 5 2 3 11 2 2" xfId="18155" xr:uid="{F8052915-BFA5-42DA-9AC1-63DE393F8729}"/>
    <cellStyle name="Note 2 5 2 3 11 2 3" xfId="18156" xr:uid="{A8E384B6-E22C-48AA-BDEC-ABE9B04C4FF2}"/>
    <cellStyle name="Note 2 5 2 3 11 3" xfId="18157" xr:uid="{C96C1667-ACA6-48CC-9948-280A0565786F}"/>
    <cellStyle name="Note 2 5 2 3 11 3 2" xfId="18158" xr:uid="{60DAC81F-7A93-46DB-BB1A-910C1BEA2229}"/>
    <cellStyle name="Note 2 5 2 3 11 3 3" xfId="18159" xr:uid="{9F9E64CF-C4CC-4D69-894C-AFDA34B70376}"/>
    <cellStyle name="Note 2 5 2 3 11 4" xfId="18160" xr:uid="{888D0DA7-0CD7-4B8D-8520-330A4760BE0F}"/>
    <cellStyle name="Note 2 5 2 3 11 4 2" xfId="18161" xr:uid="{757BE0BB-E990-420B-94A5-47EEEC7845D2}"/>
    <cellStyle name="Note 2 5 2 3 11 4 3" xfId="18162" xr:uid="{1C2CCADC-6DAD-4466-B692-7EC848751EC6}"/>
    <cellStyle name="Note 2 5 2 3 11 5" xfId="18163" xr:uid="{5D389B7C-753D-4CBB-BC04-F0D357AD98EB}"/>
    <cellStyle name="Note 2 5 2 3 11 5 2" xfId="18164" xr:uid="{13FD2CEB-A1A6-4DEE-9C58-9ABE03B2E073}"/>
    <cellStyle name="Note 2 5 2 3 11 5 3" xfId="18165" xr:uid="{3AD27AB8-9048-4466-BA93-EEF11C0DB5CE}"/>
    <cellStyle name="Note 2 5 2 3 11 6" xfId="18166" xr:uid="{48BD740C-8F03-4CEC-914F-55DC4B0F1B4F}"/>
    <cellStyle name="Note 2 5 2 3 11 6 2" xfId="18167" xr:uid="{41EEB2ED-E461-4071-8058-507465DD1730}"/>
    <cellStyle name="Note 2 5 2 3 11 6 3" xfId="18168" xr:uid="{F8D1D7EA-D114-4C34-A025-EBE1EF84F769}"/>
    <cellStyle name="Note 2 5 2 3 11 7" xfId="18169" xr:uid="{B510A358-3D92-42E0-A026-E8546694393C}"/>
    <cellStyle name="Note 2 5 2 3 11 8" xfId="18170" xr:uid="{6EC13D11-9040-428B-B1D9-10B8855AFB0F}"/>
    <cellStyle name="Note 2 5 2 3 12" xfId="18171" xr:uid="{EEAEC843-11C1-4390-9C9A-A2FB0C3794F5}"/>
    <cellStyle name="Note 2 5 2 3 12 2" xfId="18172" xr:uid="{67E7C4C1-A595-44A9-BA25-E82ADDBEA369}"/>
    <cellStyle name="Note 2 5 2 3 12 2 2" xfId="18173" xr:uid="{1722FDDE-13B1-488B-94EB-7070F4449C0D}"/>
    <cellStyle name="Note 2 5 2 3 12 2 3" xfId="18174" xr:uid="{4068E6FF-FC41-41F4-AD50-7F10BD90BFD1}"/>
    <cellStyle name="Note 2 5 2 3 12 3" xfId="18175" xr:uid="{AFF1E1E9-1A99-41C0-A2AD-4CDCE16691CB}"/>
    <cellStyle name="Note 2 5 2 3 12 3 2" xfId="18176" xr:uid="{CCF3919A-F37E-4643-9936-C751E46D7702}"/>
    <cellStyle name="Note 2 5 2 3 12 3 3" xfId="18177" xr:uid="{08394B4E-E5B0-4EED-B8D2-E5E50CD4EDBE}"/>
    <cellStyle name="Note 2 5 2 3 12 4" xfId="18178" xr:uid="{74588E3D-32E1-4B21-A084-AF03688BDBAE}"/>
    <cellStyle name="Note 2 5 2 3 12 4 2" xfId="18179" xr:uid="{B7A55FE8-B9E3-49F5-92A7-ADC51409817E}"/>
    <cellStyle name="Note 2 5 2 3 12 4 3" xfId="18180" xr:uid="{70E9AE61-F9D2-48B8-AD0E-B23CEC862193}"/>
    <cellStyle name="Note 2 5 2 3 12 5" xfId="18181" xr:uid="{BF111FA4-95CF-4210-B235-B30CE441E24E}"/>
    <cellStyle name="Note 2 5 2 3 12 5 2" xfId="18182" xr:uid="{F4ED613D-0772-437E-9FB5-86824341CA69}"/>
    <cellStyle name="Note 2 5 2 3 12 5 3" xfId="18183" xr:uid="{28142B71-2211-4650-998A-5CEBDCBA0793}"/>
    <cellStyle name="Note 2 5 2 3 12 6" xfId="18184" xr:uid="{C0524D14-27BD-4F19-830B-4261B5D51090}"/>
    <cellStyle name="Note 2 5 2 3 12 6 2" xfId="18185" xr:uid="{FAC168EB-0559-4EEA-AAC8-ED759A883BEA}"/>
    <cellStyle name="Note 2 5 2 3 12 6 3" xfId="18186" xr:uid="{74ED1CC2-8163-48AD-9F0E-F04BC571B67D}"/>
    <cellStyle name="Note 2 5 2 3 12 7" xfId="18187" xr:uid="{8416357C-5C38-47E8-A4CD-388F0B4D3815}"/>
    <cellStyle name="Note 2 5 2 3 12 8" xfId="18188" xr:uid="{E80B476B-A6D6-4F4F-8F22-5C808DBFA850}"/>
    <cellStyle name="Note 2 5 2 3 13" xfId="18189" xr:uid="{44B804C7-4997-4D57-8FBD-D0F68301C838}"/>
    <cellStyle name="Note 2 5 2 3 13 2" xfId="18190" xr:uid="{E0C1D58D-A89F-4C3F-8EFE-C6C42106B707}"/>
    <cellStyle name="Note 2 5 2 3 13 2 2" xfId="18191" xr:uid="{0F3A1ACD-0439-4F43-BE72-7409456D0EDD}"/>
    <cellStyle name="Note 2 5 2 3 13 2 3" xfId="18192" xr:uid="{7E91C76D-46BE-4658-8660-245965BD51A7}"/>
    <cellStyle name="Note 2 5 2 3 13 3" xfId="18193" xr:uid="{F995E611-E6CE-4F92-AAF1-FFEF62F9B8DC}"/>
    <cellStyle name="Note 2 5 2 3 13 3 2" xfId="18194" xr:uid="{92CB1CC4-C98F-4335-A56B-F6D83995C56B}"/>
    <cellStyle name="Note 2 5 2 3 13 3 3" xfId="18195" xr:uid="{6D87620E-4C87-4C7E-A4A8-611E0849C457}"/>
    <cellStyle name="Note 2 5 2 3 13 4" xfId="18196" xr:uid="{1D218320-8216-4A1D-8757-578C60669618}"/>
    <cellStyle name="Note 2 5 2 3 13 4 2" xfId="18197" xr:uid="{E783BD30-27A9-4F84-AA34-6BB18C641927}"/>
    <cellStyle name="Note 2 5 2 3 13 4 3" xfId="18198" xr:uid="{66D200EB-DA02-49B4-8875-1A7D5A19E119}"/>
    <cellStyle name="Note 2 5 2 3 13 5" xfId="18199" xr:uid="{E7900579-33AB-4410-80EB-BB6F7049D4CA}"/>
    <cellStyle name="Note 2 5 2 3 13 5 2" xfId="18200" xr:uid="{BCF87481-D9E4-4D3B-AB48-0F64FB0B797F}"/>
    <cellStyle name="Note 2 5 2 3 13 5 3" xfId="18201" xr:uid="{1E7F5819-1911-4279-866F-5C44E0547747}"/>
    <cellStyle name="Note 2 5 2 3 13 6" xfId="18202" xr:uid="{8BB0CEF5-8ADD-4B5F-8E40-A5C19CC8BB93}"/>
    <cellStyle name="Note 2 5 2 3 13 6 2" xfId="18203" xr:uid="{F1C96C50-BA00-47A8-AF9B-7F3D3A778F33}"/>
    <cellStyle name="Note 2 5 2 3 13 6 3" xfId="18204" xr:uid="{84C72793-8CF4-4A1E-8CFA-BA1B1AE706B1}"/>
    <cellStyle name="Note 2 5 2 3 13 7" xfId="18205" xr:uid="{48237C8A-5995-4E1B-89AB-4A1A68C24538}"/>
    <cellStyle name="Note 2 5 2 3 13 8" xfId="18206" xr:uid="{E5CB7DA9-40DC-4A4A-B712-904FB4B4778A}"/>
    <cellStyle name="Note 2 5 2 3 14" xfId="18207" xr:uid="{0D7A1383-F3B8-4E43-B694-64419FB36152}"/>
    <cellStyle name="Note 2 5 2 3 14 2" xfId="18208" xr:uid="{9C4CBA80-F617-40B6-8BDD-1869C10BBB5B}"/>
    <cellStyle name="Note 2 5 2 3 14 2 2" xfId="18209" xr:uid="{A0E7B800-D53F-43EF-A170-2DFDF97F7DFE}"/>
    <cellStyle name="Note 2 5 2 3 14 2 3" xfId="18210" xr:uid="{CFA76EC5-79BF-4B8A-A1E1-0888EC25A18B}"/>
    <cellStyle name="Note 2 5 2 3 14 3" xfId="18211" xr:uid="{98290BA8-5745-410C-96DF-A5F2A4A72578}"/>
    <cellStyle name="Note 2 5 2 3 14 3 2" xfId="18212" xr:uid="{EF8CF77F-7826-4B01-96E3-E2651185C190}"/>
    <cellStyle name="Note 2 5 2 3 14 3 3" xfId="18213" xr:uid="{19301688-9947-4E21-A89B-38C25DEC8685}"/>
    <cellStyle name="Note 2 5 2 3 14 4" xfId="18214" xr:uid="{7F0431B4-518D-4DE5-8CFC-E4FABA0C73B8}"/>
    <cellStyle name="Note 2 5 2 3 14 4 2" xfId="18215" xr:uid="{762F3628-57E7-4963-B4B3-19AD34F0440C}"/>
    <cellStyle name="Note 2 5 2 3 14 4 3" xfId="18216" xr:uid="{B41E046D-1678-480F-BCF8-4A748B6D6738}"/>
    <cellStyle name="Note 2 5 2 3 14 5" xfId="18217" xr:uid="{8681A4C6-67DB-47DF-B1AA-DB915E5DFDE6}"/>
    <cellStyle name="Note 2 5 2 3 14 5 2" xfId="18218" xr:uid="{36C3124F-4C39-4B54-BC90-BDF263364495}"/>
    <cellStyle name="Note 2 5 2 3 14 5 3" xfId="18219" xr:uid="{BD0F6E5C-A4C4-4B67-AEBD-5CB3D16E87B0}"/>
    <cellStyle name="Note 2 5 2 3 14 6" xfId="18220" xr:uid="{D3FC76B5-0C34-4694-A007-FA394615A9C3}"/>
    <cellStyle name="Note 2 5 2 3 14 6 2" xfId="18221" xr:uid="{42B5A84E-4BE7-4462-929A-CB30659925F8}"/>
    <cellStyle name="Note 2 5 2 3 14 6 3" xfId="18222" xr:uid="{91943F10-386D-4125-BC7C-0585DA5656C5}"/>
    <cellStyle name="Note 2 5 2 3 14 7" xfId="18223" xr:uid="{B2F6BD14-6651-47F0-8000-C129A2D0DE64}"/>
    <cellStyle name="Note 2 5 2 3 14 8" xfId="18224" xr:uid="{C5DF5145-EF62-40EF-9D62-2E8BDCA8AC82}"/>
    <cellStyle name="Note 2 5 2 3 15" xfId="18225" xr:uid="{CEB807D9-8BB7-48CB-83A2-A7A057919121}"/>
    <cellStyle name="Note 2 5 2 3 15 2" xfId="18226" xr:uid="{6A902B00-D898-476D-A9CF-684A58A202A8}"/>
    <cellStyle name="Note 2 5 2 3 15 2 2" xfId="18227" xr:uid="{E19004F6-8DC9-4DA6-B0EB-7F40EE69EEBB}"/>
    <cellStyle name="Note 2 5 2 3 15 2 3" xfId="18228" xr:uid="{CA449F11-5524-4ED8-9F6D-2761AE7EB678}"/>
    <cellStyle name="Note 2 5 2 3 15 3" xfId="18229" xr:uid="{C93430DB-AE1E-47D4-B1CB-BE923C57BD9A}"/>
    <cellStyle name="Note 2 5 2 3 15 3 2" xfId="18230" xr:uid="{6F4C385A-108E-4ADF-AEE0-E4211419CAD8}"/>
    <cellStyle name="Note 2 5 2 3 15 3 3" xfId="18231" xr:uid="{3D8AF3D9-67FE-41FC-823B-59D987559739}"/>
    <cellStyle name="Note 2 5 2 3 15 4" xfId="18232" xr:uid="{89021806-A705-49C2-9B85-D07F38FC7CBC}"/>
    <cellStyle name="Note 2 5 2 3 15 4 2" xfId="18233" xr:uid="{55188F7E-E0E9-46C0-96DD-D5015AEDDBFA}"/>
    <cellStyle name="Note 2 5 2 3 15 4 3" xfId="18234" xr:uid="{86FE83FD-C85F-47FF-9D89-6A7DD2B7204A}"/>
    <cellStyle name="Note 2 5 2 3 15 5" xfId="18235" xr:uid="{CD91F7AC-E55A-4444-9833-CD06EA342EFD}"/>
    <cellStyle name="Note 2 5 2 3 15 5 2" xfId="18236" xr:uid="{D9E50084-5EAF-4EFC-A2ED-19180CA05C11}"/>
    <cellStyle name="Note 2 5 2 3 15 5 3" xfId="18237" xr:uid="{C5159B4C-F73E-40E9-AF47-B6E624C0F7E2}"/>
    <cellStyle name="Note 2 5 2 3 15 6" xfId="18238" xr:uid="{CCA6D9A8-FD29-4EA8-9B93-6A35E292BF4D}"/>
    <cellStyle name="Note 2 5 2 3 15 6 2" xfId="18239" xr:uid="{C54EC151-0CF2-40D7-A3E4-FC1AC6E4DE4E}"/>
    <cellStyle name="Note 2 5 2 3 15 6 3" xfId="18240" xr:uid="{52BD4FD1-8AA4-4C6E-884C-A5A088173841}"/>
    <cellStyle name="Note 2 5 2 3 15 7" xfId="18241" xr:uid="{277A2FB0-E630-4D61-B196-03BD133BDB24}"/>
    <cellStyle name="Note 2 5 2 3 15 8" xfId="18242" xr:uid="{12961F37-0366-422B-B3D2-5A080AE98A42}"/>
    <cellStyle name="Note 2 5 2 3 16" xfId="18243" xr:uid="{AD102100-16FC-4ED6-B914-51CB88021BB9}"/>
    <cellStyle name="Note 2 5 2 3 2" xfId="18244" xr:uid="{77A01C79-5ED9-4BCE-8AFE-D0353F05EC99}"/>
    <cellStyle name="Note 2 5 2 3 2 2" xfId="18245" xr:uid="{D150436E-2A02-4E74-9BB3-065CD7744AA4}"/>
    <cellStyle name="Note 2 5 2 3 2 2 2" xfId="18246" xr:uid="{66294906-6AD2-4253-B0C4-460478D5D36F}"/>
    <cellStyle name="Note 2 5 2 3 2 2 3" xfId="18247" xr:uid="{1924BCE1-C547-4532-BBA7-78E2BF939AB1}"/>
    <cellStyle name="Note 2 5 2 3 2 3" xfId="18248" xr:uid="{3DFE2E7B-AA3C-4AE8-9005-D1A06B62E33D}"/>
    <cellStyle name="Note 2 5 2 3 2 3 2" xfId="18249" xr:uid="{DBBC0859-DE31-4E0B-89C1-7AB57A7630EF}"/>
    <cellStyle name="Note 2 5 2 3 2 3 3" xfId="18250" xr:uid="{0D31509A-CB5F-4790-89BD-A1889B9E2726}"/>
    <cellStyle name="Note 2 5 2 3 2 4" xfId="18251" xr:uid="{204F30E2-38F1-441B-A89F-ECFE3021F7C6}"/>
    <cellStyle name="Note 2 5 2 3 2 4 2" xfId="18252" xr:uid="{3F089DD8-A768-48A9-8CEB-3678484EE250}"/>
    <cellStyle name="Note 2 5 2 3 2 4 3" xfId="18253" xr:uid="{4F444565-205F-41D2-ACC3-092F928F8962}"/>
    <cellStyle name="Note 2 5 2 3 2 5" xfId="18254" xr:uid="{CFF3C07D-8089-4D0F-9D4D-A1322C0280C0}"/>
    <cellStyle name="Note 2 5 2 3 2 5 2" xfId="18255" xr:uid="{77037EC8-2A07-48D9-8955-CB17977556DF}"/>
    <cellStyle name="Note 2 5 2 3 2 5 3" xfId="18256" xr:uid="{FFE55E2E-6729-4B87-B546-FFD2D144A219}"/>
    <cellStyle name="Note 2 5 2 3 2 6" xfId="18257" xr:uid="{A2B8EF2B-760D-429F-88F7-9B4D9E3B7E94}"/>
    <cellStyle name="Note 2 5 2 3 2 6 2" xfId="18258" xr:uid="{C6C7D961-B4E6-40E2-9ECB-B35F06F9E4FF}"/>
    <cellStyle name="Note 2 5 2 3 2 6 3" xfId="18259" xr:uid="{1E667DC8-506E-4BCD-B27F-4DD41569C26A}"/>
    <cellStyle name="Note 2 5 2 3 2 7" xfId="18260" xr:uid="{290755A4-54D8-461F-9913-4E62A1563096}"/>
    <cellStyle name="Note 2 5 2 3 2 8" xfId="18261" xr:uid="{BB8513BC-9C4B-4E59-B240-7F1C66EF287D}"/>
    <cellStyle name="Note 2 5 2 3 2 9" xfId="18262" xr:uid="{EB482A75-1576-4F90-8DCC-B45E5F0CEB5E}"/>
    <cellStyle name="Note 2 5 2 3 3" xfId="18263" xr:uid="{46C0C565-5BA4-4915-A313-49366207498C}"/>
    <cellStyle name="Note 2 5 2 3 3 2" xfId="18264" xr:uid="{B9528C57-2856-480F-99B2-600B937983A2}"/>
    <cellStyle name="Note 2 5 2 3 3 2 2" xfId="18265" xr:uid="{DF4E4CCA-6F48-438E-BDCC-CDC6FBCBCBDA}"/>
    <cellStyle name="Note 2 5 2 3 3 2 3" xfId="18266" xr:uid="{D427130E-9C69-4C18-AFF4-9509ACD4D6EF}"/>
    <cellStyle name="Note 2 5 2 3 3 3" xfId="18267" xr:uid="{C613A7C8-F25F-4631-A307-E58A2AB059B8}"/>
    <cellStyle name="Note 2 5 2 3 3 3 2" xfId="18268" xr:uid="{0DFDF45C-B02A-47A5-9C16-CFE6F54DE5F1}"/>
    <cellStyle name="Note 2 5 2 3 3 3 3" xfId="18269" xr:uid="{385C4DFA-1F74-48BB-940E-14CEB5704875}"/>
    <cellStyle name="Note 2 5 2 3 3 4" xfId="18270" xr:uid="{0F06B4D2-8298-4012-AC3F-7093FF3D3E2A}"/>
    <cellStyle name="Note 2 5 2 3 3 4 2" xfId="18271" xr:uid="{1EBB9E35-1FD4-4F2B-A4AF-A153A63BA629}"/>
    <cellStyle name="Note 2 5 2 3 3 4 3" xfId="18272" xr:uid="{0EF78417-3589-457D-8215-F746D291AB2D}"/>
    <cellStyle name="Note 2 5 2 3 3 5" xfId="18273" xr:uid="{EF44B791-9F8F-470F-8298-59064F2EAA87}"/>
    <cellStyle name="Note 2 5 2 3 3 5 2" xfId="18274" xr:uid="{A08D78F3-5F0C-4B1E-B2CC-D6B6BD9F94A7}"/>
    <cellStyle name="Note 2 5 2 3 3 5 3" xfId="18275" xr:uid="{9B675B08-3320-4362-B5E9-0AA50F6CE81D}"/>
    <cellStyle name="Note 2 5 2 3 3 6" xfId="18276" xr:uid="{B8771C91-902E-494C-8E3E-DAFD6192BC2B}"/>
    <cellStyle name="Note 2 5 2 3 3 6 2" xfId="18277" xr:uid="{A7DB9149-5D0A-4DE6-9820-C39C55F0396C}"/>
    <cellStyle name="Note 2 5 2 3 3 6 3" xfId="18278" xr:uid="{4A919481-2429-4519-BB33-C6D607F76472}"/>
    <cellStyle name="Note 2 5 2 3 3 7" xfId="18279" xr:uid="{BEAE131F-CE02-44A3-AE94-F154691C64F5}"/>
    <cellStyle name="Note 2 5 2 3 3 8" xfId="18280" xr:uid="{1645D30E-B325-40EE-8A56-46EFF5C2C192}"/>
    <cellStyle name="Note 2 5 2 3 3 9" xfId="18281" xr:uid="{DDE9D59D-372C-4510-B033-84910922AC13}"/>
    <cellStyle name="Note 2 5 2 3 4" xfId="18282" xr:uid="{53C9672F-C523-4060-B345-D24C5A1AD7D2}"/>
    <cellStyle name="Note 2 5 2 3 4 2" xfId="18283" xr:uid="{2B61EF54-1B39-4936-8151-3DBB8D84EE7C}"/>
    <cellStyle name="Note 2 5 2 3 4 2 2" xfId="18284" xr:uid="{0BD5D3A2-443A-4B9C-827B-32DFE6B84D90}"/>
    <cellStyle name="Note 2 5 2 3 4 2 3" xfId="18285" xr:uid="{B5DC4766-D0CB-43FF-8FE7-A2DCEDF8826A}"/>
    <cellStyle name="Note 2 5 2 3 4 3" xfId="18286" xr:uid="{D4C67C98-9B0F-4FC5-B170-A8E30B025104}"/>
    <cellStyle name="Note 2 5 2 3 4 3 2" xfId="18287" xr:uid="{FBCE6287-0A68-46C0-849D-55943CA5901E}"/>
    <cellStyle name="Note 2 5 2 3 4 3 3" xfId="18288" xr:uid="{17143ADC-FB7C-4AC7-B725-5B7F7B73180F}"/>
    <cellStyle name="Note 2 5 2 3 4 4" xfId="18289" xr:uid="{4EB9B031-2044-478E-AAB0-D563B63CBDFD}"/>
    <cellStyle name="Note 2 5 2 3 4 4 2" xfId="18290" xr:uid="{9B29E2F3-D91C-4545-9FD5-DE5407524725}"/>
    <cellStyle name="Note 2 5 2 3 4 4 3" xfId="18291" xr:uid="{6205D9A2-63CC-4D0F-9357-683FCC73E1BD}"/>
    <cellStyle name="Note 2 5 2 3 4 5" xfId="18292" xr:uid="{84D9971A-5E1A-49D8-8D33-CB26875E4AFD}"/>
    <cellStyle name="Note 2 5 2 3 4 5 2" xfId="18293" xr:uid="{9F0A9AF5-18F3-486E-AF10-9A544A5FD445}"/>
    <cellStyle name="Note 2 5 2 3 4 5 3" xfId="18294" xr:uid="{8DB09B08-9705-4F3B-88D1-CAB6F1CA5190}"/>
    <cellStyle name="Note 2 5 2 3 4 6" xfId="18295" xr:uid="{DABD2153-33D0-4554-AAAA-C2228246C8A3}"/>
    <cellStyle name="Note 2 5 2 3 4 6 2" xfId="18296" xr:uid="{A6FB1475-2905-4CC7-AA5E-7BCC65AF9895}"/>
    <cellStyle name="Note 2 5 2 3 4 6 3" xfId="18297" xr:uid="{C3C346C1-F419-4306-B098-977F38387FEE}"/>
    <cellStyle name="Note 2 5 2 3 4 7" xfId="18298" xr:uid="{57FAA290-5D8B-4DAB-8589-B61DE3B51DA1}"/>
    <cellStyle name="Note 2 5 2 3 4 8" xfId="18299" xr:uid="{425CABC1-384A-4A0C-B4A9-F1C84753BF45}"/>
    <cellStyle name="Note 2 5 2 3 4 9" xfId="18300" xr:uid="{3EB2903F-43A2-45EF-99CA-74F2778E3069}"/>
    <cellStyle name="Note 2 5 2 3 5" xfId="18301" xr:uid="{0E19D06A-DCBC-4FC7-8595-7C82425F8148}"/>
    <cellStyle name="Note 2 5 2 3 5 2" xfId="18302" xr:uid="{723849B3-1815-4D09-BAE9-522860FBBA24}"/>
    <cellStyle name="Note 2 5 2 3 5 2 2" xfId="18303" xr:uid="{CD837B68-815F-4AAE-A25B-8B4E250EA7B9}"/>
    <cellStyle name="Note 2 5 2 3 5 2 3" xfId="18304" xr:uid="{77C4B725-027C-472B-83BE-FA90FE6906EA}"/>
    <cellStyle name="Note 2 5 2 3 5 3" xfId="18305" xr:uid="{B43BD367-9D9A-434C-AC1D-8E131A58B51D}"/>
    <cellStyle name="Note 2 5 2 3 5 3 2" xfId="18306" xr:uid="{429F3F7E-BE9C-43D4-B040-DEDFE2797A64}"/>
    <cellStyle name="Note 2 5 2 3 5 3 3" xfId="18307" xr:uid="{4AFB28C2-26B3-4E18-A00F-FF4E25DDF98D}"/>
    <cellStyle name="Note 2 5 2 3 5 4" xfId="18308" xr:uid="{1E89C198-77B7-44B0-AD2F-06B7C2428A73}"/>
    <cellStyle name="Note 2 5 2 3 5 4 2" xfId="18309" xr:uid="{8C781F0D-E58F-4DB7-B4BA-FCAC08A709DB}"/>
    <cellStyle name="Note 2 5 2 3 5 4 3" xfId="18310" xr:uid="{D0D7FCD1-3974-46A8-8F49-A77F10401859}"/>
    <cellStyle name="Note 2 5 2 3 5 5" xfId="18311" xr:uid="{AE2C5EEB-B39A-4D5D-A016-A2BBD645A817}"/>
    <cellStyle name="Note 2 5 2 3 5 5 2" xfId="18312" xr:uid="{5720E860-F5CB-44BB-B706-229832302EF0}"/>
    <cellStyle name="Note 2 5 2 3 5 5 3" xfId="18313" xr:uid="{930DFA09-3878-41DE-A774-AA6E531F3977}"/>
    <cellStyle name="Note 2 5 2 3 5 6" xfId="18314" xr:uid="{AA9B7A88-83CE-4065-934A-3B057CD4B716}"/>
    <cellStyle name="Note 2 5 2 3 5 6 2" xfId="18315" xr:uid="{CBF30E0E-4F1F-41D5-AC24-FC02B9AB0D87}"/>
    <cellStyle name="Note 2 5 2 3 5 6 3" xfId="18316" xr:uid="{A7253496-690D-47F6-8F61-4D7E54249ED0}"/>
    <cellStyle name="Note 2 5 2 3 5 7" xfId="18317" xr:uid="{68911B9E-272F-4B57-AD3F-0527285E8DEF}"/>
    <cellStyle name="Note 2 5 2 3 5 8" xfId="18318" xr:uid="{1C9242A3-F3DF-4A0B-934F-A95D5657260A}"/>
    <cellStyle name="Note 2 5 2 3 5 9" xfId="18319" xr:uid="{7D5DA6C6-C83F-43A9-AB7E-0F31822BD8E3}"/>
    <cellStyle name="Note 2 5 2 3 6" xfId="18320" xr:uid="{169467EC-6053-400F-936F-C513E932FFC2}"/>
    <cellStyle name="Note 2 5 2 3 6 2" xfId="18321" xr:uid="{626BD597-008E-4427-966E-5EAD739DCB65}"/>
    <cellStyle name="Note 2 5 2 3 6 2 2" xfId="18322" xr:uid="{6C23DB37-C962-4617-868A-BD4521F1F7CA}"/>
    <cellStyle name="Note 2 5 2 3 6 2 3" xfId="18323" xr:uid="{22582AD3-DF0F-4518-B887-FF57D05D41A8}"/>
    <cellStyle name="Note 2 5 2 3 6 3" xfId="18324" xr:uid="{A5FBFD16-5D59-4640-9F97-B21D6F857C4E}"/>
    <cellStyle name="Note 2 5 2 3 6 3 2" xfId="18325" xr:uid="{59487828-15B6-4982-A834-27F31094D2B1}"/>
    <cellStyle name="Note 2 5 2 3 6 3 3" xfId="18326" xr:uid="{BE640C42-01D6-412C-992C-B4DDD6C86230}"/>
    <cellStyle name="Note 2 5 2 3 6 4" xfId="18327" xr:uid="{E26019E2-AEC4-42BA-B276-7B757F4B9980}"/>
    <cellStyle name="Note 2 5 2 3 6 4 2" xfId="18328" xr:uid="{FA3BB21A-844E-4A98-8518-AEE7149980EE}"/>
    <cellStyle name="Note 2 5 2 3 6 4 3" xfId="18329" xr:uid="{7E21C539-08DC-45D3-B724-6F503B6152BA}"/>
    <cellStyle name="Note 2 5 2 3 6 5" xfId="18330" xr:uid="{F7636B45-818E-428C-A2D0-5088D94ABA05}"/>
    <cellStyle name="Note 2 5 2 3 6 5 2" xfId="18331" xr:uid="{74A198F3-DD9B-436A-AB15-2843E19D51DE}"/>
    <cellStyle name="Note 2 5 2 3 6 5 3" xfId="18332" xr:uid="{2A78737F-232A-4462-A087-0F5CD21D727F}"/>
    <cellStyle name="Note 2 5 2 3 6 6" xfId="18333" xr:uid="{DE5C12A4-6C5E-4AEA-9099-19431F05D240}"/>
    <cellStyle name="Note 2 5 2 3 6 6 2" xfId="18334" xr:uid="{4EE83E28-60C3-4ADD-AE40-C71C61E04D81}"/>
    <cellStyle name="Note 2 5 2 3 6 6 3" xfId="18335" xr:uid="{A3BC01A0-1F9F-4EFD-A83A-55729E3D1B30}"/>
    <cellStyle name="Note 2 5 2 3 6 7" xfId="18336" xr:uid="{899E025A-23F5-4491-8F00-81978FDF0E19}"/>
    <cellStyle name="Note 2 5 2 3 6 8" xfId="18337" xr:uid="{270B5B1B-1C87-4D8D-B77F-036DCE8769F7}"/>
    <cellStyle name="Note 2 5 2 3 6 9" xfId="18338" xr:uid="{D444248A-B192-4B66-91B0-B329D6EC8CB1}"/>
    <cellStyle name="Note 2 5 2 3 7" xfId="18339" xr:uid="{6E66907E-387D-4CA1-8972-73FE222239F6}"/>
    <cellStyle name="Note 2 5 2 3 7 2" xfId="18340" xr:uid="{C83C90F4-D849-432E-B0BB-902A5A2854B3}"/>
    <cellStyle name="Note 2 5 2 3 7 2 2" xfId="18341" xr:uid="{ACB47386-4B62-4DA9-905F-5B1DE4285407}"/>
    <cellStyle name="Note 2 5 2 3 7 2 3" xfId="18342" xr:uid="{A739ABBC-1CA4-46A7-BAE1-EB1E7560E039}"/>
    <cellStyle name="Note 2 5 2 3 7 3" xfId="18343" xr:uid="{5E25F452-06DA-4EA1-A6AB-B285FFF88F46}"/>
    <cellStyle name="Note 2 5 2 3 7 3 2" xfId="18344" xr:uid="{ABC9B981-E962-4B7F-8AF0-0EF8E7211AC0}"/>
    <cellStyle name="Note 2 5 2 3 7 3 3" xfId="18345" xr:uid="{7A60772B-35D7-4E44-B647-07668AADF41D}"/>
    <cellStyle name="Note 2 5 2 3 7 4" xfId="18346" xr:uid="{1001FA3E-CE05-444C-8ABA-13EAE4116BAD}"/>
    <cellStyle name="Note 2 5 2 3 7 4 2" xfId="18347" xr:uid="{991A75EB-164E-46BD-BA64-57FE31E15ABC}"/>
    <cellStyle name="Note 2 5 2 3 7 4 3" xfId="18348" xr:uid="{E683520F-1824-4AE3-9D41-E6CE07BA9B3D}"/>
    <cellStyle name="Note 2 5 2 3 7 5" xfId="18349" xr:uid="{247DEB0D-3BE2-4655-A9D1-18E571A79F04}"/>
    <cellStyle name="Note 2 5 2 3 7 5 2" xfId="18350" xr:uid="{C022A9F6-497C-42FE-B377-85143D539C48}"/>
    <cellStyle name="Note 2 5 2 3 7 5 3" xfId="18351" xr:uid="{08E546BB-573B-4F72-B3F8-9132C203FBDF}"/>
    <cellStyle name="Note 2 5 2 3 7 6" xfId="18352" xr:uid="{47615702-78C1-43FF-B040-50175F9F2FB2}"/>
    <cellStyle name="Note 2 5 2 3 7 6 2" xfId="18353" xr:uid="{13BFC8C5-D18F-4B82-9913-6588D7756B4C}"/>
    <cellStyle name="Note 2 5 2 3 7 6 3" xfId="18354" xr:uid="{28DD18E0-3D76-4BD3-9F4B-25843D80F1CF}"/>
    <cellStyle name="Note 2 5 2 3 7 7" xfId="18355" xr:uid="{413596AC-623D-422C-BFE1-853B3AC0BBD9}"/>
    <cellStyle name="Note 2 5 2 3 7 8" xfId="18356" xr:uid="{05550913-E626-40F1-805B-CAF51E1454E6}"/>
    <cellStyle name="Note 2 5 2 3 7 9" xfId="18357" xr:uid="{37A6B567-70B7-4176-BBC6-8EABFB1E48F5}"/>
    <cellStyle name="Note 2 5 2 3 8" xfId="18358" xr:uid="{06A2A2E1-BFB5-45CB-BE2D-041BBAEBF742}"/>
    <cellStyle name="Note 2 5 2 3 8 2" xfId="18359" xr:uid="{2E82F2B8-2D21-4C07-8767-78CE6AE61FF1}"/>
    <cellStyle name="Note 2 5 2 3 8 2 2" xfId="18360" xr:uid="{615361A3-52FC-4213-BAEB-DB349D1EF57F}"/>
    <cellStyle name="Note 2 5 2 3 8 2 3" xfId="18361" xr:uid="{41D5675A-5B4B-4A4B-A6ED-E0FF7B186751}"/>
    <cellStyle name="Note 2 5 2 3 8 3" xfId="18362" xr:uid="{E144CE94-610B-45C4-BB74-5696D96B2BFA}"/>
    <cellStyle name="Note 2 5 2 3 8 3 2" xfId="18363" xr:uid="{A8ED7800-CF2D-4AF2-B357-8AE98D51DFCC}"/>
    <cellStyle name="Note 2 5 2 3 8 3 3" xfId="18364" xr:uid="{EA169AA8-9327-487E-BA47-D2550ADAF583}"/>
    <cellStyle name="Note 2 5 2 3 8 4" xfId="18365" xr:uid="{8C349ABA-BB21-4633-B29F-8145A9FF28A6}"/>
    <cellStyle name="Note 2 5 2 3 8 4 2" xfId="18366" xr:uid="{E3C75152-01C6-4252-BFC6-9963FFEA08B3}"/>
    <cellStyle name="Note 2 5 2 3 8 4 3" xfId="18367" xr:uid="{046C7BB9-50DE-40E6-B7C1-AE41C305C8EB}"/>
    <cellStyle name="Note 2 5 2 3 8 5" xfId="18368" xr:uid="{A04E22A4-09D3-4490-9C5F-67EAFDE90191}"/>
    <cellStyle name="Note 2 5 2 3 8 5 2" xfId="18369" xr:uid="{CC97086C-A4D4-4616-A655-2BE164D92F12}"/>
    <cellStyle name="Note 2 5 2 3 8 5 3" xfId="18370" xr:uid="{62A17C3E-2947-4605-9A88-40180563BAAA}"/>
    <cellStyle name="Note 2 5 2 3 8 6" xfId="18371" xr:uid="{C5D3B521-4A42-49AF-9C09-F6CFF0FFA166}"/>
    <cellStyle name="Note 2 5 2 3 8 6 2" xfId="18372" xr:uid="{FAC9EE39-9720-49A5-8BE3-388076E7190A}"/>
    <cellStyle name="Note 2 5 2 3 8 6 3" xfId="18373" xr:uid="{BAAA449C-BD50-4564-8049-59F8B1898622}"/>
    <cellStyle name="Note 2 5 2 3 8 7" xfId="18374" xr:uid="{BA907393-D188-4831-A0D8-95E6FCF69B89}"/>
    <cellStyle name="Note 2 5 2 3 8 8" xfId="18375" xr:uid="{0AA0AAF1-A4C9-44C5-9367-F6C098AA8B7F}"/>
    <cellStyle name="Note 2 5 2 3 8 9" xfId="18376" xr:uid="{BBF09CEE-BFE7-40AA-BF8D-608A46F685FD}"/>
    <cellStyle name="Note 2 5 2 3 9" xfId="18377" xr:uid="{872091E5-525D-414F-9D6E-1B41CDAEF7E6}"/>
    <cellStyle name="Note 2 5 2 3 9 2" xfId="18378" xr:uid="{94270E97-D3CE-470C-B82A-BC2C5496760E}"/>
    <cellStyle name="Note 2 5 2 3 9 2 2" xfId="18379" xr:uid="{0B054B47-51EE-49D6-A4E7-DD66F8477EA3}"/>
    <cellStyle name="Note 2 5 2 3 9 2 3" xfId="18380" xr:uid="{A374C089-ACE4-4B64-9D0F-4B8BE26765B0}"/>
    <cellStyle name="Note 2 5 2 3 9 3" xfId="18381" xr:uid="{E50F25AB-4CF8-4B80-9C4B-9DE88FE2B696}"/>
    <cellStyle name="Note 2 5 2 3 9 3 2" xfId="18382" xr:uid="{583F5ED6-CFA7-41D9-81F0-2B68FC1B3759}"/>
    <cellStyle name="Note 2 5 2 3 9 3 3" xfId="18383" xr:uid="{5903D521-0285-42F5-AD7D-D0E512B49F33}"/>
    <cellStyle name="Note 2 5 2 3 9 4" xfId="18384" xr:uid="{D275F3F9-829B-4968-B0D3-16AFCD03A88E}"/>
    <cellStyle name="Note 2 5 2 3 9 4 2" xfId="18385" xr:uid="{8764018D-B1B2-48B9-B3CB-01F48E9592DF}"/>
    <cellStyle name="Note 2 5 2 3 9 4 3" xfId="18386" xr:uid="{A5730097-250F-4207-9F74-7875DF5C49F2}"/>
    <cellStyle name="Note 2 5 2 3 9 5" xfId="18387" xr:uid="{4CABA9EB-3B2D-44B5-BCB4-96C534862EDE}"/>
    <cellStyle name="Note 2 5 2 3 9 5 2" xfId="18388" xr:uid="{40F74672-5BC5-49D7-B5AE-5AC0A3BF10B7}"/>
    <cellStyle name="Note 2 5 2 3 9 5 3" xfId="18389" xr:uid="{78835B01-0CD0-457D-9C06-AD01FEB6B6A1}"/>
    <cellStyle name="Note 2 5 2 3 9 6" xfId="18390" xr:uid="{E3FA3BB3-8AAC-48A8-A223-2ECC7A4177B0}"/>
    <cellStyle name="Note 2 5 2 3 9 6 2" xfId="18391" xr:uid="{51AA2835-B984-43EA-9A4C-097CD31D4CEF}"/>
    <cellStyle name="Note 2 5 2 3 9 6 3" xfId="18392" xr:uid="{DF5572A4-1CC7-4817-A613-83EC550F1483}"/>
    <cellStyle name="Note 2 5 2 3 9 7" xfId="18393" xr:uid="{C0059857-61DC-49DE-848D-43524E333B66}"/>
    <cellStyle name="Note 2 5 2 3 9 8" xfId="18394" xr:uid="{3F7FB987-CDB2-4560-B42D-86B8548B7967}"/>
    <cellStyle name="Note 2 5 2 4" xfId="18395" xr:uid="{2607E0CB-CA87-44DB-BA84-F8D2D0CE05D1}"/>
    <cellStyle name="Note 2 5 2 4 10" xfId="18396" xr:uid="{AC9F0178-3B76-486D-BFF2-775AAAE7AD90}"/>
    <cellStyle name="Note 2 5 2 4 11" xfId="18397" xr:uid="{AACAAACB-EC6B-4D8E-A66F-C3B47BF99BB4}"/>
    <cellStyle name="Note 2 5 2 4 2" xfId="18398" xr:uid="{3FC56DB1-9A15-44E5-905B-0879E72E10C0}"/>
    <cellStyle name="Note 2 5 2 4 2 2" xfId="18399" xr:uid="{D35EE730-B814-4488-99C9-06228C2C1BD8}"/>
    <cellStyle name="Note 2 5 2 4 2 3" xfId="18400" xr:uid="{F26B2ACF-6634-4CBA-B7A6-CB43BF4852A7}"/>
    <cellStyle name="Note 2 5 2 4 2 4" xfId="18401" xr:uid="{B3A4230D-6E12-4A57-97C9-8E9FDE0F064F}"/>
    <cellStyle name="Note 2 5 2 4 3" xfId="18402" xr:uid="{AC201636-7B31-426D-8AFF-AD0B44942DF2}"/>
    <cellStyle name="Note 2 5 2 4 3 2" xfId="18403" xr:uid="{9B581434-C870-4565-8442-036AEBB0878C}"/>
    <cellStyle name="Note 2 5 2 4 3 3" xfId="18404" xr:uid="{7B3BA339-43EA-4ECE-B6D1-E65F9AF08C0E}"/>
    <cellStyle name="Note 2 5 2 4 3 4" xfId="18405" xr:uid="{4E66C1C0-1597-4C7F-B986-B150C2744AA0}"/>
    <cellStyle name="Note 2 5 2 4 4" xfId="18406" xr:uid="{66C90DF7-4DB2-42CC-8715-6C2277AA8804}"/>
    <cellStyle name="Note 2 5 2 4 4 2" xfId="18407" xr:uid="{3177E988-DA2C-4E2A-A5C5-F0A34357CBAC}"/>
    <cellStyle name="Note 2 5 2 4 4 3" xfId="18408" xr:uid="{1BE7BDEB-FA30-4CFF-95D0-41DCCE8635C5}"/>
    <cellStyle name="Note 2 5 2 4 4 4" xfId="18409" xr:uid="{71C6BA61-B829-41BC-8424-7BF020C80943}"/>
    <cellStyle name="Note 2 5 2 4 5" xfId="18410" xr:uid="{C5832271-F05F-47C7-A157-0C14D4F60947}"/>
    <cellStyle name="Note 2 5 2 4 5 2" xfId="18411" xr:uid="{84A592C5-6FCF-4A18-9C04-DD36759DC910}"/>
    <cellStyle name="Note 2 5 2 4 5 3" xfId="18412" xr:uid="{69F6EA14-4103-44AA-9277-0C5BFF7B491A}"/>
    <cellStyle name="Note 2 5 2 4 5 4" xfId="18413" xr:uid="{58FE36CB-8C40-4193-A2BF-82ADADB196BA}"/>
    <cellStyle name="Note 2 5 2 4 6" xfId="18414" xr:uid="{0BEE60AE-01E2-433A-A77D-BCA93E928775}"/>
    <cellStyle name="Note 2 5 2 4 6 2" xfId="18415" xr:uid="{341AD243-5828-49AB-87C6-60CADB6F7E5A}"/>
    <cellStyle name="Note 2 5 2 4 6 3" xfId="18416" xr:uid="{9C87C536-AB35-487D-868E-0A3E183433CB}"/>
    <cellStyle name="Note 2 5 2 4 6 4" xfId="18417" xr:uid="{BB3D32C1-9995-451E-9546-E182BC573D84}"/>
    <cellStyle name="Note 2 5 2 4 7" xfId="18418" xr:uid="{FCC914E7-F954-426F-936C-65FFBFCCDFBC}"/>
    <cellStyle name="Note 2 5 2 4 8" xfId="18419" xr:uid="{881FD706-E4C1-438E-ADD7-A4D70F358319}"/>
    <cellStyle name="Note 2 5 2 4 9" xfId="18420" xr:uid="{DE73D601-F23A-4399-B10C-731A86448667}"/>
    <cellStyle name="Note 2 5 2 5" xfId="18421" xr:uid="{B929A17B-7B38-4741-8D1C-2F25651B4445}"/>
    <cellStyle name="Note 2 5 2 5 10" xfId="18422" xr:uid="{841DD91E-23D2-4DB6-91EC-71AE9C5A5CE4}"/>
    <cellStyle name="Note 2 5 2 5 2" xfId="18423" xr:uid="{351A3A34-E497-4DA6-8871-AA717A5A4D3E}"/>
    <cellStyle name="Note 2 5 2 5 2 2" xfId="18424" xr:uid="{0904F8DD-CD07-4A3F-ACA7-DB043C0CEDFA}"/>
    <cellStyle name="Note 2 5 2 5 2 3" xfId="18425" xr:uid="{C6C524A8-FE32-456D-B731-AFEC91BF55B0}"/>
    <cellStyle name="Note 2 5 2 5 2 4" xfId="18426" xr:uid="{6A452DBD-0EF5-4780-A865-E64053D5A24F}"/>
    <cellStyle name="Note 2 5 2 5 3" xfId="18427" xr:uid="{7CABC056-2818-4ED7-9F9B-E9637B1E7B5D}"/>
    <cellStyle name="Note 2 5 2 5 3 2" xfId="18428" xr:uid="{8E072DB1-82B6-4789-8921-DB852BAB6C18}"/>
    <cellStyle name="Note 2 5 2 5 3 3" xfId="18429" xr:uid="{BB7C7A62-1AE1-43BA-B55E-0860D52AE25C}"/>
    <cellStyle name="Note 2 5 2 5 3 4" xfId="18430" xr:uid="{F9A28A10-2426-4860-9597-BE02D853A9C0}"/>
    <cellStyle name="Note 2 5 2 5 4" xfId="18431" xr:uid="{D93BAFA9-6E4A-47C5-AD95-0C762C78C35A}"/>
    <cellStyle name="Note 2 5 2 5 4 2" xfId="18432" xr:uid="{CA315A95-357E-423A-93A6-E890786B3AE5}"/>
    <cellStyle name="Note 2 5 2 5 4 3" xfId="18433" xr:uid="{13F9A1D4-8C13-4C4A-AD5B-67374A272B39}"/>
    <cellStyle name="Note 2 5 2 5 4 4" xfId="18434" xr:uid="{AC08705D-F8F0-4D9E-937C-7B0089784773}"/>
    <cellStyle name="Note 2 5 2 5 5" xfId="18435" xr:uid="{357E5A5A-4243-4771-B848-BF1F4AA15780}"/>
    <cellStyle name="Note 2 5 2 5 5 2" xfId="18436" xr:uid="{E37102DE-39A4-47E3-8F95-6769FCFFDD75}"/>
    <cellStyle name="Note 2 5 2 5 5 3" xfId="18437" xr:uid="{EB25EECB-0896-4349-9F77-1CDE9B814F3E}"/>
    <cellStyle name="Note 2 5 2 5 5 4" xfId="18438" xr:uid="{EF36E359-F2F5-4F8B-AB4D-8F4754D8E24F}"/>
    <cellStyle name="Note 2 5 2 5 6" xfId="18439" xr:uid="{87B5C4A7-3A0C-4648-89F4-A4E12B589352}"/>
    <cellStyle name="Note 2 5 2 5 6 2" xfId="18440" xr:uid="{54BD4201-5F4E-4D1F-9B78-3AB2FD718AB8}"/>
    <cellStyle name="Note 2 5 2 5 6 3" xfId="18441" xr:uid="{A41D3DA4-0990-47D4-B8AC-12319700FE9C}"/>
    <cellStyle name="Note 2 5 2 5 6 4" xfId="18442" xr:uid="{B876552D-DE8C-4FD8-A0CD-872469D13198}"/>
    <cellStyle name="Note 2 5 2 5 7" xfId="18443" xr:uid="{73720B26-8301-4F54-9068-49CC585E2BD1}"/>
    <cellStyle name="Note 2 5 2 5 8" xfId="18444" xr:uid="{83F22147-FF4A-4BD6-AB10-9433284F1F4E}"/>
    <cellStyle name="Note 2 5 2 5 9" xfId="18445" xr:uid="{9A009344-F087-4C03-8398-B895B8993700}"/>
    <cellStyle name="Note 2 5 2 6" xfId="18446" xr:uid="{0C83DFE6-15F9-47F6-BF21-88B9455F7F26}"/>
    <cellStyle name="Note 2 5 2 6 2" xfId="18447" xr:uid="{56C2A340-A1E7-42E8-B116-E50A3E80B58D}"/>
    <cellStyle name="Note 2 5 2 6 2 2" xfId="18448" xr:uid="{36E0746A-7898-400F-8293-3094C69F9205}"/>
    <cellStyle name="Note 2 5 2 6 2 3" xfId="18449" xr:uid="{C93ACD47-532D-4937-B346-EEE1B93A9706}"/>
    <cellStyle name="Note 2 5 2 6 3" xfId="18450" xr:uid="{B52E40EE-3353-44BD-9620-7F97CDEAF1D3}"/>
    <cellStyle name="Note 2 5 2 6 3 2" xfId="18451" xr:uid="{4F714185-2070-4926-B4E0-3CE7947B0097}"/>
    <cellStyle name="Note 2 5 2 6 3 3" xfId="18452" xr:uid="{11DF4F33-BAA6-43A6-AF9B-C562E35FCAB5}"/>
    <cellStyle name="Note 2 5 2 6 4" xfId="18453" xr:uid="{E5ED7CE2-1E38-4A81-99BD-2EB84BA5B69D}"/>
    <cellStyle name="Note 2 5 2 6 4 2" xfId="18454" xr:uid="{423C39AB-49F6-44E4-846E-BEF862BF0BEC}"/>
    <cellStyle name="Note 2 5 2 6 4 3" xfId="18455" xr:uid="{04152BB5-B663-428B-9815-704C32C09D76}"/>
    <cellStyle name="Note 2 5 2 6 5" xfId="18456" xr:uid="{E384A59F-DC6C-4A08-A638-A30232AC6779}"/>
    <cellStyle name="Note 2 5 2 6 5 2" xfId="18457" xr:uid="{63AC569E-B52A-4ED0-9A8A-42C9F4C42BD8}"/>
    <cellStyle name="Note 2 5 2 6 5 3" xfId="18458" xr:uid="{9035E5DC-87A0-447D-BE02-66CEBFB268C2}"/>
    <cellStyle name="Note 2 5 2 6 6" xfId="18459" xr:uid="{0C0454ED-AE0F-401C-981A-5CE995DCE97C}"/>
    <cellStyle name="Note 2 5 2 6 6 2" xfId="18460" xr:uid="{1E2B61DC-8186-4E46-A780-27133AFF6F97}"/>
    <cellStyle name="Note 2 5 2 6 6 3" xfId="18461" xr:uid="{0D02B267-7D71-4B67-A124-55C1C4DA67A1}"/>
    <cellStyle name="Note 2 5 2 6 7" xfId="18462" xr:uid="{20A9C2BC-B4E9-46DC-9A44-AE590E147ED8}"/>
    <cellStyle name="Note 2 5 2 6 8" xfId="18463" xr:uid="{1108FE47-2A78-4035-A2EC-0368F2B3659D}"/>
    <cellStyle name="Note 2 5 2 6 9" xfId="18464" xr:uid="{CCEB9359-A16C-422C-B34B-E537F7D426BA}"/>
    <cellStyle name="Note 2 5 2 7" xfId="18465" xr:uid="{C02E4D7E-7AED-414B-A018-FE57D665F9A0}"/>
    <cellStyle name="Note 2 5 2 7 2" xfId="18466" xr:uid="{F8F123A7-0AED-4EF5-B008-7BD1D1EDAD07}"/>
    <cellStyle name="Note 2 5 2 7 2 2" xfId="18467" xr:uid="{7650552F-C5E8-4931-83F2-2C81AFEC12B0}"/>
    <cellStyle name="Note 2 5 2 7 2 3" xfId="18468" xr:uid="{823C0C3B-934E-4E59-994B-14235F2787EE}"/>
    <cellStyle name="Note 2 5 2 7 3" xfId="18469" xr:uid="{677135CE-85DB-4927-9252-6B16EB706C6F}"/>
    <cellStyle name="Note 2 5 2 7 3 2" xfId="18470" xr:uid="{0C07CD0C-27D5-47BB-9213-E2F2ACF8E708}"/>
    <cellStyle name="Note 2 5 2 7 3 3" xfId="18471" xr:uid="{873BDEA1-82A5-4841-BE50-F5D7152C2E20}"/>
    <cellStyle name="Note 2 5 2 7 4" xfId="18472" xr:uid="{C5EAA717-D99D-45B4-A096-8E759EC1A2BF}"/>
    <cellStyle name="Note 2 5 2 7 4 2" xfId="18473" xr:uid="{DD248A13-C63C-4F73-8D2B-0A8C9755323B}"/>
    <cellStyle name="Note 2 5 2 7 4 3" xfId="18474" xr:uid="{B0FCAD61-B5BC-4A4E-BF11-C8C2AA2870E4}"/>
    <cellStyle name="Note 2 5 2 7 5" xfId="18475" xr:uid="{54B63B6E-7B00-4699-8AC8-84EC9E573A3C}"/>
    <cellStyle name="Note 2 5 2 7 5 2" xfId="18476" xr:uid="{62777902-E15E-40E3-A698-E36DA00073D0}"/>
    <cellStyle name="Note 2 5 2 7 5 3" xfId="18477" xr:uid="{77A5C19E-C054-4EAF-949E-E54B809152C8}"/>
    <cellStyle name="Note 2 5 2 7 6" xfId="18478" xr:uid="{D01C9A56-9CA4-4D63-A537-F9B1944E3591}"/>
    <cellStyle name="Note 2 5 2 7 6 2" xfId="18479" xr:uid="{B21E4D3D-0453-406A-97A8-B940670A1C18}"/>
    <cellStyle name="Note 2 5 2 7 6 3" xfId="18480" xr:uid="{AFE4678D-3421-4887-B845-35D605751ECC}"/>
    <cellStyle name="Note 2 5 2 7 7" xfId="18481" xr:uid="{E9EAFF8C-F43D-487D-9BEB-F202D0DEE850}"/>
    <cellStyle name="Note 2 5 2 7 8" xfId="18482" xr:uid="{3CF246A8-08E3-42F0-8075-C6429137B97B}"/>
    <cellStyle name="Note 2 5 2 7 9" xfId="18483" xr:uid="{9F12CAC8-CA6D-4AAB-9811-0CD415A63831}"/>
    <cellStyle name="Note 2 5 2 8" xfId="18484" xr:uid="{64B90481-1864-47D7-9E93-F690FEE8A167}"/>
    <cellStyle name="Note 2 5 2 8 2" xfId="18485" xr:uid="{614F8411-A6B4-461E-97C4-27F422EE40A2}"/>
    <cellStyle name="Note 2 5 2 8 2 2" xfId="18486" xr:uid="{2C820374-3AC2-4F19-82FC-C3945FF714B2}"/>
    <cellStyle name="Note 2 5 2 8 2 3" xfId="18487" xr:uid="{1B52104C-7073-4859-9EE1-0F23DA7305D6}"/>
    <cellStyle name="Note 2 5 2 8 3" xfId="18488" xr:uid="{F3A42621-026E-4D08-9CE6-7EB2A78CD713}"/>
    <cellStyle name="Note 2 5 2 8 3 2" xfId="18489" xr:uid="{44D8DBFD-1866-4C5D-B6E9-4CC10113D043}"/>
    <cellStyle name="Note 2 5 2 8 3 3" xfId="18490" xr:uid="{A451019D-F4F5-4836-8C0E-3D002AAF7E48}"/>
    <cellStyle name="Note 2 5 2 8 4" xfId="18491" xr:uid="{3207ECF0-450D-495F-8790-5124CFC7B5B6}"/>
    <cellStyle name="Note 2 5 2 8 4 2" xfId="18492" xr:uid="{241014E0-3844-4B8D-B599-DC20E31F768A}"/>
    <cellStyle name="Note 2 5 2 8 4 3" xfId="18493" xr:uid="{9495E332-36D1-464C-A45C-679DBDEF2D34}"/>
    <cellStyle name="Note 2 5 2 8 5" xfId="18494" xr:uid="{855EC8D9-C578-4678-A641-CE781822DE69}"/>
    <cellStyle name="Note 2 5 2 8 5 2" xfId="18495" xr:uid="{4CBAACBB-593E-431D-AD20-4B456B509AD1}"/>
    <cellStyle name="Note 2 5 2 8 5 3" xfId="18496" xr:uid="{FE276276-0EF8-47D6-A301-4D1AFF8012EC}"/>
    <cellStyle name="Note 2 5 2 8 6" xfId="18497" xr:uid="{BBC4CA5F-0F10-4486-AC64-7A4DC6E89BC4}"/>
    <cellStyle name="Note 2 5 2 8 6 2" xfId="18498" xr:uid="{C692DE9B-55B6-46C8-A36C-11AD9B95B5F5}"/>
    <cellStyle name="Note 2 5 2 8 6 3" xfId="18499" xr:uid="{B7DF839F-AA9E-4658-957C-9DE52E6B7711}"/>
    <cellStyle name="Note 2 5 2 8 7" xfId="18500" xr:uid="{9F12F83F-0458-440F-B341-4DDB9FD4E36F}"/>
    <cellStyle name="Note 2 5 2 8 8" xfId="18501" xr:uid="{4482C32A-CDF9-4BA4-9645-52C0CA209411}"/>
    <cellStyle name="Note 2 5 2 8 9" xfId="18502" xr:uid="{9241A805-7765-4ECC-808A-917F69AB0242}"/>
    <cellStyle name="Note 2 5 2 9" xfId="18503" xr:uid="{EF7C5AF1-3E0F-401E-AA9C-FC36B0354690}"/>
    <cellStyle name="Note 2 5 2 9 2" xfId="18504" xr:uid="{F36B52FB-76D8-4CF3-8CD4-8E72A10D0D91}"/>
    <cellStyle name="Note 2 5 2 9 2 2" xfId="18505" xr:uid="{F5212730-463C-4F8D-9A10-F43F01342BBF}"/>
    <cellStyle name="Note 2 5 2 9 2 3" xfId="18506" xr:uid="{EDAD4852-A790-423E-8E47-704CCA3AFBE9}"/>
    <cellStyle name="Note 2 5 2 9 3" xfId="18507" xr:uid="{44A44601-7C1E-471D-ABDA-CA152CC9432A}"/>
    <cellStyle name="Note 2 5 2 9 3 2" xfId="18508" xr:uid="{C341EB39-3DDA-4188-800F-650A396FD4EC}"/>
    <cellStyle name="Note 2 5 2 9 3 3" xfId="18509" xr:uid="{13996181-9CC6-4F4D-B541-7E08AA850501}"/>
    <cellStyle name="Note 2 5 2 9 4" xfId="18510" xr:uid="{F06C37CD-BE21-4491-B4D0-DA2D5388415A}"/>
    <cellStyle name="Note 2 5 2 9 4 2" xfId="18511" xr:uid="{BCEE081A-C482-4DA7-8062-95ED099F2397}"/>
    <cellStyle name="Note 2 5 2 9 4 3" xfId="18512" xr:uid="{74937078-9BFE-4131-B398-6EEB7F2246D7}"/>
    <cellStyle name="Note 2 5 2 9 5" xfId="18513" xr:uid="{4FEA71FB-31D3-4055-A8A8-ED74B7CF3EC4}"/>
    <cellStyle name="Note 2 5 2 9 5 2" xfId="18514" xr:uid="{91440E7A-29CC-4147-A2BC-D254ED8B720A}"/>
    <cellStyle name="Note 2 5 2 9 5 3" xfId="18515" xr:uid="{2A0892AA-147E-439B-8920-8B59E17FABC7}"/>
    <cellStyle name="Note 2 5 2 9 6" xfId="18516" xr:uid="{8627B23C-7FCE-4411-B8ED-F73C4AC46E82}"/>
    <cellStyle name="Note 2 5 2 9 6 2" xfId="18517" xr:uid="{F2746CE4-D43F-4370-9FEC-B816012B3EDF}"/>
    <cellStyle name="Note 2 5 2 9 6 3" xfId="18518" xr:uid="{81702B2B-641D-43AA-B45C-438331447EA8}"/>
    <cellStyle name="Note 2 5 2 9 7" xfId="18519" xr:uid="{69896B63-735A-4915-ADE5-79A075C4A560}"/>
    <cellStyle name="Note 2 5 2 9 8" xfId="18520" xr:uid="{37D854D2-550B-4620-85A7-B7A10BFC9E11}"/>
    <cellStyle name="Note 2 5 2 9 9" xfId="18521" xr:uid="{DDB8ABED-AAEF-49DE-921B-A844DA840E5E}"/>
    <cellStyle name="Note 2 5 20" xfId="18522" xr:uid="{5D573A81-997F-4BFB-9C30-71994537D9DB}"/>
    <cellStyle name="Note 2 5 3" xfId="18523" xr:uid="{D01EC1BA-D566-4BB5-B5DD-F415813A693F}"/>
    <cellStyle name="Note 2 5 3 10" xfId="18524" xr:uid="{D3E3515A-13EA-4145-AA36-0C7FFB7BC6FB}"/>
    <cellStyle name="Note 2 5 3 10 2" xfId="18525" xr:uid="{50DE5790-2A4C-4DA3-8061-809B92DE8693}"/>
    <cellStyle name="Note 2 5 3 10 2 2" xfId="18526" xr:uid="{B22BF420-ECA9-40A2-BEFC-30C4040EE0A9}"/>
    <cellStyle name="Note 2 5 3 10 2 3" xfId="18527" xr:uid="{32E96EBE-2299-4A8F-91B4-62FDC2896CAA}"/>
    <cellStyle name="Note 2 5 3 10 3" xfId="18528" xr:uid="{3C9A1CCD-F41B-4FD7-8D24-3F6BB9769FCE}"/>
    <cellStyle name="Note 2 5 3 10 3 2" xfId="18529" xr:uid="{E7E5EA90-72C8-463A-AA50-1D997C3F0196}"/>
    <cellStyle name="Note 2 5 3 10 3 3" xfId="18530" xr:uid="{5BB5CB5D-AA6C-4E6A-B41D-63D199D940D9}"/>
    <cellStyle name="Note 2 5 3 10 4" xfId="18531" xr:uid="{D09F0D60-2888-4C77-9450-422D1FCD8CC3}"/>
    <cellStyle name="Note 2 5 3 10 4 2" xfId="18532" xr:uid="{F2B62BC4-7B84-475E-8710-DBE3595314E5}"/>
    <cellStyle name="Note 2 5 3 10 4 3" xfId="18533" xr:uid="{43D56527-DDF4-4EDA-8EC3-5099A33FF0DA}"/>
    <cellStyle name="Note 2 5 3 10 5" xfId="18534" xr:uid="{2E65FB14-4DA3-4046-AE5D-84964EC24C0F}"/>
    <cellStyle name="Note 2 5 3 10 5 2" xfId="18535" xr:uid="{A4F95D11-FCED-4A4F-A1EB-3E3A2A71A9E5}"/>
    <cellStyle name="Note 2 5 3 10 5 3" xfId="18536" xr:uid="{1E6C6B2C-DA3C-48F5-978F-26ED62B7CDEB}"/>
    <cellStyle name="Note 2 5 3 10 6" xfId="18537" xr:uid="{10041A0E-9751-4203-AB2C-6C995D37EC2B}"/>
    <cellStyle name="Note 2 5 3 10 6 2" xfId="18538" xr:uid="{8F5830AA-4F81-4852-928C-D8300CBCE2B7}"/>
    <cellStyle name="Note 2 5 3 10 6 3" xfId="18539" xr:uid="{04182AC6-47BB-4981-998D-089BE4264DAB}"/>
    <cellStyle name="Note 2 5 3 10 7" xfId="18540" xr:uid="{5B2175C8-C146-4EB0-B977-479D8A6294EC}"/>
    <cellStyle name="Note 2 5 3 10 8" xfId="18541" xr:uid="{28219BFA-363E-48FB-8C08-7327D467BF32}"/>
    <cellStyle name="Note 2 5 3 11" xfId="18542" xr:uid="{0672BABB-7D65-4707-8993-4D786A77CCD2}"/>
    <cellStyle name="Note 2 5 3 11 2" xfId="18543" xr:uid="{BE7AB2D9-D744-4CDE-AB22-17B37819292A}"/>
    <cellStyle name="Note 2 5 3 11 2 2" xfId="18544" xr:uid="{735315E8-FA62-4AEF-A1F5-39F08FC98FDB}"/>
    <cellStyle name="Note 2 5 3 11 2 3" xfId="18545" xr:uid="{16FE968D-B308-45CC-8C0C-07CC385CEAA0}"/>
    <cellStyle name="Note 2 5 3 11 3" xfId="18546" xr:uid="{B39BB896-5A00-4AF5-8D48-207DCB8BF050}"/>
    <cellStyle name="Note 2 5 3 11 3 2" xfId="18547" xr:uid="{BCB34C30-1067-4249-93EB-EC07296D8FAD}"/>
    <cellStyle name="Note 2 5 3 11 3 3" xfId="18548" xr:uid="{3E0E6DD0-DCA6-472B-A85E-025501605084}"/>
    <cellStyle name="Note 2 5 3 11 4" xfId="18549" xr:uid="{61657921-6BDF-4497-B7C5-B42BA162AC22}"/>
    <cellStyle name="Note 2 5 3 11 4 2" xfId="18550" xr:uid="{AA3D4932-5E7B-4B60-B64B-CB1F4C76E1AC}"/>
    <cellStyle name="Note 2 5 3 11 4 3" xfId="18551" xr:uid="{ED44126C-F4F6-4DCC-8D56-4B0890B41757}"/>
    <cellStyle name="Note 2 5 3 11 5" xfId="18552" xr:uid="{54D63A4C-926F-4039-A460-77024FA371A2}"/>
    <cellStyle name="Note 2 5 3 11 5 2" xfId="18553" xr:uid="{7CEC21F9-1BCE-44AC-8929-53FD133BA148}"/>
    <cellStyle name="Note 2 5 3 11 5 3" xfId="18554" xr:uid="{2E937CA0-4BE1-45D5-A8B0-E5168CD5601C}"/>
    <cellStyle name="Note 2 5 3 11 6" xfId="18555" xr:uid="{2F0DF412-C227-4D2A-B126-C695AD6EBCD0}"/>
    <cellStyle name="Note 2 5 3 11 6 2" xfId="18556" xr:uid="{B542AF84-8C01-42C2-8347-187234326047}"/>
    <cellStyle name="Note 2 5 3 11 6 3" xfId="18557" xr:uid="{D19A6F4D-AC04-4D13-AA06-71A502E2AFE8}"/>
    <cellStyle name="Note 2 5 3 11 7" xfId="18558" xr:uid="{1F3D697E-E2A6-4160-9C64-F6DAEDC07E15}"/>
    <cellStyle name="Note 2 5 3 11 8" xfId="18559" xr:uid="{1DD1E9D9-3279-4F92-B668-DFAA85DD8139}"/>
    <cellStyle name="Note 2 5 3 12" xfId="18560" xr:uid="{2A490AE4-0430-43E0-89EC-6A3C369B3139}"/>
    <cellStyle name="Note 2 5 3 12 2" xfId="18561" xr:uid="{384B0508-9829-45AB-A141-3FB476496311}"/>
    <cellStyle name="Note 2 5 3 12 2 2" xfId="18562" xr:uid="{EE1AFD73-1935-43B8-961D-AA46E55EA266}"/>
    <cellStyle name="Note 2 5 3 12 2 3" xfId="18563" xr:uid="{FA51293E-DAB6-4A14-BECC-D7476CC424DE}"/>
    <cellStyle name="Note 2 5 3 12 3" xfId="18564" xr:uid="{C7F83E55-0663-454C-A5FC-DDE304325884}"/>
    <cellStyle name="Note 2 5 3 12 3 2" xfId="18565" xr:uid="{0D883284-E46C-41BB-A6E3-1EC9585FB586}"/>
    <cellStyle name="Note 2 5 3 12 3 3" xfId="18566" xr:uid="{6935E55E-0D36-460C-8F30-1AC05FF9B117}"/>
    <cellStyle name="Note 2 5 3 12 4" xfId="18567" xr:uid="{AB006A51-F595-45FA-88E7-94400783F6AC}"/>
    <cellStyle name="Note 2 5 3 12 4 2" xfId="18568" xr:uid="{24A9C7A7-C071-48DE-A8EF-B85476D98478}"/>
    <cellStyle name="Note 2 5 3 12 4 3" xfId="18569" xr:uid="{58012C93-051A-446A-9D02-EA0426140A4D}"/>
    <cellStyle name="Note 2 5 3 12 5" xfId="18570" xr:uid="{EB56F4A6-020C-46B5-944F-2FDCF59460F7}"/>
    <cellStyle name="Note 2 5 3 12 5 2" xfId="18571" xr:uid="{234C3818-F2E0-4EB7-A552-03E42B244067}"/>
    <cellStyle name="Note 2 5 3 12 5 3" xfId="18572" xr:uid="{0410FD77-D2D8-49F2-84B3-802BD690C752}"/>
    <cellStyle name="Note 2 5 3 12 6" xfId="18573" xr:uid="{7DA1E8BD-D38D-4480-BEB0-E3CD7EEC797F}"/>
    <cellStyle name="Note 2 5 3 12 6 2" xfId="18574" xr:uid="{2304D829-31FC-418A-BDA1-A5281CF80685}"/>
    <cellStyle name="Note 2 5 3 12 6 3" xfId="18575" xr:uid="{26C75DC9-D939-428E-A7EF-2437F9709332}"/>
    <cellStyle name="Note 2 5 3 12 7" xfId="18576" xr:uid="{695C2789-93D9-4CF1-9F61-219E771BA8A8}"/>
    <cellStyle name="Note 2 5 3 12 8" xfId="18577" xr:uid="{C5868723-64B9-4F49-8EB6-14B4F255B5E1}"/>
    <cellStyle name="Note 2 5 3 13" xfId="18578" xr:uid="{EB819439-661D-4F5F-9A51-79702972B914}"/>
    <cellStyle name="Note 2 5 3 13 2" xfId="18579" xr:uid="{2BB18A01-42F7-47D3-956F-685EC1D3548E}"/>
    <cellStyle name="Note 2 5 3 13 2 2" xfId="18580" xr:uid="{BB763938-2C3B-4094-9223-58255C449B9C}"/>
    <cellStyle name="Note 2 5 3 13 2 3" xfId="18581" xr:uid="{D90C77D0-7CD3-411C-A007-1057DAB8258E}"/>
    <cellStyle name="Note 2 5 3 13 3" xfId="18582" xr:uid="{BA539937-6C23-4BF9-B240-0EC5648AFA3E}"/>
    <cellStyle name="Note 2 5 3 13 3 2" xfId="18583" xr:uid="{BE595EA2-48B5-48F4-BBFD-0A88EF138CA6}"/>
    <cellStyle name="Note 2 5 3 13 3 3" xfId="18584" xr:uid="{1C09A45E-62A9-436A-8808-398D7D9889E0}"/>
    <cellStyle name="Note 2 5 3 13 4" xfId="18585" xr:uid="{A4C35CB6-6843-48B9-A829-E6B98F39A87F}"/>
    <cellStyle name="Note 2 5 3 13 4 2" xfId="18586" xr:uid="{242279D6-039C-476D-872D-6A4CF8C910C1}"/>
    <cellStyle name="Note 2 5 3 13 4 3" xfId="18587" xr:uid="{B22FC0E6-6E48-4B99-A207-F52FD44CC158}"/>
    <cellStyle name="Note 2 5 3 13 5" xfId="18588" xr:uid="{98A95FCE-368E-43A6-8DDF-19F5DCC8B5F8}"/>
    <cellStyle name="Note 2 5 3 13 5 2" xfId="18589" xr:uid="{40BAFE6E-1C0F-4109-865A-67DD0FB24F8E}"/>
    <cellStyle name="Note 2 5 3 13 5 3" xfId="18590" xr:uid="{6FCF28CB-E977-418B-BEE7-04890A5CBFF9}"/>
    <cellStyle name="Note 2 5 3 13 6" xfId="18591" xr:uid="{78FB4309-0DC9-428B-A17A-B82C281052C5}"/>
    <cellStyle name="Note 2 5 3 13 6 2" xfId="18592" xr:uid="{DCF527E7-4344-4848-AA18-1F6D7B7D7FEA}"/>
    <cellStyle name="Note 2 5 3 13 6 3" xfId="18593" xr:uid="{9D7A754B-7409-401E-AEDE-8506E1C76CFC}"/>
    <cellStyle name="Note 2 5 3 13 7" xfId="18594" xr:uid="{4F0B627F-0F01-40E5-9252-F26431D8CE01}"/>
    <cellStyle name="Note 2 5 3 13 8" xfId="18595" xr:uid="{D8A5AAB2-D3FC-4AFB-BC37-C4C17E8F2926}"/>
    <cellStyle name="Note 2 5 3 14" xfId="18596" xr:uid="{4EF07FB4-519C-4907-A7B1-E8FA287E6D2A}"/>
    <cellStyle name="Note 2 5 3 14 2" xfId="18597" xr:uid="{B3AC7250-7833-49C3-9307-B7ABCFC88A50}"/>
    <cellStyle name="Note 2 5 3 14 2 2" xfId="18598" xr:uid="{572CBC31-38C9-40DA-9A40-4803F14CDB20}"/>
    <cellStyle name="Note 2 5 3 14 2 3" xfId="18599" xr:uid="{8CDE0D6B-A8D2-4937-A26C-51345D306D8E}"/>
    <cellStyle name="Note 2 5 3 14 3" xfId="18600" xr:uid="{50ADE794-1DD8-422D-91F1-C06FCD24463B}"/>
    <cellStyle name="Note 2 5 3 14 3 2" xfId="18601" xr:uid="{63A46363-EFCC-4A11-810F-879DC4381CF7}"/>
    <cellStyle name="Note 2 5 3 14 3 3" xfId="18602" xr:uid="{592F1641-D548-4E1A-8685-1BD8CFF5B79E}"/>
    <cellStyle name="Note 2 5 3 14 4" xfId="18603" xr:uid="{8F9A4141-3597-40D5-A742-094F750C0310}"/>
    <cellStyle name="Note 2 5 3 14 4 2" xfId="18604" xr:uid="{6818B513-7C4E-4A5F-8093-A65664F1B25A}"/>
    <cellStyle name="Note 2 5 3 14 4 3" xfId="18605" xr:uid="{CB320173-C98D-407B-8764-3755DAB94AA8}"/>
    <cellStyle name="Note 2 5 3 14 5" xfId="18606" xr:uid="{76828109-3183-46F1-9AF7-D5706B739D3D}"/>
    <cellStyle name="Note 2 5 3 14 5 2" xfId="18607" xr:uid="{CA16438C-168C-4549-A4C6-087B0BEB7CBE}"/>
    <cellStyle name="Note 2 5 3 14 5 3" xfId="18608" xr:uid="{C0D7B49F-E50E-40AD-99AE-6C618C741503}"/>
    <cellStyle name="Note 2 5 3 14 6" xfId="18609" xr:uid="{73DB7E18-4204-4D4A-8B53-AFD7380799EC}"/>
    <cellStyle name="Note 2 5 3 14 6 2" xfId="18610" xr:uid="{FAB2604D-2C89-47C1-835E-118F18CE7882}"/>
    <cellStyle name="Note 2 5 3 14 6 3" xfId="18611" xr:uid="{394A69AA-2631-44E7-A893-33DFAC4BB117}"/>
    <cellStyle name="Note 2 5 3 14 7" xfId="18612" xr:uid="{E088A50B-603E-4791-A5A8-A028D88EE266}"/>
    <cellStyle name="Note 2 5 3 14 8" xfId="18613" xr:uid="{127ED1D4-3C44-4ECB-BD55-4C842EF4DCFC}"/>
    <cellStyle name="Note 2 5 3 15" xfId="18614" xr:uid="{4E785791-70DF-4DD8-8AC9-50D77F75DFCA}"/>
    <cellStyle name="Note 2 5 3 15 2" xfId="18615" xr:uid="{3AE074CA-8E2B-406C-8A85-E11BBB94A735}"/>
    <cellStyle name="Note 2 5 3 15 2 2" xfId="18616" xr:uid="{CBABD71F-34C9-4788-837A-D024BF29FDE8}"/>
    <cellStyle name="Note 2 5 3 15 2 3" xfId="18617" xr:uid="{B7D46B31-224D-4908-8F04-E2A2A9638808}"/>
    <cellStyle name="Note 2 5 3 15 3" xfId="18618" xr:uid="{0E24C506-AB56-4506-802C-26CEA4571AFA}"/>
    <cellStyle name="Note 2 5 3 15 3 2" xfId="18619" xr:uid="{43090533-3BD7-4EC9-9967-141F2B58D26C}"/>
    <cellStyle name="Note 2 5 3 15 3 3" xfId="18620" xr:uid="{7DD5B142-FC51-4C78-9265-699C35F70FA3}"/>
    <cellStyle name="Note 2 5 3 15 4" xfId="18621" xr:uid="{45A95FE0-3541-4A1D-B16B-5892BE727E1B}"/>
    <cellStyle name="Note 2 5 3 15 4 2" xfId="18622" xr:uid="{222B4A66-8DBB-4191-B9CD-D9BE33A757A1}"/>
    <cellStyle name="Note 2 5 3 15 4 3" xfId="18623" xr:uid="{33A4C7AF-CF96-4C70-9132-8599862829C1}"/>
    <cellStyle name="Note 2 5 3 15 5" xfId="18624" xr:uid="{6002D88A-E56A-43E9-8092-4F26259A7144}"/>
    <cellStyle name="Note 2 5 3 15 5 2" xfId="18625" xr:uid="{314DE252-83C4-4B7F-9586-B61D51500E98}"/>
    <cellStyle name="Note 2 5 3 15 5 3" xfId="18626" xr:uid="{5FAE4C5A-55A1-4906-9203-A4AEF0DEF78F}"/>
    <cellStyle name="Note 2 5 3 15 6" xfId="18627" xr:uid="{3F1F92A8-6A68-4C9A-84FB-A35BB9913141}"/>
    <cellStyle name="Note 2 5 3 15 6 2" xfId="18628" xr:uid="{ABC1FB4E-CD77-4A1C-9463-FCB943419799}"/>
    <cellStyle name="Note 2 5 3 15 6 3" xfId="18629" xr:uid="{49C5A776-4526-488C-8DDB-57BE4A7B78D4}"/>
    <cellStyle name="Note 2 5 3 15 7" xfId="18630" xr:uid="{4B977412-4DA2-4401-8576-34098988E10D}"/>
    <cellStyle name="Note 2 5 3 15 8" xfId="18631" xr:uid="{120D3767-65A4-4B13-AECF-96F629D2FF7C}"/>
    <cellStyle name="Note 2 5 3 16" xfId="18632" xr:uid="{AF869AFE-7AF3-4784-A254-E770951B3940}"/>
    <cellStyle name="Note 2 5 3 2" xfId="18633" xr:uid="{74748F57-C8E5-408C-AF6C-55155F9ADBA2}"/>
    <cellStyle name="Note 2 5 3 2 2" xfId="18634" xr:uid="{79647A56-F24C-4E33-B6C2-0F2344248C0D}"/>
    <cellStyle name="Note 2 5 3 2 2 2" xfId="18635" xr:uid="{F87C8D7E-CDD0-4FF5-9CD1-901B85712331}"/>
    <cellStyle name="Note 2 5 3 2 2 3" xfId="18636" xr:uid="{E2ABC8A8-069B-4B25-8544-3C4AF47E6E62}"/>
    <cellStyle name="Note 2 5 3 2 3" xfId="18637" xr:uid="{D053AAA5-A6DC-4848-A599-67075E8C5ECE}"/>
    <cellStyle name="Note 2 5 3 2 3 2" xfId="18638" xr:uid="{7FC46A2B-F7B8-4C23-BF48-840730DA004B}"/>
    <cellStyle name="Note 2 5 3 2 3 3" xfId="18639" xr:uid="{21EB9F69-CED4-4E21-BD39-DA88DE7A5D2A}"/>
    <cellStyle name="Note 2 5 3 2 4" xfId="18640" xr:uid="{AEACB179-CBCD-4B77-ACF3-5F5BD246E400}"/>
    <cellStyle name="Note 2 5 3 2 4 2" xfId="18641" xr:uid="{85E5917F-38FA-46B5-9A32-DED58A227774}"/>
    <cellStyle name="Note 2 5 3 2 4 3" xfId="18642" xr:uid="{9DFEC51A-9A37-4E93-8F9A-E28892257A0E}"/>
    <cellStyle name="Note 2 5 3 2 5" xfId="18643" xr:uid="{8A0D28C8-668B-4316-AEB7-8AB03602FB62}"/>
    <cellStyle name="Note 2 5 3 2 5 2" xfId="18644" xr:uid="{391511D6-084A-4292-8263-9FCA78A197AA}"/>
    <cellStyle name="Note 2 5 3 2 5 3" xfId="18645" xr:uid="{3468A714-CFAA-4ABE-BC91-316A3C35574D}"/>
    <cellStyle name="Note 2 5 3 2 6" xfId="18646" xr:uid="{91F2C729-DA1C-4169-8444-71D7D3BDCEA0}"/>
    <cellStyle name="Note 2 5 3 2 6 2" xfId="18647" xr:uid="{A1808D11-0786-461F-8CFC-800EB8B275FE}"/>
    <cellStyle name="Note 2 5 3 2 6 3" xfId="18648" xr:uid="{619B3BD9-F074-48AF-AC4C-C2C63CB75B59}"/>
    <cellStyle name="Note 2 5 3 2 7" xfId="18649" xr:uid="{A81FA624-5242-4E63-9F69-30AD4F099A54}"/>
    <cellStyle name="Note 2 5 3 2 8" xfId="18650" xr:uid="{5E90EC14-C727-4E7E-ADA6-1C2F155F3B98}"/>
    <cellStyle name="Note 2 5 3 2 9" xfId="18651" xr:uid="{9FF2AB0F-738F-4C5D-AA29-156B4DAD9231}"/>
    <cellStyle name="Note 2 5 3 3" xfId="18652" xr:uid="{B0F8C196-D9E4-4008-9445-59601BC9F278}"/>
    <cellStyle name="Note 2 5 3 3 2" xfId="18653" xr:uid="{CA59E321-8B63-45E8-AAAA-DF87CCC75254}"/>
    <cellStyle name="Note 2 5 3 3 2 2" xfId="18654" xr:uid="{2473C23F-BE6C-4F6F-9221-22641FE8E26B}"/>
    <cellStyle name="Note 2 5 3 3 2 3" xfId="18655" xr:uid="{A8971393-5DA1-4FAA-A253-C6F91994679D}"/>
    <cellStyle name="Note 2 5 3 3 3" xfId="18656" xr:uid="{A1611DE7-40A1-41A7-9C0E-C659B3577362}"/>
    <cellStyle name="Note 2 5 3 3 3 2" xfId="18657" xr:uid="{DA4618CA-2615-4609-A310-29432F0A43DD}"/>
    <cellStyle name="Note 2 5 3 3 3 3" xfId="18658" xr:uid="{E3E76547-98E4-48CC-8F32-1E01281A0337}"/>
    <cellStyle name="Note 2 5 3 3 4" xfId="18659" xr:uid="{EA89B27F-27FF-461E-9D66-FDDC37045D05}"/>
    <cellStyle name="Note 2 5 3 3 4 2" xfId="18660" xr:uid="{8F994AA3-B796-43C1-8768-1BA37236AA5F}"/>
    <cellStyle name="Note 2 5 3 3 4 3" xfId="18661" xr:uid="{86F66011-F8AA-4326-A327-8ADF051C7BA7}"/>
    <cellStyle name="Note 2 5 3 3 5" xfId="18662" xr:uid="{E15D34F5-48FC-48B2-8D16-963DDE7F2C1B}"/>
    <cellStyle name="Note 2 5 3 3 5 2" xfId="18663" xr:uid="{07C0E8FD-C47A-41DB-A0BC-4FE7AA0FC698}"/>
    <cellStyle name="Note 2 5 3 3 5 3" xfId="18664" xr:uid="{5B8731F9-5FC3-4F71-B306-EB6E00F210E8}"/>
    <cellStyle name="Note 2 5 3 3 6" xfId="18665" xr:uid="{3C763407-CABD-451C-B94D-86E83B9C060A}"/>
    <cellStyle name="Note 2 5 3 3 6 2" xfId="18666" xr:uid="{CC26EC22-D7A0-4883-AEC7-C90889953185}"/>
    <cellStyle name="Note 2 5 3 3 6 3" xfId="18667" xr:uid="{8E603935-2296-4651-8D81-B3AF643E7BDC}"/>
    <cellStyle name="Note 2 5 3 3 7" xfId="18668" xr:uid="{B81D977B-6A57-4253-AEEE-823991FB6350}"/>
    <cellStyle name="Note 2 5 3 3 8" xfId="18669" xr:uid="{4B81AB17-AC3F-4A93-86B0-4E42CCCA3E4C}"/>
    <cellStyle name="Note 2 5 3 3 9" xfId="18670" xr:uid="{1DFC0B15-2F71-44AD-9DD2-CDF094F438CF}"/>
    <cellStyle name="Note 2 5 3 4" xfId="18671" xr:uid="{83D96ECD-26CC-43CF-8888-EB58BDC8077F}"/>
    <cellStyle name="Note 2 5 3 4 2" xfId="18672" xr:uid="{2C07E5B4-3B65-4B75-9FCA-072504111972}"/>
    <cellStyle name="Note 2 5 3 4 2 2" xfId="18673" xr:uid="{530F7529-CFAA-4E55-87CF-5BDFAAE352C1}"/>
    <cellStyle name="Note 2 5 3 4 2 3" xfId="18674" xr:uid="{8BCA5451-8BC5-47F9-AC5F-19BD5DC57888}"/>
    <cellStyle name="Note 2 5 3 4 3" xfId="18675" xr:uid="{5FE3BB0E-31C2-429A-AF5A-58E64E2353BE}"/>
    <cellStyle name="Note 2 5 3 4 3 2" xfId="18676" xr:uid="{734B2183-AEF8-4A32-B062-5B15AFC911C7}"/>
    <cellStyle name="Note 2 5 3 4 3 3" xfId="18677" xr:uid="{66DC56FC-8726-4B1A-B787-DFFF57F0287C}"/>
    <cellStyle name="Note 2 5 3 4 4" xfId="18678" xr:uid="{88BB1B38-B121-4DE7-8DC8-337FCBD84404}"/>
    <cellStyle name="Note 2 5 3 4 4 2" xfId="18679" xr:uid="{4CD01E40-82D5-49D6-8082-AD9517B2453B}"/>
    <cellStyle name="Note 2 5 3 4 4 3" xfId="18680" xr:uid="{6748E2D0-7387-4E6C-8007-813C7D4B405D}"/>
    <cellStyle name="Note 2 5 3 4 5" xfId="18681" xr:uid="{7D2383B8-F85F-41CF-A97D-C9263B562CF6}"/>
    <cellStyle name="Note 2 5 3 4 5 2" xfId="18682" xr:uid="{EA31F66F-FA3F-48BF-ACB6-A4F462E399AF}"/>
    <cellStyle name="Note 2 5 3 4 5 3" xfId="18683" xr:uid="{053BA055-1599-4B61-BF0E-1B966DDA6B6E}"/>
    <cellStyle name="Note 2 5 3 4 6" xfId="18684" xr:uid="{ED219601-915E-4BD9-8770-83AC5D17B9D5}"/>
    <cellStyle name="Note 2 5 3 4 6 2" xfId="18685" xr:uid="{0A68AF6F-8BFA-44A6-9C9C-7CB97FD4B7D9}"/>
    <cellStyle name="Note 2 5 3 4 6 3" xfId="18686" xr:uid="{A465A789-67B4-41EF-B1C9-B20BC66D8AFA}"/>
    <cellStyle name="Note 2 5 3 4 7" xfId="18687" xr:uid="{3B7A069A-95FC-4026-A700-820EA967AA15}"/>
    <cellStyle name="Note 2 5 3 4 8" xfId="18688" xr:uid="{95B42DA0-0D3C-4838-BA8D-0E0A4BE5AFFA}"/>
    <cellStyle name="Note 2 5 3 4 9" xfId="18689" xr:uid="{293B26B3-AD2B-465F-B6D5-B55F8ED49271}"/>
    <cellStyle name="Note 2 5 3 5" xfId="18690" xr:uid="{F9BF9CAE-13C3-4E25-8715-B9008E98B119}"/>
    <cellStyle name="Note 2 5 3 5 2" xfId="18691" xr:uid="{0FEDD475-13E1-4D1D-9743-486A9DDD1BB4}"/>
    <cellStyle name="Note 2 5 3 5 2 2" xfId="18692" xr:uid="{D9ECA2C3-798E-4900-9179-B4436E3924C7}"/>
    <cellStyle name="Note 2 5 3 5 2 3" xfId="18693" xr:uid="{57C0028A-C6D2-417D-B3E7-CF45E6151119}"/>
    <cellStyle name="Note 2 5 3 5 3" xfId="18694" xr:uid="{F19EC97C-4F9A-4A3C-AC3E-5E713A35D99D}"/>
    <cellStyle name="Note 2 5 3 5 3 2" xfId="18695" xr:uid="{AD4A81E6-65A7-4E89-B903-DEBACEBB0764}"/>
    <cellStyle name="Note 2 5 3 5 3 3" xfId="18696" xr:uid="{2ACB5A25-DE4E-4C53-8BA3-63DF76B62744}"/>
    <cellStyle name="Note 2 5 3 5 4" xfId="18697" xr:uid="{8840D29E-272C-400D-98BB-BF767926FAD6}"/>
    <cellStyle name="Note 2 5 3 5 4 2" xfId="18698" xr:uid="{936D8916-D027-4C55-885E-429E7E6A9195}"/>
    <cellStyle name="Note 2 5 3 5 4 3" xfId="18699" xr:uid="{5954D424-90FB-40A9-A8E1-204B074110B6}"/>
    <cellStyle name="Note 2 5 3 5 5" xfId="18700" xr:uid="{FF275D29-6D2F-4FCD-8B78-6D1690CA8DC6}"/>
    <cellStyle name="Note 2 5 3 5 5 2" xfId="18701" xr:uid="{6224AE0E-31D5-40B1-A91E-96DA43B633FD}"/>
    <cellStyle name="Note 2 5 3 5 5 3" xfId="18702" xr:uid="{6C177B35-179E-45D5-ABE5-9F9EF47CCD22}"/>
    <cellStyle name="Note 2 5 3 5 6" xfId="18703" xr:uid="{D07C7E9E-BBE3-4A65-9121-4B4032A243B7}"/>
    <cellStyle name="Note 2 5 3 5 6 2" xfId="18704" xr:uid="{98552028-A3FE-43D4-BE6E-78571D45B259}"/>
    <cellStyle name="Note 2 5 3 5 6 3" xfId="18705" xr:uid="{22DB1147-1ADA-4E46-93E3-90513EC6487D}"/>
    <cellStyle name="Note 2 5 3 5 7" xfId="18706" xr:uid="{118A835F-A466-4482-9FF3-01EE62A53AB1}"/>
    <cellStyle name="Note 2 5 3 5 8" xfId="18707" xr:uid="{0344690D-6721-4527-99B4-622D080C3416}"/>
    <cellStyle name="Note 2 5 3 5 9" xfId="18708" xr:uid="{18B22518-0A63-42C9-ABFB-B68E2ACB6940}"/>
    <cellStyle name="Note 2 5 3 6" xfId="18709" xr:uid="{2629C6A2-A3A7-4446-91D7-5592A23D992B}"/>
    <cellStyle name="Note 2 5 3 6 2" xfId="18710" xr:uid="{BBE19DC9-58D6-4499-B89E-05CF6A9735B9}"/>
    <cellStyle name="Note 2 5 3 6 2 2" xfId="18711" xr:uid="{3135FC3A-ADF4-4487-AAB5-137AB4D5272A}"/>
    <cellStyle name="Note 2 5 3 6 2 3" xfId="18712" xr:uid="{99ECC7E8-03C2-48E5-9F28-3F3FA39B19C2}"/>
    <cellStyle name="Note 2 5 3 6 3" xfId="18713" xr:uid="{EAFE7A51-49C8-4931-B087-6EA6FCC88E27}"/>
    <cellStyle name="Note 2 5 3 6 3 2" xfId="18714" xr:uid="{A3894C09-47BC-4A62-A696-476186173195}"/>
    <cellStyle name="Note 2 5 3 6 3 3" xfId="18715" xr:uid="{36AFA9AF-0604-4CA5-BDCB-A024A94328DB}"/>
    <cellStyle name="Note 2 5 3 6 4" xfId="18716" xr:uid="{ED324076-0ACA-4E7B-A308-2DA9E1D44CD0}"/>
    <cellStyle name="Note 2 5 3 6 4 2" xfId="18717" xr:uid="{1839C669-9A79-4A57-BC8C-1653C4DDAD97}"/>
    <cellStyle name="Note 2 5 3 6 4 3" xfId="18718" xr:uid="{C323A348-455A-4EAE-97A7-DE5C9C6E0F23}"/>
    <cellStyle name="Note 2 5 3 6 5" xfId="18719" xr:uid="{8AEBD5B3-295C-4078-80CC-0282F3C2927C}"/>
    <cellStyle name="Note 2 5 3 6 5 2" xfId="18720" xr:uid="{0348FB22-6604-4C61-BB4F-AD3E7726A3D7}"/>
    <cellStyle name="Note 2 5 3 6 5 3" xfId="18721" xr:uid="{25EAF004-5A92-4229-A036-C46F088FF152}"/>
    <cellStyle name="Note 2 5 3 6 6" xfId="18722" xr:uid="{C4754F4C-04B1-4721-AC2B-B4EF62E1EB73}"/>
    <cellStyle name="Note 2 5 3 6 6 2" xfId="18723" xr:uid="{A3E9CAAB-2F06-4C56-8583-877349CED7D7}"/>
    <cellStyle name="Note 2 5 3 6 6 3" xfId="18724" xr:uid="{7141357A-9DDA-4FDC-97FB-4E081A4D2EF9}"/>
    <cellStyle name="Note 2 5 3 6 7" xfId="18725" xr:uid="{B8F73159-5B9C-4D76-9809-B3F8B9640D9A}"/>
    <cellStyle name="Note 2 5 3 6 8" xfId="18726" xr:uid="{D05FC850-5F40-46BC-8F76-D3F7994C0B4C}"/>
    <cellStyle name="Note 2 5 3 6 9" xfId="18727" xr:uid="{E9292E3A-240B-4547-9F1C-D0CDEE05F428}"/>
    <cellStyle name="Note 2 5 3 7" xfId="18728" xr:uid="{3541856D-4539-48B0-B19B-556035785A85}"/>
    <cellStyle name="Note 2 5 3 7 2" xfId="18729" xr:uid="{66D52B23-744A-4AB2-A41F-1457AC0130B2}"/>
    <cellStyle name="Note 2 5 3 7 2 2" xfId="18730" xr:uid="{A66B504C-BCA1-45B2-897B-4CE2EF29B6B5}"/>
    <cellStyle name="Note 2 5 3 7 2 3" xfId="18731" xr:uid="{D7EDCD29-C99E-4AFF-9B8E-ACE5FB170F7E}"/>
    <cellStyle name="Note 2 5 3 7 3" xfId="18732" xr:uid="{7B2C0289-F4ED-4558-8208-EDAF2FFD72A7}"/>
    <cellStyle name="Note 2 5 3 7 3 2" xfId="18733" xr:uid="{ED21CE9B-F74B-4D3E-B310-3937479FED4C}"/>
    <cellStyle name="Note 2 5 3 7 3 3" xfId="18734" xr:uid="{6FE1C27F-7530-4A0D-B830-E39300D206C5}"/>
    <cellStyle name="Note 2 5 3 7 4" xfId="18735" xr:uid="{1800EBB3-06B9-46F3-8971-71997BAAD785}"/>
    <cellStyle name="Note 2 5 3 7 4 2" xfId="18736" xr:uid="{80101400-4472-4141-A50A-D572D141A313}"/>
    <cellStyle name="Note 2 5 3 7 4 3" xfId="18737" xr:uid="{A541F369-34DB-4826-BFBD-CC04EF4EF862}"/>
    <cellStyle name="Note 2 5 3 7 5" xfId="18738" xr:uid="{501032D7-8697-41BC-9DBD-346C5F708AF6}"/>
    <cellStyle name="Note 2 5 3 7 5 2" xfId="18739" xr:uid="{CFD35F66-E271-4A31-9A59-3068E1493856}"/>
    <cellStyle name="Note 2 5 3 7 5 3" xfId="18740" xr:uid="{EBAB684F-4726-4D10-9215-A9C17A158883}"/>
    <cellStyle name="Note 2 5 3 7 6" xfId="18741" xr:uid="{AB910561-1757-429F-8B48-080B137A54E2}"/>
    <cellStyle name="Note 2 5 3 7 6 2" xfId="18742" xr:uid="{CBB0EF37-A01D-4C52-B275-50EB6F2E2F11}"/>
    <cellStyle name="Note 2 5 3 7 6 3" xfId="18743" xr:uid="{13745342-9A09-405B-B6A0-B3E6303E0658}"/>
    <cellStyle name="Note 2 5 3 7 7" xfId="18744" xr:uid="{78F70DDD-1335-456A-BBD1-A391FD2E35D7}"/>
    <cellStyle name="Note 2 5 3 7 8" xfId="18745" xr:uid="{57F026DC-635B-4C73-A856-FE7A6FDDC147}"/>
    <cellStyle name="Note 2 5 3 7 9" xfId="18746" xr:uid="{E1F89B99-5DD3-4C62-9E24-916D822BB554}"/>
    <cellStyle name="Note 2 5 3 8" xfId="18747" xr:uid="{7E76E4A8-C47E-45DC-B9BC-0ACED1AF5A0E}"/>
    <cellStyle name="Note 2 5 3 8 2" xfId="18748" xr:uid="{A775F735-2122-4999-9857-F394A11A752E}"/>
    <cellStyle name="Note 2 5 3 8 2 2" xfId="18749" xr:uid="{190E0A76-CBD0-4400-BBB0-A56074FBF952}"/>
    <cellStyle name="Note 2 5 3 8 2 3" xfId="18750" xr:uid="{53D25E92-94D9-4A18-AD0E-29EB94C00C84}"/>
    <cellStyle name="Note 2 5 3 8 3" xfId="18751" xr:uid="{CCBFCC88-C3F1-4EF4-B4F6-98B66F30978A}"/>
    <cellStyle name="Note 2 5 3 8 3 2" xfId="18752" xr:uid="{8FBD00DE-BD0C-4E1E-A5C3-9E30D962493C}"/>
    <cellStyle name="Note 2 5 3 8 3 3" xfId="18753" xr:uid="{8B39C8B7-9DE7-4B5D-B3B3-54D93FF0AA86}"/>
    <cellStyle name="Note 2 5 3 8 4" xfId="18754" xr:uid="{444292BC-6276-481A-A34B-657C63DCA4D0}"/>
    <cellStyle name="Note 2 5 3 8 4 2" xfId="18755" xr:uid="{4EB45CE6-BC20-49BD-B34A-30F1FAD822B9}"/>
    <cellStyle name="Note 2 5 3 8 4 3" xfId="18756" xr:uid="{02DB849F-A0A6-40F1-887F-F5F06048379C}"/>
    <cellStyle name="Note 2 5 3 8 5" xfId="18757" xr:uid="{30002ED7-7A8B-43AF-BD41-3F4104D4B41A}"/>
    <cellStyle name="Note 2 5 3 8 5 2" xfId="18758" xr:uid="{B48DBA6C-9B88-44B6-A93E-386830E75535}"/>
    <cellStyle name="Note 2 5 3 8 5 3" xfId="18759" xr:uid="{5B2048D4-276C-47C3-9EA0-ACC4D9566B81}"/>
    <cellStyle name="Note 2 5 3 8 6" xfId="18760" xr:uid="{03CDD6C6-D6AE-4FCE-A295-40ACD2571B69}"/>
    <cellStyle name="Note 2 5 3 8 6 2" xfId="18761" xr:uid="{A4F04DA2-3358-4A3B-B1C1-8397C8D818CD}"/>
    <cellStyle name="Note 2 5 3 8 6 3" xfId="18762" xr:uid="{C7CAA9A5-E3D5-49FC-84B3-CC958AC70C41}"/>
    <cellStyle name="Note 2 5 3 8 7" xfId="18763" xr:uid="{26E80797-FAF1-49E5-8C72-D8CC332EECB4}"/>
    <cellStyle name="Note 2 5 3 8 8" xfId="18764" xr:uid="{CB538125-1932-4548-B931-2F486860D625}"/>
    <cellStyle name="Note 2 5 3 8 9" xfId="18765" xr:uid="{006EBDF9-1365-464A-9782-F15547160CF8}"/>
    <cellStyle name="Note 2 5 3 9" xfId="18766" xr:uid="{93E69E53-C70F-49FB-8877-76AECDBDD1D7}"/>
    <cellStyle name="Note 2 5 3 9 2" xfId="18767" xr:uid="{DD53E567-1512-4EEA-AC3C-2880AC9B344C}"/>
    <cellStyle name="Note 2 5 3 9 2 2" xfId="18768" xr:uid="{D4C602C3-A0A3-4159-A402-D3367C6210FE}"/>
    <cellStyle name="Note 2 5 3 9 2 3" xfId="18769" xr:uid="{0EA096C6-4B1D-40A9-95DA-ED58CF51E219}"/>
    <cellStyle name="Note 2 5 3 9 3" xfId="18770" xr:uid="{9B6644EC-085F-4AAC-8822-496A462FDE43}"/>
    <cellStyle name="Note 2 5 3 9 3 2" xfId="18771" xr:uid="{FC1F3F23-0C83-408D-9840-EC89A46A7E22}"/>
    <cellStyle name="Note 2 5 3 9 3 3" xfId="18772" xr:uid="{AE23D732-354C-44F0-A7FD-6AEA844E0DEF}"/>
    <cellStyle name="Note 2 5 3 9 4" xfId="18773" xr:uid="{2B07BE7D-4C91-44D1-B1A8-9BDEE47C6BA9}"/>
    <cellStyle name="Note 2 5 3 9 4 2" xfId="18774" xr:uid="{A744D4F1-746C-4796-A5E3-B7D16C8F6566}"/>
    <cellStyle name="Note 2 5 3 9 4 3" xfId="18775" xr:uid="{A6954293-43E4-44AB-808E-142D19D14855}"/>
    <cellStyle name="Note 2 5 3 9 5" xfId="18776" xr:uid="{BDB9A93D-13C6-49A8-BF16-F8225CAA5F9C}"/>
    <cellStyle name="Note 2 5 3 9 5 2" xfId="18777" xr:uid="{97306B2A-3AE7-4C75-AA19-A0978B6E8094}"/>
    <cellStyle name="Note 2 5 3 9 5 3" xfId="18778" xr:uid="{6146321C-1817-415B-8D52-261638D70F0D}"/>
    <cellStyle name="Note 2 5 3 9 6" xfId="18779" xr:uid="{089FB019-5281-4016-9782-7C2C59146401}"/>
    <cellStyle name="Note 2 5 3 9 6 2" xfId="18780" xr:uid="{1AC79CE2-A06A-4F35-B41B-6CDB3CDC1E9F}"/>
    <cellStyle name="Note 2 5 3 9 6 3" xfId="18781" xr:uid="{57B8E862-AD1A-477F-A409-CF5A22827408}"/>
    <cellStyle name="Note 2 5 3 9 7" xfId="18782" xr:uid="{FEE61B51-3280-4650-8C86-66058CAD0C7F}"/>
    <cellStyle name="Note 2 5 3 9 8" xfId="18783" xr:uid="{446F3A9A-C99D-4264-AF02-0F9D0209173F}"/>
    <cellStyle name="Note 2 5 4" xfId="18784" xr:uid="{C47042A7-4E54-4BA0-9514-258A860274C3}"/>
    <cellStyle name="Note 2 5 4 10" xfId="18785" xr:uid="{ED420761-EEA4-45DF-A79D-4EB5854DCB7D}"/>
    <cellStyle name="Note 2 5 4 10 2" xfId="18786" xr:uid="{294E6B2F-72DD-42F8-9CCF-376033D53A12}"/>
    <cellStyle name="Note 2 5 4 10 2 2" xfId="18787" xr:uid="{5026C108-790C-4C4B-88FA-0CDF825F2FFD}"/>
    <cellStyle name="Note 2 5 4 10 2 3" xfId="18788" xr:uid="{27FD7020-1DB2-41E8-8FC3-DBC95D7A0149}"/>
    <cellStyle name="Note 2 5 4 10 3" xfId="18789" xr:uid="{5954A5BF-707F-4817-BDD0-2A2CF5D4DE21}"/>
    <cellStyle name="Note 2 5 4 10 3 2" xfId="18790" xr:uid="{AC4F6217-6DF0-4646-9A27-5D32A52984BB}"/>
    <cellStyle name="Note 2 5 4 10 3 3" xfId="18791" xr:uid="{E46C2312-4D9C-40BE-B2A0-A37E8F0DE01B}"/>
    <cellStyle name="Note 2 5 4 10 4" xfId="18792" xr:uid="{38224D79-B042-434A-86AA-07F560569569}"/>
    <cellStyle name="Note 2 5 4 10 4 2" xfId="18793" xr:uid="{8B1AA69B-53C4-4969-932A-4BA57D252E26}"/>
    <cellStyle name="Note 2 5 4 10 4 3" xfId="18794" xr:uid="{C3200E55-E0C9-4F61-A24C-77F56EFF1D21}"/>
    <cellStyle name="Note 2 5 4 10 5" xfId="18795" xr:uid="{CEC70D14-8E33-4752-82B4-CAA3B501BB6B}"/>
    <cellStyle name="Note 2 5 4 10 5 2" xfId="18796" xr:uid="{C0DE142E-FAA7-4B35-82E6-380AC4C3CD7B}"/>
    <cellStyle name="Note 2 5 4 10 5 3" xfId="18797" xr:uid="{FDC8D6B7-82A1-4D82-A830-6C0657478CB3}"/>
    <cellStyle name="Note 2 5 4 10 6" xfId="18798" xr:uid="{11C9D563-D3D0-40F4-8E96-210A2B8892E8}"/>
    <cellStyle name="Note 2 5 4 10 6 2" xfId="18799" xr:uid="{C6E393FA-8017-4D14-8A86-50FEA2AFC01A}"/>
    <cellStyle name="Note 2 5 4 10 6 3" xfId="18800" xr:uid="{9267ACB7-9228-4FD5-89EE-5AE3B3F5D017}"/>
    <cellStyle name="Note 2 5 4 10 7" xfId="18801" xr:uid="{8C216011-DE53-45D0-A1E3-58897B70D891}"/>
    <cellStyle name="Note 2 5 4 10 8" xfId="18802" xr:uid="{48351B11-1198-4AAB-8B6A-2182C4735F76}"/>
    <cellStyle name="Note 2 5 4 11" xfId="18803" xr:uid="{8D82D00B-9C57-421A-811A-30866E1DEE55}"/>
    <cellStyle name="Note 2 5 4 11 2" xfId="18804" xr:uid="{B29454B6-AB07-483E-BCE2-709741A75720}"/>
    <cellStyle name="Note 2 5 4 11 2 2" xfId="18805" xr:uid="{225C174E-5805-4131-935B-63EF0C8D2571}"/>
    <cellStyle name="Note 2 5 4 11 2 3" xfId="18806" xr:uid="{F1275FEB-FF13-43F6-9EF2-E960379E73E0}"/>
    <cellStyle name="Note 2 5 4 11 3" xfId="18807" xr:uid="{CAE54E90-E201-48E1-B8A4-091FB8DEA4B7}"/>
    <cellStyle name="Note 2 5 4 11 3 2" xfId="18808" xr:uid="{7DF2ADBA-CC8D-45D5-8043-D9149E71397F}"/>
    <cellStyle name="Note 2 5 4 11 3 3" xfId="18809" xr:uid="{DC634F06-8EA3-4B06-8FFD-66AFF56C2A7E}"/>
    <cellStyle name="Note 2 5 4 11 4" xfId="18810" xr:uid="{F4390D5D-0863-4674-9AB2-EB5B787B5CEC}"/>
    <cellStyle name="Note 2 5 4 11 4 2" xfId="18811" xr:uid="{B55640B7-CF15-4E8C-B5D2-857716701B0E}"/>
    <cellStyle name="Note 2 5 4 11 4 3" xfId="18812" xr:uid="{3142C0CB-E3BC-48AF-83A2-416A2E6781C3}"/>
    <cellStyle name="Note 2 5 4 11 5" xfId="18813" xr:uid="{77D864DA-86AE-44FC-8C5E-958DC30FC50A}"/>
    <cellStyle name="Note 2 5 4 11 5 2" xfId="18814" xr:uid="{695A4CF9-9E14-4B91-9DC6-6B798C2D15EF}"/>
    <cellStyle name="Note 2 5 4 11 5 3" xfId="18815" xr:uid="{C430679B-1E06-4C8E-9EA2-3B546BA4437C}"/>
    <cellStyle name="Note 2 5 4 11 6" xfId="18816" xr:uid="{CCF41942-8A97-4A82-8843-8A46A259F8C4}"/>
    <cellStyle name="Note 2 5 4 11 6 2" xfId="18817" xr:uid="{93CFBE2E-9E4E-4E30-BF5D-07B849A9B675}"/>
    <cellStyle name="Note 2 5 4 11 6 3" xfId="18818" xr:uid="{92685B87-224A-4115-9F98-B34D349444EA}"/>
    <cellStyle name="Note 2 5 4 11 7" xfId="18819" xr:uid="{916D3673-1871-401C-9738-FE17F43B6BDF}"/>
    <cellStyle name="Note 2 5 4 11 8" xfId="18820" xr:uid="{B71A101F-D35A-4FC2-995D-4158EE9B94F5}"/>
    <cellStyle name="Note 2 5 4 12" xfId="18821" xr:uid="{15C019D6-4360-4F2F-A0D3-9F28754B2C1D}"/>
    <cellStyle name="Note 2 5 4 12 2" xfId="18822" xr:uid="{FBC7AAFD-EEBF-48DD-BA0B-43385A3BBFB0}"/>
    <cellStyle name="Note 2 5 4 12 2 2" xfId="18823" xr:uid="{9120585C-7199-4289-BF59-F3C6A5CD7214}"/>
    <cellStyle name="Note 2 5 4 12 2 3" xfId="18824" xr:uid="{7BB24A8F-F0C9-4420-9F0F-8E58AB6847D6}"/>
    <cellStyle name="Note 2 5 4 12 3" xfId="18825" xr:uid="{5DD057E1-765D-405C-B08B-B9C26BCA690A}"/>
    <cellStyle name="Note 2 5 4 12 3 2" xfId="18826" xr:uid="{1013E729-60B5-4069-96EB-0597B17910BA}"/>
    <cellStyle name="Note 2 5 4 12 3 3" xfId="18827" xr:uid="{36D6F839-18BA-4F13-9DA5-20FEA5667FF8}"/>
    <cellStyle name="Note 2 5 4 12 4" xfId="18828" xr:uid="{E0C38919-F6C3-4D40-9AA9-F4D36F19A84F}"/>
    <cellStyle name="Note 2 5 4 12 4 2" xfId="18829" xr:uid="{6D05E91D-9469-4539-A4CB-D636BF34A520}"/>
    <cellStyle name="Note 2 5 4 12 4 3" xfId="18830" xr:uid="{2C29963B-BC86-4CDE-85FC-821EAC37DCDF}"/>
    <cellStyle name="Note 2 5 4 12 5" xfId="18831" xr:uid="{B4308A1F-6B8D-475E-8210-8D6880D80F9A}"/>
    <cellStyle name="Note 2 5 4 12 5 2" xfId="18832" xr:uid="{45B3C03F-317F-4C5F-ACF9-1F080C60B1C2}"/>
    <cellStyle name="Note 2 5 4 12 5 3" xfId="18833" xr:uid="{193484B0-5983-4829-95F5-B613AC44FEA2}"/>
    <cellStyle name="Note 2 5 4 12 6" xfId="18834" xr:uid="{C6FC95A5-3BAA-4F57-9801-49A5C8D55345}"/>
    <cellStyle name="Note 2 5 4 12 6 2" xfId="18835" xr:uid="{042AA03F-4384-4F3A-AB30-0B8F9C33C686}"/>
    <cellStyle name="Note 2 5 4 12 6 3" xfId="18836" xr:uid="{5FC6A667-A12E-4784-8A5B-6BDD6D921B60}"/>
    <cellStyle name="Note 2 5 4 12 7" xfId="18837" xr:uid="{327EDD30-2734-4310-8A7A-C622F3BCA9C7}"/>
    <cellStyle name="Note 2 5 4 12 8" xfId="18838" xr:uid="{8A1FCB78-FC6C-42A2-A9AB-13BB187624D7}"/>
    <cellStyle name="Note 2 5 4 13" xfId="18839" xr:uid="{E0AC91D4-4F4C-4B9E-99BA-36DBEFA02AEE}"/>
    <cellStyle name="Note 2 5 4 13 2" xfId="18840" xr:uid="{8953C2F9-5523-4E3C-B5FB-444AC47BBEDC}"/>
    <cellStyle name="Note 2 5 4 13 2 2" xfId="18841" xr:uid="{6E5F96D9-B225-41FC-B7B5-EF70D3544966}"/>
    <cellStyle name="Note 2 5 4 13 2 3" xfId="18842" xr:uid="{637CDA0C-35CB-4DB4-B476-F7C06FFDCE2E}"/>
    <cellStyle name="Note 2 5 4 13 3" xfId="18843" xr:uid="{C44AAFAE-92D1-4F7C-B7E8-827783FD1997}"/>
    <cellStyle name="Note 2 5 4 13 3 2" xfId="18844" xr:uid="{CC867B23-716F-435F-BE65-61B8A7FE36EF}"/>
    <cellStyle name="Note 2 5 4 13 3 3" xfId="18845" xr:uid="{74422705-7527-49EA-9135-95ECB68CDCEB}"/>
    <cellStyle name="Note 2 5 4 13 4" xfId="18846" xr:uid="{5DCE7FEB-1769-4661-BB92-BCD09CC7B85E}"/>
    <cellStyle name="Note 2 5 4 13 4 2" xfId="18847" xr:uid="{8A8087B0-7E7A-4F8C-89B0-5B764FEA0077}"/>
    <cellStyle name="Note 2 5 4 13 4 3" xfId="18848" xr:uid="{0047CFC5-B551-4CED-91AF-B017868A8E66}"/>
    <cellStyle name="Note 2 5 4 13 5" xfId="18849" xr:uid="{4DB9938B-5D74-412D-BAAA-9612E986D840}"/>
    <cellStyle name="Note 2 5 4 13 5 2" xfId="18850" xr:uid="{4020875E-C5D6-4A7F-874E-3BDEB1AE7D7E}"/>
    <cellStyle name="Note 2 5 4 13 5 3" xfId="18851" xr:uid="{2AEAAE92-24A9-44E5-902D-F8E4E8298920}"/>
    <cellStyle name="Note 2 5 4 13 6" xfId="18852" xr:uid="{2012B6E4-EC65-48AD-8C2C-AFA08350BE8F}"/>
    <cellStyle name="Note 2 5 4 13 6 2" xfId="18853" xr:uid="{3BB271D2-1F5D-47D2-91C9-B4E535F8108A}"/>
    <cellStyle name="Note 2 5 4 13 6 3" xfId="18854" xr:uid="{51CB5D9F-FBBA-46A1-9CAB-BA05A80A85D2}"/>
    <cellStyle name="Note 2 5 4 13 7" xfId="18855" xr:uid="{AB2869D6-05D3-4598-BF25-8C63855AB463}"/>
    <cellStyle name="Note 2 5 4 13 8" xfId="18856" xr:uid="{9923F164-8439-40D5-A97B-F113CD6DF446}"/>
    <cellStyle name="Note 2 5 4 14" xfId="18857" xr:uid="{FBBD5494-0725-418B-916E-5884890E0FB7}"/>
    <cellStyle name="Note 2 5 4 14 2" xfId="18858" xr:uid="{9E2BE14B-2BEF-405F-9F55-227E8EDBC92C}"/>
    <cellStyle name="Note 2 5 4 14 2 2" xfId="18859" xr:uid="{C6D82AC1-A20D-44F8-8145-845ACE43B3A1}"/>
    <cellStyle name="Note 2 5 4 14 2 3" xfId="18860" xr:uid="{518EDA4A-FDBD-4486-ADD8-208FD362A900}"/>
    <cellStyle name="Note 2 5 4 14 3" xfId="18861" xr:uid="{AD06A0EF-69E0-447E-B0FA-DE9CF5733BA1}"/>
    <cellStyle name="Note 2 5 4 14 3 2" xfId="18862" xr:uid="{97900FE0-93DD-4B2F-9E23-763BE819C62D}"/>
    <cellStyle name="Note 2 5 4 14 3 3" xfId="18863" xr:uid="{69F3E9DD-CB82-4238-8E43-9E76B44F9CE9}"/>
    <cellStyle name="Note 2 5 4 14 4" xfId="18864" xr:uid="{05CEE320-10F9-4469-9BD7-F85363A8F332}"/>
    <cellStyle name="Note 2 5 4 14 4 2" xfId="18865" xr:uid="{0C8CAF4A-EBFE-4E85-86E0-FF3E5FB4AABB}"/>
    <cellStyle name="Note 2 5 4 14 4 3" xfId="18866" xr:uid="{CCF4F78E-F3EE-4917-AAEF-08ED22F5B0B2}"/>
    <cellStyle name="Note 2 5 4 14 5" xfId="18867" xr:uid="{C880C68C-CC53-4868-A92A-99A7FA5F764C}"/>
    <cellStyle name="Note 2 5 4 14 5 2" xfId="18868" xr:uid="{B52FC3E9-7740-4C90-9A4C-BE9181289DC2}"/>
    <cellStyle name="Note 2 5 4 14 5 3" xfId="18869" xr:uid="{023599FD-7508-4FDF-8DC7-D9C229FEFE29}"/>
    <cellStyle name="Note 2 5 4 14 6" xfId="18870" xr:uid="{8196FA90-13EC-46F7-87E3-487D6569C66C}"/>
    <cellStyle name="Note 2 5 4 14 6 2" xfId="18871" xr:uid="{D7D9697A-F2BA-4CF4-8E8B-81C84018931C}"/>
    <cellStyle name="Note 2 5 4 14 6 3" xfId="18872" xr:uid="{36AE3157-8257-4ADC-955A-26EA8F75CBA2}"/>
    <cellStyle name="Note 2 5 4 14 7" xfId="18873" xr:uid="{40725DE8-E2D3-4823-9F55-3F008D2755A1}"/>
    <cellStyle name="Note 2 5 4 14 8" xfId="18874" xr:uid="{F5C03F42-60C9-4932-BF1E-03964F68FF8E}"/>
    <cellStyle name="Note 2 5 4 15" xfId="18875" xr:uid="{B8E24FFE-FE15-4DCE-ACB2-0F9E21A55332}"/>
    <cellStyle name="Note 2 5 4 15 2" xfId="18876" xr:uid="{9153E713-A386-4903-9624-6B6A45023073}"/>
    <cellStyle name="Note 2 5 4 15 2 2" xfId="18877" xr:uid="{FF886244-AC03-45CA-A86D-81DE6E6696CE}"/>
    <cellStyle name="Note 2 5 4 15 2 3" xfId="18878" xr:uid="{ABBFCF44-5B72-4451-8F84-69AEDB920C27}"/>
    <cellStyle name="Note 2 5 4 15 3" xfId="18879" xr:uid="{9087CD89-867F-48FF-958D-F88ECD3787D5}"/>
    <cellStyle name="Note 2 5 4 15 3 2" xfId="18880" xr:uid="{85EEB743-587A-44B6-ACC6-2F6E88B7FACD}"/>
    <cellStyle name="Note 2 5 4 15 3 3" xfId="18881" xr:uid="{254828CB-F5A9-4D42-8C2E-D3B52AD3D406}"/>
    <cellStyle name="Note 2 5 4 15 4" xfId="18882" xr:uid="{B610C468-B031-4849-BDD2-297CAE84D236}"/>
    <cellStyle name="Note 2 5 4 15 4 2" xfId="18883" xr:uid="{81302D72-0381-436D-89D9-437A610A6FDC}"/>
    <cellStyle name="Note 2 5 4 15 4 3" xfId="18884" xr:uid="{533D5469-23B2-48BA-AEA8-BB2DB50CA80C}"/>
    <cellStyle name="Note 2 5 4 15 5" xfId="18885" xr:uid="{052C6239-4F25-4709-B523-08AAB84E41CD}"/>
    <cellStyle name="Note 2 5 4 15 5 2" xfId="18886" xr:uid="{F5CAD15E-6882-4864-8F25-C90F0B5F6ADF}"/>
    <cellStyle name="Note 2 5 4 15 5 3" xfId="18887" xr:uid="{DAD971FF-CB05-467E-A4DF-54FE9B18BB31}"/>
    <cellStyle name="Note 2 5 4 15 6" xfId="18888" xr:uid="{46167778-91EC-468E-839F-91B12A1D946C}"/>
    <cellStyle name="Note 2 5 4 15 6 2" xfId="18889" xr:uid="{6801DE41-F924-45B3-9AF8-D94930BF743F}"/>
    <cellStyle name="Note 2 5 4 15 6 3" xfId="18890" xr:uid="{0629D55B-8D58-425F-BCF1-7E00459B4EE7}"/>
    <cellStyle name="Note 2 5 4 15 7" xfId="18891" xr:uid="{88D1D7CD-60D4-442A-847A-DE70DCBF4FF5}"/>
    <cellStyle name="Note 2 5 4 15 8" xfId="18892" xr:uid="{4F63EF6F-41EB-401E-8188-F10A0C14DAA8}"/>
    <cellStyle name="Note 2 5 4 16" xfId="18893" xr:uid="{4F0A67E5-7840-49FF-AA70-685D148AC010}"/>
    <cellStyle name="Note 2 5 4 2" xfId="18894" xr:uid="{3FCECAFD-EFF4-499B-A883-477E9F9F4F62}"/>
    <cellStyle name="Note 2 5 4 2 2" xfId="18895" xr:uid="{12BA132E-3788-4C10-A362-9489A464786C}"/>
    <cellStyle name="Note 2 5 4 2 2 2" xfId="18896" xr:uid="{416571D5-3066-4442-8945-4AAEF9AED8A8}"/>
    <cellStyle name="Note 2 5 4 2 2 3" xfId="18897" xr:uid="{2B773FAD-FE24-4AD3-8CBE-B83C6E958FB0}"/>
    <cellStyle name="Note 2 5 4 2 3" xfId="18898" xr:uid="{4F27D486-7F31-47FF-A2A4-C3E69A6DA7FB}"/>
    <cellStyle name="Note 2 5 4 2 3 2" xfId="18899" xr:uid="{F3750885-DDC3-43AD-90AC-67A0B3A15C9B}"/>
    <cellStyle name="Note 2 5 4 2 3 3" xfId="18900" xr:uid="{06A5696F-310C-4FB4-AF17-770BE5DF4B74}"/>
    <cellStyle name="Note 2 5 4 2 4" xfId="18901" xr:uid="{6C6CEAF6-79D1-4E54-86CE-87BC588DF29C}"/>
    <cellStyle name="Note 2 5 4 2 4 2" xfId="18902" xr:uid="{4A269AFC-8E67-4B66-B2D8-98AF2AE6046E}"/>
    <cellStyle name="Note 2 5 4 2 4 3" xfId="18903" xr:uid="{BF6F1B04-41BB-4199-88FE-3951B8DA4ADA}"/>
    <cellStyle name="Note 2 5 4 2 5" xfId="18904" xr:uid="{75A7FF27-1A40-439B-8916-3F2C2EB7AC80}"/>
    <cellStyle name="Note 2 5 4 2 5 2" xfId="18905" xr:uid="{F2B05D30-534F-4570-9E36-EB2489FA91C4}"/>
    <cellStyle name="Note 2 5 4 2 5 3" xfId="18906" xr:uid="{6F60516D-296C-4716-85E8-FA668C2FDDF2}"/>
    <cellStyle name="Note 2 5 4 2 6" xfId="18907" xr:uid="{820610BA-1D59-466F-AD22-D27A02BA84C9}"/>
    <cellStyle name="Note 2 5 4 2 6 2" xfId="18908" xr:uid="{076B4586-1A5F-4CB6-A177-F0B25B70B071}"/>
    <cellStyle name="Note 2 5 4 2 6 3" xfId="18909" xr:uid="{E1521569-B942-48D6-8B4D-3FEF795744E1}"/>
    <cellStyle name="Note 2 5 4 2 7" xfId="18910" xr:uid="{B6AE46F7-D9D4-4A42-A6ED-8729141C8573}"/>
    <cellStyle name="Note 2 5 4 2 8" xfId="18911" xr:uid="{B4240D10-37A7-4C38-BE88-E39910D206EA}"/>
    <cellStyle name="Note 2 5 4 2 9" xfId="18912" xr:uid="{B86441D2-75D9-4A11-98D0-AC818FBD9C72}"/>
    <cellStyle name="Note 2 5 4 3" xfId="18913" xr:uid="{B777F1B0-6847-4FEF-AAB8-663C5C03104C}"/>
    <cellStyle name="Note 2 5 4 3 2" xfId="18914" xr:uid="{C59DD653-EDDD-4BB4-BE01-1D208377FC60}"/>
    <cellStyle name="Note 2 5 4 3 2 2" xfId="18915" xr:uid="{1A004559-F03C-44CB-9465-CA55D6299AA1}"/>
    <cellStyle name="Note 2 5 4 3 2 3" xfId="18916" xr:uid="{76DACC38-1732-417D-8F58-FB0D94D129F1}"/>
    <cellStyle name="Note 2 5 4 3 3" xfId="18917" xr:uid="{33B1E240-3C49-4069-9DC0-51F6BD5C74E0}"/>
    <cellStyle name="Note 2 5 4 3 3 2" xfId="18918" xr:uid="{45FCF052-C27F-405C-8B86-2C25E155BDCD}"/>
    <cellStyle name="Note 2 5 4 3 3 3" xfId="18919" xr:uid="{8A6DE824-F5FD-4F89-B713-0CCAA2C45353}"/>
    <cellStyle name="Note 2 5 4 3 4" xfId="18920" xr:uid="{1121DC0C-2484-43AA-9D14-24B6FF4772EB}"/>
    <cellStyle name="Note 2 5 4 3 4 2" xfId="18921" xr:uid="{D47E7485-4597-40C6-B8AD-FCAFC6135220}"/>
    <cellStyle name="Note 2 5 4 3 4 3" xfId="18922" xr:uid="{593B7C51-2714-4C38-923C-FFC2E437DD32}"/>
    <cellStyle name="Note 2 5 4 3 5" xfId="18923" xr:uid="{9B5B5973-248B-4EB1-AC5E-AFAB1B0E6FBD}"/>
    <cellStyle name="Note 2 5 4 3 5 2" xfId="18924" xr:uid="{3744664E-AF66-4218-9CEF-000197C1C5FF}"/>
    <cellStyle name="Note 2 5 4 3 5 3" xfId="18925" xr:uid="{7D966166-4D50-445A-B39C-83497C4DCE41}"/>
    <cellStyle name="Note 2 5 4 3 6" xfId="18926" xr:uid="{3CC8CF54-9738-4310-B821-289A6DAAAC41}"/>
    <cellStyle name="Note 2 5 4 3 6 2" xfId="18927" xr:uid="{4FA31693-BB91-434F-828D-DCAED965C8E5}"/>
    <cellStyle name="Note 2 5 4 3 6 3" xfId="18928" xr:uid="{7F2A837D-52D4-416D-A28D-29E424B7D185}"/>
    <cellStyle name="Note 2 5 4 3 7" xfId="18929" xr:uid="{70BF2994-1D06-4D67-9216-81173ED8F11B}"/>
    <cellStyle name="Note 2 5 4 3 8" xfId="18930" xr:uid="{689863B9-0CDF-4507-9A8A-E26A1DDBAC52}"/>
    <cellStyle name="Note 2 5 4 3 9" xfId="18931" xr:uid="{6736F70C-2D8F-4A13-BC14-3DFEEF3A6F62}"/>
    <cellStyle name="Note 2 5 4 4" xfId="18932" xr:uid="{A71EC0E2-C804-4335-8387-7589F05390D7}"/>
    <cellStyle name="Note 2 5 4 4 2" xfId="18933" xr:uid="{41D9DE78-287A-453B-93E3-8F9721B51AD5}"/>
    <cellStyle name="Note 2 5 4 4 2 2" xfId="18934" xr:uid="{5AA244A5-AE01-4EA8-8200-D0B3C6568798}"/>
    <cellStyle name="Note 2 5 4 4 2 3" xfId="18935" xr:uid="{0DDDFDF0-D69D-41E2-8947-D8AF83E534E6}"/>
    <cellStyle name="Note 2 5 4 4 3" xfId="18936" xr:uid="{F7C05AA0-7A5F-4126-9DCF-2B92059D089F}"/>
    <cellStyle name="Note 2 5 4 4 3 2" xfId="18937" xr:uid="{325CA533-6720-45DE-AD44-C60E52B34CB9}"/>
    <cellStyle name="Note 2 5 4 4 3 3" xfId="18938" xr:uid="{5EE3ADCB-0DC1-477C-A6BB-3760E6999239}"/>
    <cellStyle name="Note 2 5 4 4 4" xfId="18939" xr:uid="{0700B93B-0D51-42EF-9102-F8FE6A6A61FA}"/>
    <cellStyle name="Note 2 5 4 4 4 2" xfId="18940" xr:uid="{FEC69182-E534-4372-A683-F96C41001C7B}"/>
    <cellStyle name="Note 2 5 4 4 4 3" xfId="18941" xr:uid="{3EF0A0A5-FBF6-47D0-AF60-6142E23294AF}"/>
    <cellStyle name="Note 2 5 4 4 5" xfId="18942" xr:uid="{809486E8-0A0F-4FB7-BDC5-9B6A30163347}"/>
    <cellStyle name="Note 2 5 4 4 5 2" xfId="18943" xr:uid="{5AF65825-239B-49B7-BE7E-28011DF960EE}"/>
    <cellStyle name="Note 2 5 4 4 5 3" xfId="18944" xr:uid="{2AA47C4B-0DAF-44BE-B395-A1430032EF3E}"/>
    <cellStyle name="Note 2 5 4 4 6" xfId="18945" xr:uid="{AD9625B7-3D74-44C5-BAA6-2B12DBA8C4F4}"/>
    <cellStyle name="Note 2 5 4 4 6 2" xfId="18946" xr:uid="{4DD60D45-644E-4353-A87E-9E6B555F8D4B}"/>
    <cellStyle name="Note 2 5 4 4 6 3" xfId="18947" xr:uid="{F091ECBB-C838-4088-86E5-52825EEDBCE8}"/>
    <cellStyle name="Note 2 5 4 4 7" xfId="18948" xr:uid="{58D3876F-5C0A-432D-A5CD-1F2F1DAB8234}"/>
    <cellStyle name="Note 2 5 4 4 8" xfId="18949" xr:uid="{51FB4A60-84C1-4F90-9B14-E207ADFDDBA2}"/>
    <cellStyle name="Note 2 5 4 4 9" xfId="18950" xr:uid="{4F660E34-40FA-480E-A233-3DF68C0E3FDE}"/>
    <cellStyle name="Note 2 5 4 5" xfId="18951" xr:uid="{260D0AC6-6D55-478F-879F-554661DDC795}"/>
    <cellStyle name="Note 2 5 4 5 2" xfId="18952" xr:uid="{514E99B5-12BA-485E-8324-2B30DF49486E}"/>
    <cellStyle name="Note 2 5 4 5 2 2" xfId="18953" xr:uid="{97003D8E-0E2D-47A6-87A5-954CC1C3C341}"/>
    <cellStyle name="Note 2 5 4 5 2 3" xfId="18954" xr:uid="{286731AD-1D5A-48E2-B430-83968C26CF2F}"/>
    <cellStyle name="Note 2 5 4 5 3" xfId="18955" xr:uid="{FF2C00F0-2475-477F-A492-372247A36CDF}"/>
    <cellStyle name="Note 2 5 4 5 3 2" xfId="18956" xr:uid="{81E74B97-246D-4931-B836-0AC78306BA22}"/>
    <cellStyle name="Note 2 5 4 5 3 3" xfId="18957" xr:uid="{BA8CB4C0-4204-4E83-8665-941540E38C71}"/>
    <cellStyle name="Note 2 5 4 5 4" xfId="18958" xr:uid="{A867772E-DFAB-47C2-8430-4DA05B435945}"/>
    <cellStyle name="Note 2 5 4 5 4 2" xfId="18959" xr:uid="{4CF2211A-586F-41EF-AD6F-4BE09B4B48B4}"/>
    <cellStyle name="Note 2 5 4 5 4 3" xfId="18960" xr:uid="{5F1DA40A-F101-40AD-B978-28FB1DBD0BF9}"/>
    <cellStyle name="Note 2 5 4 5 5" xfId="18961" xr:uid="{76A1F86B-970A-4229-B791-44CA9F1626C9}"/>
    <cellStyle name="Note 2 5 4 5 5 2" xfId="18962" xr:uid="{1C6BF72F-9BC0-47CA-9F99-82E761D7E9F8}"/>
    <cellStyle name="Note 2 5 4 5 5 3" xfId="18963" xr:uid="{376803A6-BEB6-4416-BBD9-B9BD38CDACFB}"/>
    <cellStyle name="Note 2 5 4 5 6" xfId="18964" xr:uid="{6DE4B54E-0444-4CC9-97AA-3A40995A70C3}"/>
    <cellStyle name="Note 2 5 4 5 6 2" xfId="18965" xr:uid="{F1570967-F61E-4C14-BFBC-B1A081BB78A0}"/>
    <cellStyle name="Note 2 5 4 5 6 3" xfId="18966" xr:uid="{6512C7B6-35DF-47CE-877D-ABF860328AF5}"/>
    <cellStyle name="Note 2 5 4 5 7" xfId="18967" xr:uid="{EB1C4335-DBA7-44C8-A254-EC0FF4DD5FAE}"/>
    <cellStyle name="Note 2 5 4 5 8" xfId="18968" xr:uid="{5D77906F-9701-4B58-AD62-7640AD6EB355}"/>
    <cellStyle name="Note 2 5 4 5 9" xfId="18969" xr:uid="{DB5283B3-C03D-44EA-BD2C-B0A98E37DDF7}"/>
    <cellStyle name="Note 2 5 4 6" xfId="18970" xr:uid="{BF244BF3-072D-4AD5-BE72-979D8D2B6371}"/>
    <cellStyle name="Note 2 5 4 6 2" xfId="18971" xr:uid="{3E8CA08D-C15D-4525-9BEA-C94FE456634D}"/>
    <cellStyle name="Note 2 5 4 6 2 2" xfId="18972" xr:uid="{02C80B6F-069C-4379-9486-C65D993779D8}"/>
    <cellStyle name="Note 2 5 4 6 2 3" xfId="18973" xr:uid="{EABB1E9D-8987-4838-A2ED-223DE87C4B35}"/>
    <cellStyle name="Note 2 5 4 6 3" xfId="18974" xr:uid="{E940CDB8-E1BD-4DAD-B70B-E2172418E061}"/>
    <cellStyle name="Note 2 5 4 6 3 2" xfId="18975" xr:uid="{9ECF44C5-0E16-431E-960E-66BEA9129A6E}"/>
    <cellStyle name="Note 2 5 4 6 3 3" xfId="18976" xr:uid="{9376FA3A-456F-4C6C-9A17-3C635B7DAEE0}"/>
    <cellStyle name="Note 2 5 4 6 4" xfId="18977" xr:uid="{6E045824-3D1B-4F3B-9866-A3D3A5FD639D}"/>
    <cellStyle name="Note 2 5 4 6 4 2" xfId="18978" xr:uid="{87DEF31C-AA86-4686-A32C-86924405D7B0}"/>
    <cellStyle name="Note 2 5 4 6 4 3" xfId="18979" xr:uid="{8F1DDFD1-02D4-4379-978A-1EF338EF83D3}"/>
    <cellStyle name="Note 2 5 4 6 5" xfId="18980" xr:uid="{1831E8E1-B4D6-4470-A739-E295081C4CE2}"/>
    <cellStyle name="Note 2 5 4 6 5 2" xfId="18981" xr:uid="{0D92747C-0713-43A7-B7C1-1FDAE9DA269A}"/>
    <cellStyle name="Note 2 5 4 6 5 3" xfId="18982" xr:uid="{60933568-33EF-422B-B8AF-1CADF1A10A31}"/>
    <cellStyle name="Note 2 5 4 6 6" xfId="18983" xr:uid="{D978FEF0-4182-421B-848E-60892D6664C9}"/>
    <cellStyle name="Note 2 5 4 6 6 2" xfId="18984" xr:uid="{B76CD925-3E17-43FC-AAB2-35E9B612A909}"/>
    <cellStyle name="Note 2 5 4 6 6 3" xfId="18985" xr:uid="{B2B63839-6DAD-4B97-8B64-F04B5C7A59A0}"/>
    <cellStyle name="Note 2 5 4 6 7" xfId="18986" xr:uid="{174DD161-4F5B-4314-8E0D-EE20F44916AE}"/>
    <cellStyle name="Note 2 5 4 6 8" xfId="18987" xr:uid="{9741FDBB-06DF-487E-B46C-6BE45A87407D}"/>
    <cellStyle name="Note 2 5 4 6 9" xfId="18988" xr:uid="{249EDB92-1535-4D1A-BA14-8547C22E3372}"/>
    <cellStyle name="Note 2 5 4 7" xfId="18989" xr:uid="{659A1183-9630-4918-BE15-9AFBD1D9513B}"/>
    <cellStyle name="Note 2 5 4 7 2" xfId="18990" xr:uid="{A550342C-26A6-4CA4-95A6-A08FD0289864}"/>
    <cellStyle name="Note 2 5 4 7 2 2" xfId="18991" xr:uid="{AE27D5BC-031E-4F69-B906-16A76AE58E6E}"/>
    <cellStyle name="Note 2 5 4 7 2 3" xfId="18992" xr:uid="{0251C120-F83F-4F33-A361-80CF8FF1C653}"/>
    <cellStyle name="Note 2 5 4 7 3" xfId="18993" xr:uid="{442C728E-70EE-4BE1-A930-C3C8F6E4E0BA}"/>
    <cellStyle name="Note 2 5 4 7 3 2" xfId="18994" xr:uid="{50961718-6F16-4475-BFC1-E341144FD5B3}"/>
    <cellStyle name="Note 2 5 4 7 3 3" xfId="18995" xr:uid="{44B2A2EC-7739-43DC-AFCB-26236DB8362F}"/>
    <cellStyle name="Note 2 5 4 7 4" xfId="18996" xr:uid="{2C68F2CF-EC35-4F8A-ADA4-5CCD541C0143}"/>
    <cellStyle name="Note 2 5 4 7 4 2" xfId="18997" xr:uid="{17DC4386-3D1B-45CA-A625-6D08056A83A6}"/>
    <cellStyle name="Note 2 5 4 7 4 3" xfId="18998" xr:uid="{6A56BF6A-E6F6-45CA-982E-37042805D2DD}"/>
    <cellStyle name="Note 2 5 4 7 5" xfId="18999" xr:uid="{388AAD86-3B66-4A83-BFCA-36016279C05C}"/>
    <cellStyle name="Note 2 5 4 7 5 2" xfId="19000" xr:uid="{0BF4C016-59FB-422A-8977-6A3B06014640}"/>
    <cellStyle name="Note 2 5 4 7 5 3" xfId="19001" xr:uid="{A5985E12-FFC1-4D78-A6E2-9992ABA2AC05}"/>
    <cellStyle name="Note 2 5 4 7 6" xfId="19002" xr:uid="{A2C3A47C-75D3-43AD-B272-AD267255321F}"/>
    <cellStyle name="Note 2 5 4 7 6 2" xfId="19003" xr:uid="{7B51DC63-DD3E-492C-9C9A-36C483F9CF92}"/>
    <cellStyle name="Note 2 5 4 7 6 3" xfId="19004" xr:uid="{158CDE97-3EAE-4C0C-993B-C5DE9EE8E246}"/>
    <cellStyle name="Note 2 5 4 7 7" xfId="19005" xr:uid="{06ED5FC8-645F-47CC-AC1C-8121C20F5960}"/>
    <cellStyle name="Note 2 5 4 7 8" xfId="19006" xr:uid="{8770517A-0778-4E39-B50B-70A2A679A58A}"/>
    <cellStyle name="Note 2 5 4 7 9" xfId="19007" xr:uid="{055F0627-F351-4B8E-BF5D-B13B43CEED61}"/>
    <cellStyle name="Note 2 5 4 8" xfId="19008" xr:uid="{9085523B-26E7-4DBB-BD4E-9E32D14886A3}"/>
    <cellStyle name="Note 2 5 4 8 2" xfId="19009" xr:uid="{3F4A70B9-B3E7-4139-AE40-90A358E6C156}"/>
    <cellStyle name="Note 2 5 4 8 2 2" xfId="19010" xr:uid="{65678309-834C-47F5-B902-7806E9164170}"/>
    <cellStyle name="Note 2 5 4 8 2 3" xfId="19011" xr:uid="{9F6338BD-4386-4E11-B126-4E1F6E3DF7BF}"/>
    <cellStyle name="Note 2 5 4 8 3" xfId="19012" xr:uid="{AA7EF88C-B65B-4DA3-B920-767ED32BBB9D}"/>
    <cellStyle name="Note 2 5 4 8 3 2" xfId="19013" xr:uid="{1B038C20-1B70-4D87-BC31-545032F554BC}"/>
    <cellStyle name="Note 2 5 4 8 3 3" xfId="19014" xr:uid="{1E034127-3486-467B-8A54-1816E86F1DF1}"/>
    <cellStyle name="Note 2 5 4 8 4" xfId="19015" xr:uid="{A80C81A2-B122-4200-BDE7-D8BCE0F39F9F}"/>
    <cellStyle name="Note 2 5 4 8 4 2" xfId="19016" xr:uid="{C64EFC97-047C-4C2E-B1CA-A161DDD02714}"/>
    <cellStyle name="Note 2 5 4 8 4 3" xfId="19017" xr:uid="{71177B3A-6F75-4F64-9752-5105C6726273}"/>
    <cellStyle name="Note 2 5 4 8 5" xfId="19018" xr:uid="{13B691FD-E39F-4BBE-88D2-B939745E133E}"/>
    <cellStyle name="Note 2 5 4 8 5 2" xfId="19019" xr:uid="{86B18D17-0F9D-48E8-B874-29E3FC305685}"/>
    <cellStyle name="Note 2 5 4 8 5 3" xfId="19020" xr:uid="{8C7EA097-D11D-44A3-8EAF-043DFE18CAF3}"/>
    <cellStyle name="Note 2 5 4 8 6" xfId="19021" xr:uid="{6AA95D55-BC9C-4204-B95E-5116E0C458D1}"/>
    <cellStyle name="Note 2 5 4 8 6 2" xfId="19022" xr:uid="{019B4614-C85E-44E9-BDEA-114248604B27}"/>
    <cellStyle name="Note 2 5 4 8 6 3" xfId="19023" xr:uid="{8789D3A2-71CD-4068-A8F2-537695E7E2AC}"/>
    <cellStyle name="Note 2 5 4 8 7" xfId="19024" xr:uid="{E57275C2-72F0-4CCC-8773-0861B6ED241B}"/>
    <cellStyle name="Note 2 5 4 8 8" xfId="19025" xr:uid="{72C1D57D-9CB5-4D63-B28C-8AEC4FDD7C3E}"/>
    <cellStyle name="Note 2 5 4 8 9" xfId="19026" xr:uid="{EDC57CF7-7806-46D6-8C1B-BD5CB91DCC63}"/>
    <cellStyle name="Note 2 5 4 9" xfId="19027" xr:uid="{2D5E5CB7-1216-4F13-B68B-60B4A8FC7BFF}"/>
    <cellStyle name="Note 2 5 4 9 2" xfId="19028" xr:uid="{B9EB9D39-475C-45CE-B9F3-F8406AEFCDBB}"/>
    <cellStyle name="Note 2 5 4 9 2 2" xfId="19029" xr:uid="{2E1316AC-BA5B-43DC-9141-72FA9B4BC07E}"/>
    <cellStyle name="Note 2 5 4 9 2 3" xfId="19030" xr:uid="{D15E528E-40B2-41DD-B8C2-F0E57DC58BFA}"/>
    <cellStyle name="Note 2 5 4 9 3" xfId="19031" xr:uid="{035AD3A7-9848-4F52-BFA9-80E9C346BEBD}"/>
    <cellStyle name="Note 2 5 4 9 3 2" xfId="19032" xr:uid="{2E348E05-F8E7-4BA7-AF40-A577602E891C}"/>
    <cellStyle name="Note 2 5 4 9 3 3" xfId="19033" xr:uid="{A2D57E9F-D193-4C47-8719-700ED9127B9F}"/>
    <cellStyle name="Note 2 5 4 9 4" xfId="19034" xr:uid="{6CB0F9F3-002C-42C7-B7F9-36F517CD6F41}"/>
    <cellStyle name="Note 2 5 4 9 4 2" xfId="19035" xr:uid="{FDD92C79-1FF3-4475-A4BC-863C192D9DC7}"/>
    <cellStyle name="Note 2 5 4 9 4 3" xfId="19036" xr:uid="{83D455E1-263D-4344-B4FD-220ED1EA81D0}"/>
    <cellStyle name="Note 2 5 4 9 5" xfId="19037" xr:uid="{A1212D8C-726C-4A65-BF31-7821014B4FC7}"/>
    <cellStyle name="Note 2 5 4 9 5 2" xfId="19038" xr:uid="{0E332937-4079-4DCF-A431-4D63AE770176}"/>
    <cellStyle name="Note 2 5 4 9 5 3" xfId="19039" xr:uid="{3DA5CD7E-440E-42E3-9513-77C92F47878D}"/>
    <cellStyle name="Note 2 5 4 9 6" xfId="19040" xr:uid="{9B42F702-B225-4ECC-B3B0-93B527781A29}"/>
    <cellStyle name="Note 2 5 4 9 6 2" xfId="19041" xr:uid="{9266F831-E563-440A-953C-2A440B9F4987}"/>
    <cellStyle name="Note 2 5 4 9 6 3" xfId="19042" xr:uid="{DF0D258B-1447-48DF-AFBD-90909F1A6534}"/>
    <cellStyle name="Note 2 5 4 9 7" xfId="19043" xr:uid="{A7F803DE-2AA5-40A5-A546-00C138FD3BD3}"/>
    <cellStyle name="Note 2 5 4 9 8" xfId="19044" xr:uid="{5454C7BB-147E-4C31-9FBF-AA052B37B93C}"/>
    <cellStyle name="Note 2 5 5" xfId="19045" xr:uid="{34829A0D-D6B9-4A78-B84F-74EAF1A618D7}"/>
    <cellStyle name="Note 2 5 5 10" xfId="19046" xr:uid="{03D28C99-F440-44F0-9831-8D6855FCFEEC}"/>
    <cellStyle name="Note 2 5 5 11" xfId="19047" xr:uid="{E450168C-4803-4B6E-9EC7-4C68C8CF363B}"/>
    <cellStyle name="Note 2 5 5 2" xfId="19048" xr:uid="{B5B2036B-BFDB-4C9D-9608-32D65B7CC98D}"/>
    <cellStyle name="Note 2 5 5 2 2" xfId="19049" xr:uid="{F75F2CEA-B6FB-45D6-9A20-48A846E0C62F}"/>
    <cellStyle name="Note 2 5 5 2 3" xfId="19050" xr:uid="{7A1B7280-A6D3-4A93-B89A-C353BC482052}"/>
    <cellStyle name="Note 2 5 5 2 4" xfId="19051" xr:uid="{5A083C88-2A86-445E-B5E4-0A10A189221F}"/>
    <cellStyle name="Note 2 5 5 3" xfId="19052" xr:uid="{59C44881-BECD-48EF-9AE7-AABF97FDC188}"/>
    <cellStyle name="Note 2 5 5 3 2" xfId="19053" xr:uid="{E7D55ACE-C24D-444E-A600-4FB61070F788}"/>
    <cellStyle name="Note 2 5 5 3 3" xfId="19054" xr:uid="{5E2744A4-F4AA-4EEE-BC79-DF705E6EB562}"/>
    <cellStyle name="Note 2 5 5 3 4" xfId="19055" xr:uid="{2A2B336A-F3E3-4BCE-A80B-0E99A185E8B3}"/>
    <cellStyle name="Note 2 5 5 4" xfId="19056" xr:uid="{E6C9488A-D0E2-46E4-B7EA-26B71E6A62E2}"/>
    <cellStyle name="Note 2 5 5 4 2" xfId="19057" xr:uid="{DBD8C727-F3AA-4071-AD03-AA564FF444D0}"/>
    <cellStyle name="Note 2 5 5 4 3" xfId="19058" xr:uid="{A26570C3-B5BD-4EE9-878A-9C74042FF643}"/>
    <cellStyle name="Note 2 5 5 4 4" xfId="19059" xr:uid="{5F216F5F-07B8-455B-989D-C14453B8893A}"/>
    <cellStyle name="Note 2 5 5 5" xfId="19060" xr:uid="{B54D6CA1-3DAC-4787-8910-7086144068BF}"/>
    <cellStyle name="Note 2 5 5 5 2" xfId="19061" xr:uid="{8E30F9C3-5A99-466F-A7C1-6D684E27A3E0}"/>
    <cellStyle name="Note 2 5 5 5 3" xfId="19062" xr:uid="{72A1FB09-A398-481D-8373-22438B39E38E}"/>
    <cellStyle name="Note 2 5 5 5 4" xfId="19063" xr:uid="{A1DAAB1A-E4B3-411E-900B-D3E1904EB76B}"/>
    <cellStyle name="Note 2 5 5 6" xfId="19064" xr:uid="{A01DBEB0-2C8F-4CEC-83BC-9A4FDEAB47FE}"/>
    <cellStyle name="Note 2 5 5 6 2" xfId="19065" xr:uid="{C0085AFC-6EE6-4F4D-8120-78BEE0D5B2EB}"/>
    <cellStyle name="Note 2 5 5 6 3" xfId="19066" xr:uid="{A4EC5933-7E4A-4F01-9331-7900287738B6}"/>
    <cellStyle name="Note 2 5 5 6 4" xfId="19067" xr:uid="{431FDCF4-C8DB-4852-AFFB-2989E0A28057}"/>
    <cellStyle name="Note 2 5 5 7" xfId="19068" xr:uid="{4696BF62-ED0A-473E-A31A-6E6D6888111B}"/>
    <cellStyle name="Note 2 5 5 8" xfId="19069" xr:uid="{5CFF2392-24AF-42CA-B40B-73214446C4F5}"/>
    <cellStyle name="Note 2 5 5 9" xfId="19070" xr:uid="{ED5CEFBE-C22D-4617-9C91-FE160027A645}"/>
    <cellStyle name="Note 2 5 6" xfId="19071" xr:uid="{4A4B2CB7-0211-4A6E-9A23-6FE8EDB9FAC7}"/>
    <cellStyle name="Note 2 5 6 10" xfId="19072" xr:uid="{7F6ED218-D8CB-412F-BA5D-EC8FA61511DD}"/>
    <cellStyle name="Note 2 5 6 2" xfId="19073" xr:uid="{D93D254A-6AD2-4102-97A3-0EFD4084679C}"/>
    <cellStyle name="Note 2 5 6 2 2" xfId="19074" xr:uid="{3C372A9D-2DCE-48D7-AC8E-055859F0A3BD}"/>
    <cellStyle name="Note 2 5 6 2 3" xfId="19075" xr:uid="{0BC93C94-9415-4864-B316-05084358051F}"/>
    <cellStyle name="Note 2 5 6 2 4" xfId="19076" xr:uid="{9F504EDE-6208-47FF-9514-18BE900A4D4B}"/>
    <cellStyle name="Note 2 5 6 3" xfId="19077" xr:uid="{AA905F27-D4C6-4F3C-9B4A-712971DF177E}"/>
    <cellStyle name="Note 2 5 6 3 2" xfId="19078" xr:uid="{4F685088-1F15-4CD5-A526-E9A1AF474F4D}"/>
    <cellStyle name="Note 2 5 6 3 3" xfId="19079" xr:uid="{CFC22BAB-D0AB-4951-94E4-12607E6573C2}"/>
    <cellStyle name="Note 2 5 6 3 4" xfId="19080" xr:uid="{BC120BEE-0A34-411B-B454-7AA8AD944E09}"/>
    <cellStyle name="Note 2 5 6 4" xfId="19081" xr:uid="{BD359C93-0AA5-435B-B7CD-B76C5327E093}"/>
    <cellStyle name="Note 2 5 6 4 2" xfId="19082" xr:uid="{550A21DD-3A63-4B36-8C46-FFEC68637589}"/>
    <cellStyle name="Note 2 5 6 4 3" xfId="19083" xr:uid="{BD078673-13C6-40EA-BA8D-E5DA5CC535E5}"/>
    <cellStyle name="Note 2 5 6 4 4" xfId="19084" xr:uid="{004B9DC6-6562-4B0F-A559-8EEAFE51C23C}"/>
    <cellStyle name="Note 2 5 6 5" xfId="19085" xr:uid="{F632F368-7579-4D25-8882-AC2ED0A88A34}"/>
    <cellStyle name="Note 2 5 6 5 2" xfId="19086" xr:uid="{F7315DE4-9C21-40D9-B28E-1CA379217A4C}"/>
    <cellStyle name="Note 2 5 6 5 3" xfId="19087" xr:uid="{CE908281-C494-45AE-B820-404D83785EED}"/>
    <cellStyle name="Note 2 5 6 5 4" xfId="19088" xr:uid="{C52D2701-826A-4A68-994B-40C23306D0F0}"/>
    <cellStyle name="Note 2 5 6 6" xfId="19089" xr:uid="{9FC58D34-CE86-4518-92CF-891981FA9660}"/>
    <cellStyle name="Note 2 5 6 6 2" xfId="19090" xr:uid="{6B247BA6-4743-4C03-BE4E-28A7CDB786F1}"/>
    <cellStyle name="Note 2 5 6 6 3" xfId="19091" xr:uid="{3709D7DD-C43C-43AE-A70C-E7A7772029D6}"/>
    <cellStyle name="Note 2 5 6 6 4" xfId="19092" xr:uid="{9B9FFB84-1960-4CB0-81B1-A96279B24156}"/>
    <cellStyle name="Note 2 5 6 7" xfId="19093" xr:uid="{80A237C4-370B-4BB5-BB82-01DE8ECB1EED}"/>
    <cellStyle name="Note 2 5 6 8" xfId="19094" xr:uid="{1C287D0A-D8FB-46A7-AF2E-9E63CF5DE6BE}"/>
    <cellStyle name="Note 2 5 6 9" xfId="19095" xr:uid="{44F1FBB1-BAA5-48C1-B4E2-C37BEF4ABB80}"/>
    <cellStyle name="Note 2 5 7" xfId="19096" xr:uid="{0F384FE0-0ADF-4141-9438-AFD78B2A5D0A}"/>
    <cellStyle name="Note 2 5 7 2" xfId="19097" xr:uid="{D4803176-DF79-446E-9CB3-216BD1FDDAC7}"/>
    <cellStyle name="Note 2 5 7 2 2" xfId="19098" xr:uid="{54171D4D-9D68-4A38-BF15-D6769FF669BD}"/>
    <cellStyle name="Note 2 5 7 2 3" xfId="19099" xr:uid="{1E560F7F-81BD-4637-AF3C-B5684D35DB89}"/>
    <cellStyle name="Note 2 5 7 3" xfId="19100" xr:uid="{A935D481-587B-4FB5-85F3-17E445180ECE}"/>
    <cellStyle name="Note 2 5 7 3 2" xfId="19101" xr:uid="{3122A88D-F9B2-437D-9241-C1FCED0AC124}"/>
    <cellStyle name="Note 2 5 7 3 3" xfId="19102" xr:uid="{4B4F5537-386B-4A2E-A0C7-A339AC0D2A67}"/>
    <cellStyle name="Note 2 5 7 4" xfId="19103" xr:uid="{155E68AB-07F9-4333-8C8A-98729636B51B}"/>
    <cellStyle name="Note 2 5 7 4 2" xfId="19104" xr:uid="{1853AA19-9995-400B-BE71-D5BA0CCA80AC}"/>
    <cellStyle name="Note 2 5 7 4 3" xfId="19105" xr:uid="{5D9D665B-FEC0-467B-BC51-22EF7BAFA05B}"/>
    <cellStyle name="Note 2 5 7 5" xfId="19106" xr:uid="{95C6BD93-1F48-4D81-9978-D9707903C11A}"/>
    <cellStyle name="Note 2 5 7 5 2" xfId="19107" xr:uid="{00CBD8BC-5CE7-4162-A1DD-096D3B8EBF02}"/>
    <cellStyle name="Note 2 5 7 5 3" xfId="19108" xr:uid="{B6AB2630-574D-4E5C-A581-D28F3988D094}"/>
    <cellStyle name="Note 2 5 7 6" xfId="19109" xr:uid="{3A4C92BB-BDED-4402-A34C-BD95F57EE3E5}"/>
    <cellStyle name="Note 2 5 7 6 2" xfId="19110" xr:uid="{5FC73E1D-856C-4EDF-9DB7-B482E077990E}"/>
    <cellStyle name="Note 2 5 7 6 3" xfId="19111" xr:uid="{C55C6032-B021-4025-AE7C-916BF890972B}"/>
    <cellStyle name="Note 2 5 7 7" xfId="19112" xr:uid="{FC831260-118A-413E-991B-F8E905AAD75C}"/>
    <cellStyle name="Note 2 5 7 8" xfId="19113" xr:uid="{62CC6B04-5CD6-42D5-89DE-1D370B03E7EF}"/>
    <cellStyle name="Note 2 5 7 9" xfId="19114" xr:uid="{5821B7DF-3C55-4321-942B-43972288B914}"/>
    <cellStyle name="Note 2 5 8" xfId="19115" xr:uid="{1FB033AE-511C-48D4-881A-941945FFC7CB}"/>
    <cellStyle name="Note 2 5 8 2" xfId="19116" xr:uid="{DECD030C-4535-41B9-9294-390E597F8141}"/>
    <cellStyle name="Note 2 5 8 2 2" xfId="19117" xr:uid="{8A2CC3EC-16EB-4376-8FFF-D116FD21864D}"/>
    <cellStyle name="Note 2 5 8 2 3" xfId="19118" xr:uid="{9785D02E-A7C5-49CA-BB1F-CB5F94971225}"/>
    <cellStyle name="Note 2 5 8 3" xfId="19119" xr:uid="{947D864E-E17A-48EC-B5DF-516C52B01485}"/>
    <cellStyle name="Note 2 5 8 3 2" xfId="19120" xr:uid="{AA3F7595-CFEF-40D2-954C-64D099796848}"/>
    <cellStyle name="Note 2 5 8 3 3" xfId="19121" xr:uid="{F9B3F332-0AB0-4D22-8FBC-B9F078C66541}"/>
    <cellStyle name="Note 2 5 8 4" xfId="19122" xr:uid="{3DAB4BE6-6040-488B-AEF8-9CCF32E04C6E}"/>
    <cellStyle name="Note 2 5 8 4 2" xfId="19123" xr:uid="{74FBFCF2-4F2B-41E2-A1CB-C8ECBEF784E1}"/>
    <cellStyle name="Note 2 5 8 4 3" xfId="19124" xr:uid="{CE41F5C0-D8D3-450A-96F5-5CDA2A8422A7}"/>
    <cellStyle name="Note 2 5 8 5" xfId="19125" xr:uid="{8F5F0612-F8D8-4C86-875A-6E7409A9EED5}"/>
    <cellStyle name="Note 2 5 8 5 2" xfId="19126" xr:uid="{A6DB1B23-C87C-4B26-8879-0940EBAAB322}"/>
    <cellStyle name="Note 2 5 8 5 3" xfId="19127" xr:uid="{CF599DF8-6B09-474D-B2C9-7CC18A69F0DA}"/>
    <cellStyle name="Note 2 5 8 6" xfId="19128" xr:uid="{11E26E12-A917-4C0D-9BE3-F29AD63017EC}"/>
    <cellStyle name="Note 2 5 8 6 2" xfId="19129" xr:uid="{81A29E98-1744-4319-A535-76AB1878EBE6}"/>
    <cellStyle name="Note 2 5 8 6 3" xfId="19130" xr:uid="{4E3DB997-7B64-4970-82D6-DA86319176C7}"/>
    <cellStyle name="Note 2 5 8 7" xfId="19131" xr:uid="{CEE9DDB8-1DC4-40E7-AF33-89DE2F233082}"/>
    <cellStyle name="Note 2 5 8 8" xfId="19132" xr:uid="{B1073DAF-C0B4-41CC-AFFD-23E53D5B7BB9}"/>
    <cellStyle name="Note 2 5 8 9" xfId="19133" xr:uid="{FC5F3A15-E144-45E7-8EDD-39ABB83239B1}"/>
    <cellStyle name="Note 2 5 9" xfId="19134" xr:uid="{7B21B9A1-9051-456B-840A-412C2E28F034}"/>
    <cellStyle name="Note 2 5 9 2" xfId="19135" xr:uid="{67707A2A-A1A8-444D-8376-FE2039A8B28D}"/>
    <cellStyle name="Note 2 5 9 2 2" xfId="19136" xr:uid="{49BA135A-0E2D-4264-99A1-F7A8CAF3C7D8}"/>
    <cellStyle name="Note 2 5 9 2 3" xfId="19137" xr:uid="{F37F39B4-E5C3-47AA-B0E5-2793A060BF7C}"/>
    <cellStyle name="Note 2 5 9 3" xfId="19138" xr:uid="{2487759F-1012-41F2-8B92-1789EA08CE14}"/>
    <cellStyle name="Note 2 5 9 3 2" xfId="19139" xr:uid="{103704F1-AE30-408C-AA1A-F5FC97D3B789}"/>
    <cellStyle name="Note 2 5 9 3 3" xfId="19140" xr:uid="{CDE52D7B-13D1-492D-807A-D87D59FCAB08}"/>
    <cellStyle name="Note 2 5 9 4" xfId="19141" xr:uid="{755C6CBF-EEFE-4F84-8F80-1D038A647B9E}"/>
    <cellStyle name="Note 2 5 9 4 2" xfId="19142" xr:uid="{5098D9F9-1654-481D-B7B7-5FAA2D5F7398}"/>
    <cellStyle name="Note 2 5 9 4 3" xfId="19143" xr:uid="{429348E5-57A5-4AB2-B3AB-4D775B104006}"/>
    <cellStyle name="Note 2 5 9 5" xfId="19144" xr:uid="{FD2C5DB8-AD32-4FC3-B80C-3A81225CB20A}"/>
    <cellStyle name="Note 2 5 9 5 2" xfId="19145" xr:uid="{BD83C7A2-081C-438F-9773-9EA851217B33}"/>
    <cellStyle name="Note 2 5 9 5 3" xfId="19146" xr:uid="{60F38A8E-4E26-410C-A463-CE96FA8EF0EA}"/>
    <cellStyle name="Note 2 5 9 6" xfId="19147" xr:uid="{61024908-2E95-4F4A-922A-69312D683316}"/>
    <cellStyle name="Note 2 5 9 6 2" xfId="19148" xr:uid="{FD9F4A15-2C1D-47F0-A7D2-E3741F5F235A}"/>
    <cellStyle name="Note 2 5 9 6 3" xfId="19149" xr:uid="{8CA8EA59-5A74-4673-B551-FDF4AF098AF5}"/>
    <cellStyle name="Note 2 5 9 7" xfId="19150" xr:uid="{4141C756-1C2B-4570-88A8-61269DB5A0D9}"/>
    <cellStyle name="Note 2 5 9 8" xfId="19151" xr:uid="{637664AC-611F-41EB-B51C-8AB4270F6739}"/>
    <cellStyle name="Note 2 5 9 9" xfId="19152" xr:uid="{1757E645-6E21-4389-A656-9EEC1371389C}"/>
    <cellStyle name="Note 2 6" xfId="19153" xr:uid="{8AF53AE6-29FD-4418-9E49-36A4C5AC04F7}"/>
    <cellStyle name="Note 2 6 10" xfId="19154" xr:uid="{D957FDF2-1C7C-4FA2-856F-AD2085FCF14F}"/>
    <cellStyle name="Note 2 6 10 2" xfId="19155" xr:uid="{A5765B3C-D92E-47DE-B9AC-0CB2204D589B}"/>
    <cellStyle name="Note 2 6 10 2 2" xfId="19156" xr:uid="{57FFB1F2-9260-4367-AE2E-26A96249308D}"/>
    <cellStyle name="Note 2 6 10 2 3" xfId="19157" xr:uid="{25117C9F-FCBD-444B-A23D-BAB67EA6F519}"/>
    <cellStyle name="Note 2 6 10 3" xfId="19158" xr:uid="{48F4F989-701A-4479-A7B7-F313688FAF47}"/>
    <cellStyle name="Note 2 6 10 3 2" xfId="19159" xr:uid="{E6924B2F-A56B-4D3F-9584-9A364056F41B}"/>
    <cellStyle name="Note 2 6 10 3 3" xfId="19160" xr:uid="{6F14F8DF-92AE-4F07-9FEA-8EF78354AC49}"/>
    <cellStyle name="Note 2 6 10 4" xfId="19161" xr:uid="{2680D925-A832-443B-B297-4DD0792A5D0C}"/>
    <cellStyle name="Note 2 6 10 4 2" xfId="19162" xr:uid="{F49C4F4A-37FA-4514-A516-DE870DA3C7A0}"/>
    <cellStyle name="Note 2 6 10 4 3" xfId="19163" xr:uid="{DED08A49-8A03-4CDC-8CB9-652354C8FCF0}"/>
    <cellStyle name="Note 2 6 10 5" xfId="19164" xr:uid="{32FCC358-B205-4726-8EDF-4AB0CD3D78F3}"/>
    <cellStyle name="Note 2 6 10 5 2" xfId="19165" xr:uid="{A4B2D483-F204-4EE3-AA96-F15D5C3FEF7D}"/>
    <cellStyle name="Note 2 6 10 5 3" xfId="19166" xr:uid="{35A7CFA6-2125-4F42-9129-541F7F83413A}"/>
    <cellStyle name="Note 2 6 10 6" xfId="19167" xr:uid="{E0D17797-5B62-45D9-9B25-D8D637DCD23D}"/>
    <cellStyle name="Note 2 6 10 6 2" xfId="19168" xr:uid="{5E5A6CC1-7333-430A-B69C-DA2850061881}"/>
    <cellStyle name="Note 2 6 10 6 3" xfId="19169" xr:uid="{BB2D7447-E01E-4B90-86CB-1B9944BC9FD2}"/>
    <cellStyle name="Note 2 6 10 7" xfId="19170" xr:uid="{984C3A7D-95FA-45ED-AD8D-0506BF195AD9}"/>
    <cellStyle name="Note 2 6 10 8" xfId="19171" xr:uid="{32EC4B0A-2162-4533-8A6D-5C920EB51BD4}"/>
    <cellStyle name="Note 2 6 10 9" xfId="19172" xr:uid="{6FB5BA95-737E-4DD5-BA05-21F573668817}"/>
    <cellStyle name="Note 2 6 11" xfId="19173" xr:uid="{A35912EA-49D3-4D8C-A44D-90ED96A830B5}"/>
    <cellStyle name="Note 2 6 11 2" xfId="19174" xr:uid="{290C6E26-3983-452C-BE1D-013828DD200D}"/>
    <cellStyle name="Note 2 6 11 2 2" xfId="19175" xr:uid="{F38A36F3-02CE-44BA-A98A-B0CABC3BA364}"/>
    <cellStyle name="Note 2 6 11 2 3" xfId="19176" xr:uid="{BE923AFC-98E8-4641-9820-EF16CB192289}"/>
    <cellStyle name="Note 2 6 11 3" xfId="19177" xr:uid="{A03A6982-B2E5-4C24-A94B-DEBE187841C5}"/>
    <cellStyle name="Note 2 6 11 3 2" xfId="19178" xr:uid="{066C3516-4CD2-4BC6-A391-4962B32B33F8}"/>
    <cellStyle name="Note 2 6 11 3 3" xfId="19179" xr:uid="{8641BE24-3F72-4F79-9277-1E3CBFA244BA}"/>
    <cellStyle name="Note 2 6 11 4" xfId="19180" xr:uid="{0EC56836-DDC1-4F84-BB6B-9218F662CCDD}"/>
    <cellStyle name="Note 2 6 11 4 2" xfId="19181" xr:uid="{1F5C8BEB-4307-457B-A0F9-68BF0020A32B}"/>
    <cellStyle name="Note 2 6 11 4 3" xfId="19182" xr:uid="{4A8EC224-A5DE-4D2E-B3CE-F93277E64A99}"/>
    <cellStyle name="Note 2 6 11 5" xfId="19183" xr:uid="{D830EEE7-4073-432F-992D-4D81CE5A4778}"/>
    <cellStyle name="Note 2 6 11 5 2" xfId="19184" xr:uid="{B35CD9F8-619F-4960-8543-91E428FC88F1}"/>
    <cellStyle name="Note 2 6 11 5 3" xfId="19185" xr:uid="{533CBC54-0ACC-4245-A149-E0CB66C5C1D3}"/>
    <cellStyle name="Note 2 6 11 6" xfId="19186" xr:uid="{82057DB9-5B23-4930-BF28-5F3A3DDCCF3A}"/>
    <cellStyle name="Note 2 6 11 6 2" xfId="19187" xr:uid="{69671BA7-DB4A-462B-BF3F-5BB5BEAE21ED}"/>
    <cellStyle name="Note 2 6 11 6 3" xfId="19188" xr:uid="{5E1D9FF5-C992-4849-8654-9B65442FCF72}"/>
    <cellStyle name="Note 2 6 11 7" xfId="19189" xr:uid="{0D996650-8C36-4D2C-A86C-341117B50469}"/>
    <cellStyle name="Note 2 6 11 8" xfId="19190" xr:uid="{FBD8CD90-7059-487A-9AC9-47ACD8DFEDD9}"/>
    <cellStyle name="Note 2 6 11 9" xfId="19191" xr:uid="{B5F00295-DECF-45EA-96D2-D76B6D6C7609}"/>
    <cellStyle name="Note 2 6 12" xfId="19192" xr:uid="{62BE37A8-1EA8-4337-AE92-1C8115701C57}"/>
    <cellStyle name="Note 2 6 12 2" xfId="19193" xr:uid="{1ADF3A48-34BF-4BEA-9525-F4160F265D83}"/>
    <cellStyle name="Note 2 6 12 2 2" xfId="19194" xr:uid="{A14A94EE-A80F-4A44-AFB5-6779D62724E2}"/>
    <cellStyle name="Note 2 6 12 2 3" xfId="19195" xr:uid="{BE2EE67A-076B-4CFF-995A-6D8EC6D482CB}"/>
    <cellStyle name="Note 2 6 12 3" xfId="19196" xr:uid="{B78D4A7B-3A63-4E22-BFE5-A59D6B2D38E0}"/>
    <cellStyle name="Note 2 6 12 3 2" xfId="19197" xr:uid="{46B4CD4A-C5C6-48E6-89EF-98097AF3B182}"/>
    <cellStyle name="Note 2 6 12 3 3" xfId="19198" xr:uid="{33481C78-5FAE-41F9-A65C-6C9227F3E65D}"/>
    <cellStyle name="Note 2 6 12 4" xfId="19199" xr:uid="{48585DFD-E054-4439-9098-C8884ED85222}"/>
    <cellStyle name="Note 2 6 12 4 2" xfId="19200" xr:uid="{E7748644-9135-4779-8C1D-0DCB4AFFB96B}"/>
    <cellStyle name="Note 2 6 12 4 3" xfId="19201" xr:uid="{EBA402E6-2C9D-4819-873E-3A8F237E9C05}"/>
    <cellStyle name="Note 2 6 12 5" xfId="19202" xr:uid="{CF7878D6-AC56-47C7-A939-D20347E69E8A}"/>
    <cellStyle name="Note 2 6 12 5 2" xfId="19203" xr:uid="{465897CF-783D-464A-88AC-E27BAB748FDE}"/>
    <cellStyle name="Note 2 6 12 5 3" xfId="19204" xr:uid="{48F207CA-0DCA-488D-AF53-DBBA71DBFD7F}"/>
    <cellStyle name="Note 2 6 12 6" xfId="19205" xr:uid="{4AF4636E-2BB6-4DED-B864-735ADB0B615B}"/>
    <cellStyle name="Note 2 6 12 6 2" xfId="19206" xr:uid="{1A714C10-474F-472A-A309-7AAF5E7BEC30}"/>
    <cellStyle name="Note 2 6 12 6 3" xfId="19207" xr:uid="{D603B405-4E05-4AAF-A24A-F8331AA04A6F}"/>
    <cellStyle name="Note 2 6 12 7" xfId="19208" xr:uid="{B8FE68B0-2439-4542-B9E0-3E784E6A60ED}"/>
    <cellStyle name="Note 2 6 12 8" xfId="19209" xr:uid="{9D8171FA-ADEC-4F62-9B1F-22735CAD2BBB}"/>
    <cellStyle name="Note 2 6 12 9" xfId="19210" xr:uid="{84D7344D-BD91-4B5A-A6AA-E48826627B30}"/>
    <cellStyle name="Note 2 6 13" xfId="19211" xr:uid="{6DC8A451-1186-4877-A053-446E7F6E8008}"/>
    <cellStyle name="Note 2 6 13 2" xfId="19212" xr:uid="{9F7631CC-46EB-40F5-8C79-C7FC35A881E4}"/>
    <cellStyle name="Note 2 6 13 2 2" xfId="19213" xr:uid="{A699D5A1-BCB8-4223-8A27-6618366A07C5}"/>
    <cellStyle name="Note 2 6 13 2 3" xfId="19214" xr:uid="{39B43D85-3603-46C3-B7A2-62673D65C745}"/>
    <cellStyle name="Note 2 6 13 3" xfId="19215" xr:uid="{2CA317B2-72AB-4120-BBC1-5F9603296D56}"/>
    <cellStyle name="Note 2 6 13 3 2" xfId="19216" xr:uid="{F3AEE4F4-5185-45F9-AD6B-35191B41B92B}"/>
    <cellStyle name="Note 2 6 13 3 3" xfId="19217" xr:uid="{6E8E0853-F8A7-4528-8BD6-C0AE28248A03}"/>
    <cellStyle name="Note 2 6 13 4" xfId="19218" xr:uid="{2DA2E509-C6F3-4190-8D65-298EE6C1CFBD}"/>
    <cellStyle name="Note 2 6 13 4 2" xfId="19219" xr:uid="{7ABD44FE-29AD-4AFD-A6F5-9D43AD146796}"/>
    <cellStyle name="Note 2 6 13 4 3" xfId="19220" xr:uid="{AE899345-19F4-4A5C-A14B-944C6C0B658A}"/>
    <cellStyle name="Note 2 6 13 5" xfId="19221" xr:uid="{CB10E3ED-6A5E-4210-9983-F6B978C02E9B}"/>
    <cellStyle name="Note 2 6 13 5 2" xfId="19222" xr:uid="{A3BE34EE-81A3-4516-9F5D-4F3BA044BA33}"/>
    <cellStyle name="Note 2 6 13 5 3" xfId="19223" xr:uid="{4A790E82-1BE7-4D2E-BD29-CACD30B06CEB}"/>
    <cellStyle name="Note 2 6 13 6" xfId="19224" xr:uid="{59108E56-B711-410D-A7A0-DC2597677EE2}"/>
    <cellStyle name="Note 2 6 13 6 2" xfId="19225" xr:uid="{9D233C2F-F323-40AB-BCBB-E90C7F9FC66C}"/>
    <cellStyle name="Note 2 6 13 6 3" xfId="19226" xr:uid="{53F688FA-79B1-40B3-9F38-B5A109566A31}"/>
    <cellStyle name="Note 2 6 13 7" xfId="19227" xr:uid="{D0100BE1-A136-4BD7-BDE6-F678EB23EC02}"/>
    <cellStyle name="Note 2 6 13 8" xfId="19228" xr:uid="{4BB4682E-EBDC-4C98-91E1-5D61612E0C85}"/>
    <cellStyle name="Note 2 6 13 9" xfId="19229" xr:uid="{ED2CBAF5-F794-4A06-9D79-DA39C30704BA}"/>
    <cellStyle name="Note 2 6 14" xfId="19230" xr:uid="{5D81E68C-4079-4913-A105-5433E7F45439}"/>
    <cellStyle name="Note 2 6 14 2" xfId="19231" xr:uid="{FFB4A279-A500-49A8-B8F4-9B003D19530D}"/>
    <cellStyle name="Note 2 6 14 2 2" xfId="19232" xr:uid="{791D11FE-9A40-4CCA-9A94-52E2C01CAB20}"/>
    <cellStyle name="Note 2 6 14 2 3" xfId="19233" xr:uid="{6D09B912-803E-4E34-B08F-6C99FCE44051}"/>
    <cellStyle name="Note 2 6 14 3" xfId="19234" xr:uid="{74C1234D-B3B8-4FBF-9EF3-2FC45BFC7534}"/>
    <cellStyle name="Note 2 6 14 3 2" xfId="19235" xr:uid="{5CC5371A-208A-4A6E-8C05-5257C7976329}"/>
    <cellStyle name="Note 2 6 14 3 3" xfId="19236" xr:uid="{C4C91277-3143-46C5-9072-4C09681997E2}"/>
    <cellStyle name="Note 2 6 14 4" xfId="19237" xr:uid="{CA55B677-189D-49CD-AF9A-166656A4261D}"/>
    <cellStyle name="Note 2 6 14 4 2" xfId="19238" xr:uid="{1FF9FA1B-E70D-4F81-8316-E1F036BB1D47}"/>
    <cellStyle name="Note 2 6 14 4 3" xfId="19239" xr:uid="{D2310805-8386-47F9-A38A-56652961B2BF}"/>
    <cellStyle name="Note 2 6 14 5" xfId="19240" xr:uid="{083659F5-3B58-493F-927C-C4EB65E6C0C5}"/>
    <cellStyle name="Note 2 6 14 5 2" xfId="19241" xr:uid="{21C78FD7-9F63-4C0E-8D71-920DC077CD45}"/>
    <cellStyle name="Note 2 6 14 5 3" xfId="19242" xr:uid="{72FAD9E3-08CA-432F-B7EB-17786FBD021F}"/>
    <cellStyle name="Note 2 6 14 6" xfId="19243" xr:uid="{C2B8C548-6660-4D08-AD12-609DD72E6E3E}"/>
    <cellStyle name="Note 2 6 14 6 2" xfId="19244" xr:uid="{5AAEA314-EA65-4804-A2D3-F367DCAB6E4C}"/>
    <cellStyle name="Note 2 6 14 6 3" xfId="19245" xr:uid="{E5A34CB0-AB3F-44E8-8111-5AD550556386}"/>
    <cellStyle name="Note 2 6 14 7" xfId="19246" xr:uid="{7808DD2D-B5F9-4D27-A5C5-B6A782D4ADB8}"/>
    <cellStyle name="Note 2 6 14 8" xfId="19247" xr:uid="{60173E2F-F9A7-4299-9A39-FF4E5D6A955A}"/>
    <cellStyle name="Note 2 6 14 9" xfId="19248" xr:uid="{7517FB33-DCA1-41A9-8308-C7ACBB923313}"/>
    <cellStyle name="Note 2 6 15" xfId="19249" xr:uid="{8F598FE9-78B4-4C71-8E77-BA69EEBFCCAE}"/>
    <cellStyle name="Note 2 6 16" xfId="19250" xr:uid="{2FCB1153-192A-49B5-BCB0-1F0A7D5C4AFB}"/>
    <cellStyle name="Note 2 6 17" xfId="19251" xr:uid="{389A5159-E5F9-41A0-B20C-0AD15B5B6EA0}"/>
    <cellStyle name="Note 2 6 18" xfId="19252" xr:uid="{13968814-9CB2-4E5C-9442-4CA4B2AAF90F}"/>
    <cellStyle name="Note 2 6 19" xfId="19253" xr:uid="{DA63981A-82E8-4F24-9329-AFD59340B9A1}"/>
    <cellStyle name="Note 2 6 2" xfId="19254" xr:uid="{876CA0CC-0139-4953-8DEA-7A8AB3616EA6}"/>
    <cellStyle name="Note 2 6 2 10" xfId="19255" xr:uid="{B9F8AD56-3B81-46F3-B714-DB981E3E247E}"/>
    <cellStyle name="Note 2 6 2 10 2" xfId="19256" xr:uid="{2DA0E4ED-A7AD-48C6-930E-B5E79200CD66}"/>
    <cellStyle name="Note 2 6 2 10 2 2" xfId="19257" xr:uid="{6E3B2037-8B84-4852-8CFE-37554EDB3D41}"/>
    <cellStyle name="Note 2 6 2 10 2 3" xfId="19258" xr:uid="{B6CF0315-3E56-4569-A3D5-9A475D3046B3}"/>
    <cellStyle name="Note 2 6 2 10 3" xfId="19259" xr:uid="{4F35263E-CA20-419A-9485-647260E8BD98}"/>
    <cellStyle name="Note 2 6 2 10 3 2" xfId="19260" xr:uid="{2AA61526-90B5-4AB4-9562-C120F4DC7B65}"/>
    <cellStyle name="Note 2 6 2 10 3 3" xfId="19261" xr:uid="{3156B229-7C60-4CD2-8F10-4FABC404C49D}"/>
    <cellStyle name="Note 2 6 2 10 4" xfId="19262" xr:uid="{8EC92281-EC4F-4B43-BAA9-6CC3F0C75BFD}"/>
    <cellStyle name="Note 2 6 2 10 4 2" xfId="19263" xr:uid="{E4555C77-FCD0-40A6-A9FD-4DAE1D60DEAD}"/>
    <cellStyle name="Note 2 6 2 10 4 3" xfId="19264" xr:uid="{130688CD-45CD-4629-BBE9-6BAC48FBF34C}"/>
    <cellStyle name="Note 2 6 2 10 5" xfId="19265" xr:uid="{6576E7E3-F48E-431A-A1F9-E5C2F2E103D0}"/>
    <cellStyle name="Note 2 6 2 10 5 2" xfId="19266" xr:uid="{CEC45537-6762-4959-BA54-DD53A097068B}"/>
    <cellStyle name="Note 2 6 2 10 5 3" xfId="19267" xr:uid="{6066AF36-E795-4DBA-81E0-C941590BD045}"/>
    <cellStyle name="Note 2 6 2 10 6" xfId="19268" xr:uid="{26E9D924-B2A2-4C5A-B362-E7D23655FCAC}"/>
    <cellStyle name="Note 2 6 2 10 6 2" xfId="19269" xr:uid="{B0088EA8-302C-4E12-B9A2-AD3BF0690C84}"/>
    <cellStyle name="Note 2 6 2 10 6 3" xfId="19270" xr:uid="{F82CCD27-79B7-4921-90A7-1939A689FF03}"/>
    <cellStyle name="Note 2 6 2 10 7" xfId="19271" xr:uid="{27C17696-0AD2-4F4C-AE1C-3A18845310C4}"/>
    <cellStyle name="Note 2 6 2 10 8" xfId="19272" xr:uid="{CEFF972C-0FC2-4E1B-A2A9-7C5B7DC082C2}"/>
    <cellStyle name="Note 2 6 2 10 9" xfId="19273" xr:uid="{4D7EFE85-11AF-4253-8820-A934B8E056D9}"/>
    <cellStyle name="Note 2 6 2 11" xfId="19274" xr:uid="{6BCA6227-1922-474E-A9F4-3FD15D184E69}"/>
    <cellStyle name="Note 2 6 2 11 2" xfId="19275" xr:uid="{E4BB853E-E423-43DF-B4EE-5E53DEDA3E5B}"/>
    <cellStyle name="Note 2 6 2 11 2 2" xfId="19276" xr:uid="{101E85F9-CFB5-4026-942F-61C1003BCCC2}"/>
    <cellStyle name="Note 2 6 2 11 2 3" xfId="19277" xr:uid="{6411CD8A-0204-4221-BED1-38A22B0FAADB}"/>
    <cellStyle name="Note 2 6 2 11 3" xfId="19278" xr:uid="{0E5EBC10-DFCA-4122-82B9-2EF26BFD4543}"/>
    <cellStyle name="Note 2 6 2 11 3 2" xfId="19279" xr:uid="{61354439-753A-4C3C-9A37-9938EE37F003}"/>
    <cellStyle name="Note 2 6 2 11 3 3" xfId="19280" xr:uid="{A8DEE3F3-552F-4A81-964C-8F6C6D9E3542}"/>
    <cellStyle name="Note 2 6 2 11 4" xfId="19281" xr:uid="{EA8CC7C1-091D-4DB9-A1EC-72423565A62A}"/>
    <cellStyle name="Note 2 6 2 11 4 2" xfId="19282" xr:uid="{30393D2C-6CC4-4C14-9AA1-04F2200AE0EE}"/>
    <cellStyle name="Note 2 6 2 11 4 3" xfId="19283" xr:uid="{E18E956F-2485-439B-81C9-F74B26C08021}"/>
    <cellStyle name="Note 2 6 2 11 5" xfId="19284" xr:uid="{68F595D3-6237-498D-B4B6-B6CDE78D846E}"/>
    <cellStyle name="Note 2 6 2 11 5 2" xfId="19285" xr:uid="{76F261C6-25E6-4C21-AFE5-517753953B61}"/>
    <cellStyle name="Note 2 6 2 11 5 3" xfId="19286" xr:uid="{AB4B7A10-7D17-4066-BDEF-EC5788D6D4AA}"/>
    <cellStyle name="Note 2 6 2 11 6" xfId="19287" xr:uid="{2ABA454E-EA98-4142-8503-C154CD017890}"/>
    <cellStyle name="Note 2 6 2 11 6 2" xfId="19288" xr:uid="{6A6E53AC-8C75-4E91-9D43-410DECE6084F}"/>
    <cellStyle name="Note 2 6 2 11 6 3" xfId="19289" xr:uid="{5668EA24-9A1F-4499-A73F-745154589E89}"/>
    <cellStyle name="Note 2 6 2 11 7" xfId="19290" xr:uid="{2C2FE341-BE48-4B68-ACA9-9694FB398394}"/>
    <cellStyle name="Note 2 6 2 11 8" xfId="19291" xr:uid="{3BBC94D4-DC6B-46C5-B4BD-840A40E88460}"/>
    <cellStyle name="Note 2 6 2 11 9" xfId="19292" xr:uid="{29C1A34A-3E5A-41E4-BDF9-F3C300C6685B}"/>
    <cellStyle name="Note 2 6 2 12" xfId="19293" xr:uid="{1F649FFE-FC1D-4BC7-9646-F57A11D3C70F}"/>
    <cellStyle name="Note 2 6 2 12 2" xfId="19294" xr:uid="{70F07F88-70B5-47CF-A66B-24E281634952}"/>
    <cellStyle name="Note 2 6 2 12 2 2" xfId="19295" xr:uid="{92428EB3-019A-4E4B-83D5-BEDC22635195}"/>
    <cellStyle name="Note 2 6 2 12 2 3" xfId="19296" xr:uid="{C6880A61-BA80-4FE3-9FE9-0AFA95757960}"/>
    <cellStyle name="Note 2 6 2 12 3" xfId="19297" xr:uid="{B1DEF605-A120-4AB6-BF94-D0ADC6B14D04}"/>
    <cellStyle name="Note 2 6 2 12 3 2" xfId="19298" xr:uid="{A4B1BEBB-86F8-4AAA-9DE4-FE40D6BC5E54}"/>
    <cellStyle name="Note 2 6 2 12 3 3" xfId="19299" xr:uid="{017EA534-610D-4B42-9330-E802C680E39D}"/>
    <cellStyle name="Note 2 6 2 12 4" xfId="19300" xr:uid="{B20977FD-3D3D-4D7D-B198-3FBDBAA195D4}"/>
    <cellStyle name="Note 2 6 2 12 4 2" xfId="19301" xr:uid="{0A7FCBAD-4B10-4A6C-A486-B59F4BFF6581}"/>
    <cellStyle name="Note 2 6 2 12 4 3" xfId="19302" xr:uid="{1FEF4A08-E56D-4C2D-8D55-04A0E4110F66}"/>
    <cellStyle name="Note 2 6 2 12 5" xfId="19303" xr:uid="{EFC5E058-3A0F-4C6D-AA3E-11AA42153228}"/>
    <cellStyle name="Note 2 6 2 12 5 2" xfId="19304" xr:uid="{E4F10926-16CD-4B0E-96AB-F03086BCB48D}"/>
    <cellStyle name="Note 2 6 2 12 5 3" xfId="19305" xr:uid="{5224BCD4-3DDD-4089-AEC9-DA57D069FE9F}"/>
    <cellStyle name="Note 2 6 2 12 6" xfId="19306" xr:uid="{1B1F97A6-3067-4D83-A38A-740C5C8073C6}"/>
    <cellStyle name="Note 2 6 2 12 6 2" xfId="19307" xr:uid="{26468463-F5C0-4F43-9B26-770A1D749B2B}"/>
    <cellStyle name="Note 2 6 2 12 6 3" xfId="19308" xr:uid="{90625C0E-8284-4160-8977-08AF8C56D15B}"/>
    <cellStyle name="Note 2 6 2 12 7" xfId="19309" xr:uid="{6978D98A-7917-48D1-B2F4-A57E24F0DA44}"/>
    <cellStyle name="Note 2 6 2 12 8" xfId="19310" xr:uid="{5534DF6C-A7BA-467D-834F-4D336C23D2BD}"/>
    <cellStyle name="Note 2 6 2 12 9" xfId="19311" xr:uid="{9194EE21-2043-4606-9813-DDBA15070923}"/>
    <cellStyle name="Note 2 6 2 13" xfId="19312" xr:uid="{1B3E5C0E-C9B6-418D-8088-85A9CDAA6019}"/>
    <cellStyle name="Note 2 6 2 13 2" xfId="19313" xr:uid="{6C39ED79-A181-47B1-9102-1EF85501423B}"/>
    <cellStyle name="Note 2 6 2 13 2 2" xfId="19314" xr:uid="{8B653133-7767-4CE4-A685-91911C6EEAC1}"/>
    <cellStyle name="Note 2 6 2 13 2 3" xfId="19315" xr:uid="{3C61A63C-5ED2-44C0-A9FB-7194F19F666B}"/>
    <cellStyle name="Note 2 6 2 13 3" xfId="19316" xr:uid="{E71025B6-7EBE-4040-9735-6596F6E12293}"/>
    <cellStyle name="Note 2 6 2 13 3 2" xfId="19317" xr:uid="{FC777579-0C3D-4802-B6AF-7CE52A64D281}"/>
    <cellStyle name="Note 2 6 2 13 3 3" xfId="19318" xr:uid="{A4EFF0B6-0FD8-4F3D-916F-A38780BDC7EB}"/>
    <cellStyle name="Note 2 6 2 13 4" xfId="19319" xr:uid="{C90DEBC2-6AC8-4966-92B0-3765AD61A01F}"/>
    <cellStyle name="Note 2 6 2 13 4 2" xfId="19320" xr:uid="{E2D62A44-FBE7-4E3F-93A5-561D7B6AB1E5}"/>
    <cellStyle name="Note 2 6 2 13 4 3" xfId="19321" xr:uid="{2E367EAD-ACC2-4CE7-BB6F-921A7FEEF657}"/>
    <cellStyle name="Note 2 6 2 13 5" xfId="19322" xr:uid="{E3B55B35-C080-4090-8E67-2CD7601498C4}"/>
    <cellStyle name="Note 2 6 2 13 5 2" xfId="19323" xr:uid="{9BF73AD4-AA21-4F4C-9B58-E9F5543EF30C}"/>
    <cellStyle name="Note 2 6 2 13 5 3" xfId="19324" xr:uid="{0135B158-1674-4EC6-A910-440BA2509F47}"/>
    <cellStyle name="Note 2 6 2 13 6" xfId="19325" xr:uid="{03CEC537-8A1F-41FE-9D57-D00E17C65142}"/>
    <cellStyle name="Note 2 6 2 13 6 2" xfId="19326" xr:uid="{F938270D-DA3D-4823-BFE3-85AD86504500}"/>
    <cellStyle name="Note 2 6 2 13 6 3" xfId="19327" xr:uid="{C6FAE603-B359-42A3-8107-FA63CC2FFABB}"/>
    <cellStyle name="Note 2 6 2 13 7" xfId="19328" xr:uid="{219E2FCF-F4C2-400D-8072-E33DC062719B}"/>
    <cellStyle name="Note 2 6 2 13 8" xfId="19329" xr:uid="{A6070CF5-608A-489E-851D-E8B4991CEB0E}"/>
    <cellStyle name="Note 2 6 2 13 9" xfId="19330" xr:uid="{72C33657-A724-4569-BBF0-001F43DD6EC4}"/>
    <cellStyle name="Note 2 6 2 14" xfId="19331" xr:uid="{44448EA4-DA64-4A24-8DB2-26CBD0F86C95}"/>
    <cellStyle name="Note 2 6 2 15" xfId="19332" xr:uid="{81182F8E-DE16-4373-BAC2-4D878434BBB7}"/>
    <cellStyle name="Note 2 6 2 16" xfId="19333" xr:uid="{DB556AF1-4E77-4481-ACA8-F561DFEEAFE5}"/>
    <cellStyle name="Note 2 6 2 17" xfId="19334" xr:uid="{705901AD-3F55-42A9-A118-E90E04730068}"/>
    <cellStyle name="Note 2 6 2 18" xfId="19335" xr:uid="{44325210-568A-41CB-8721-B56FEAE9A34A}"/>
    <cellStyle name="Note 2 6 2 19" xfId="19336" xr:uid="{92295CDB-56B4-48E4-8235-9594542E262C}"/>
    <cellStyle name="Note 2 6 2 2" xfId="19337" xr:uid="{4A2DD725-C88A-40C7-8A9F-61E25D7A3523}"/>
    <cellStyle name="Note 2 6 2 2 10" xfId="19338" xr:uid="{5B0C1D1B-C6E2-4271-B02F-CD3D85294280}"/>
    <cellStyle name="Note 2 6 2 2 10 2" xfId="19339" xr:uid="{6B41EA2D-3141-41E5-9D9E-25F73B36346C}"/>
    <cellStyle name="Note 2 6 2 2 10 2 2" xfId="19340" xr:uid="{DC2EF71E-42B5-46F2-A320-3EBC2C061F9F}"/>
    <cellStyle name="Note 2 6 2 2 10 2 3" xfId="19341" xr:uid="{F293267F-F364-4F7D-B685-6E6C2006B2EA}"/>
    <cellStyle name="Note 2 6 2 2 10 3" xfId="19342" xr:uid="{13223E40-5470-491D-9872-1E3540B6F4A6}"/>
    <cellStyle name="Note 2 6 2 2 10 3 2" xfId="19343" xr:uid="{E9D6F44B-7F7E-467A-AD66-055F0DF4AD3D}"/>
    <cellStyle name="Note 2 6 2 2 10 3 3" xfId="19344" xr:uid="{0B01FB56-F162-485D-85A0-D99A1E892A72}"/>
    <cellStyle name="Note 2 6 2 2 10 4" xfId="19345" xr:uid="{B8E47AAC-FDD2-47DB-BE77-F78BD6C23013}"/>
    <cellStyle name="Note 2 6 2 2 10 4 2" xfId="19346" xr:uid="{CC06A00A-1B71-4E13-8166-86A4222CF858}"/>
    <cellStyle name="Note 2 6 2 2 10 4 3" xfId="19347" xr:uid="{CAD3D06B-9F98-4F34-A2B2-425A7AA65C93}"/>
    <cellStyle name="Note 2 6 2 2 10 5" xfId="19348" xr:uid="{713AB9F8-630B-4912-99B7-984EFAAC842B}"/>
    <cellStyle name="Note 2 6 2 2 10 5 2" xfId="19349" xr:uid="{C000E13E-69DA-4E73-8170-853CE515618F}"/>
    <cellStyle name="Note 2 6 2 2 10 5 3" xfId="19350" xr:uid="{C87CDE0A-39D9-49F0-86FF-985E103330FB}"/>
    <cellStyle name="Note 2 6 2 2 10 6" xfId="19351" xr:uid="{3286CEF6-F975-4540-BC52-00AC8394EFC1}"/>
    <cellStyle name="Note 2 6 2 2 10 6 2" xfId="19352" xr:uid="{579DF945-7695-431C-8220-B814AC31A445}"/>
    <cellStyle name="Note 2 6 2 2 10 6 3" xfId="19353" xr:uid="{C1B2EA99-445D-45DF-BD62-E8490FF04E31}"/>
    <cellStyle name="Note 2 6 2 2 10 7" xfId="19354" xr:uid="{445F7709-A449-4182-99A6-C5C94338E647}"/>
    <cellStyle name="Note 2 6 2 2 10 8" xfId="19355" xr:uid="{BA1BC2BE-40BB-4044-923D-C6C2856B7FDE}"/>
    <cellStyle name="Note 2 6 2 2 11" xfId="19356" xr:uid="{B77BCB23-249C-47C7-A993-34DA78B498EE}"/>
    <cellStyle name="Note 2 6 2 2 11 2" xfId="19357" xr:uid="{B27C78AF-13D5-412F-B25C-1BCEAE8C44E8}"/>
    <cellStyle name="Note 2 6 2 2 11 2 2" xfId="19358" xr:uid="{EAD535C6-336D-4208-9864-EAFF2160274B}"/>
    <cellStyle name="Note 2 6 2 2 11 2 3" xfId="19359" xr:uid="{E2FE37DB-5A82-4DB1-96C2-59CF105D0B6A}"/>
    <cellStyle name="Note 2 6 2 2 11 3" xfId="19360" xr:uid="{32326FB5-44FE-49CA-95F4-6F9872EBCBAB}"/>
    <cellStyle name="Note 2 6 2 2 11 3 2" xfId="19361" xr:uid="{D5959CCB-69E8-43E7-9353-98D679F2DD1E}"/>
    <cellStyle name="Note 2 6 2 2 11 3 3" xfId="19362" xr:uid="{1EC08310-B686-4C4A-A357-20EFBD9FA8AD}"/>
    <cellStyle name="Note 2 6 2 2 11 4" xfId="19363" xr:uid="{91B8DE55-DB15-4407-B497-ED082C369D58}"/>
    <cellStyle name="Note 2 6 2 2 11 4 2" xfId="19364" xr:uid="{200BE7A9-DE11-495D-AD18-C4D3709E7268}"/>
    <cellStyle name="Note 2 6 2 2 11 4 3" xfId="19365" xr:uid="{5D3839BE-E82E-4050-8C36-26A1BA43C18D}"/>
    <cellStyle name="Note 2 6 2 2 11 5" xfId="19366" xr:uid="{8533A222-9DB7-451E-B28E-155430E09A94}"/>
    <cellStyle name="Note 2 6 2 2 11 5 2" xfId="19367" xr:uid="{EDC08C8C-4EB9-46DD-B119-C3ABB63506EE}"/>
    <cellStyle name="Note 2 6 2 2 11 5 3" xfId="19368" xr:uid="{E280C5E7-F04B-4A99-A5FC-92E837084EF0}"/>
    <cellStyle name="Note 2 6 2 2 11 6" xfId="19369" xr:uid="{C73E04DE-2475-48D3-8E23-ACF133555A97}"/>
    <cellStyle name="Note 2 6 2 2 11 6 2" xfId="19370" xr:uid="{C55DD9C1-F8ED-4C93-A266-701553AF6E5C}"/>
    <cellStyle name="Note 2 6 2 2 11 6 3" xfId="19371" xr:uid="{0798C063-3BC8-4A86-BEFF-385ED1580712}"/>
    <cellStyle name="Note 2 6 2 2 11 7" xfId="19372" xr:uid="{90E29621-5AFF-426F-A895-B0C422E50A1C}"/>
    <cellStyle name="Note 2 6 2 2 11 8" xfId="19373" xr:uid="{5F8A2C96-4A10-4363-A0E0-EE657EDE7F51}"/>
    <cellStyle name="Note 2 6 2 2 12" xfId="19374" xr:uid="{D8AAC806-E56E-4B34-B727-E9F742C38483}"/>
    <cellStyle name="Note 2 6 2 2 12 2" xfId="19375" xr:uid="{512610E7-3C92-4A1E-A6DB-4454CABDBFE4}"/>
    <cellStyle name="Note 2 6 2 2 12 2 2" xfId="19376" xr:uid="{52B84997-4997-4619-A7DC-4371444515FD}"/>
    <cellStyle name="Note 2 6 2 2 12 2 3" xfId="19377" xr:uid="{E3CB1C08-0146-4382-A673-75E5D9C0DDAE}"/>
    <cellStyle name="Note 2 6 2 2 12 3" xfId="19378" xr:uid="{D14AD30E-63AF-4549-85A4-72E06F5B6805}"/>
    <cellStyle name="Note 2 6 2 2 12 3 2" xfId="19379" xr:uid="{52711B80-7E5C-410B-9697-3426693EF871}"/>
    <cellStyle name="Note 2 6 2 2 12 3 3" xfId="19380" xr:uid="{C4EB8383-F7F0-4BAE-AC00-6C772E6706A4}"/>
    <cellStyle name="Note 2 6 2 2 12 4" xfId="19381" xr:uid="{4060F8C4-DEE6-4BAE-BCD5-B1C0B0E9E77C}"/>
    <cellStyle name="Note 2 6 2 2 12 4 2" xfId="19382" xr:uid="{1343A65C-0520-4B61-8C6D-5FBEB0FCBD58}"/>
    <cellStyle name="Note 2 6 2 2 12 4 3" xfId="19383" xr:uid="{4246BBCA-6BE9-4332-9EB0-D684971C0D5E}"/>
    <cellStyle name="Note 2 6 2 2 12 5" xfId="19384" xr:uid="{A4A5B05E-7520-426C-BCBB-81DA25DC6312}"/>
    <cellStyle name="Note 2 6 2 2 12 5 2" xfId="19385" xr:uid="{68A935D9-F4A7-4DAF-90F0-D8C5203ABCB1}"/>
    <cellStyle name="Note 2 6 2 2 12 5 3" xfId="19386" xr:uid="{06F9D84C-8430-489C-AFE2-AB2D8F0D67C9}"/>
    <cellStyle name="Note 2 6 2 2 12 6" xfId="19387" xr:uid="{71166F86-F41C-46DE-A5E5-3CDB3E8DAEE9}"/>
    <cellStyle name="Note 2 6 2 2 12 6 2" xfId="19388" xr:uid="{7CD27FAC-D06B-42E6-8B88-04BA26FD05BF}"/>
    <cellStyle name="Note 2 6 2 2 12 6 3" xfId="19389" xr:uid="{7AD78B7B-3227-4B7E-BEBF-FBB07351D390}"/>
    <cellStyle name="Note 2 6 2 2 12 7" xfId="19390" xr:uid="{31D5F61C-7CD0-4E6C-B6DE-B9D9E88DD39E}"/>
    <cellStyle name="Note 2 6 2 2 12 8" xfId="19391" xr:uid="{C639B1A6-3B7B-4A32-8154-1AF2F7E5D754}"/>
    <cellStyle name="Note 2 6 2 2 13" xfId="19392" xr:uid="{D64E6E51-22FC-4C97-B989-14C0BE060C42}"/>
    <cellStyle name="Note 2 6 2 2 13 2" xfId="19393" xr:uid="{DDBF3E3C-6649-4978-AF7F-4A730420CAF1}"/>
    <cellStyle name="Note 2 6 2 2 13 2 2" xfId="19394" xr:uid="{FF26F11C-A4C2-4228-9C73-3A1D3A5F2675}"/>
    <cellStyle name="Note 2 6 2 2 13 2 3" xfId="19395" xr:uid="{416D740C-2A9A-45EB-A46B-CD31CA520A2B}"/>
    <cellStyle name="Note 2 6 2 2 13 3" xfId="19396" xr:uid="{9A44DC18-A6C9-4BE7-86A4-0E53E2EA43CC}"/>
    <cellStyle name="Note 2 6 2 2 13 3 2" xfId="19397" xr:uid="{1FC12E2B-7879-42BA-B793-576B92A6E5DA}"/>
    <cellStyle name="Note 2 6 2 2 13 3 3" xfId="19398" xr:uid="{5D9B19DD-80EA-41F2-907B-A91CB03AD990}"/>
    <cellStyle name="Note 2 6 2 2 13 4" xfId="19399" xr:uid="{4C07C5AE-B861-4FCA-9C3E-27CC539D1B3B}"/>
    <cellStyle name="Note 2 6 2 2 13 4 2" xfId="19400" xr:uid="{AC10B54F-3135-4345-AA99-29B6A16B9754}"/>
    <cellStyle name="Note 2 6 2 2 13 4 3" xfId="19401" xr:uid="{F8A5A817-5684-4F61-8966-BA91459AA366}"/>
    <cellStyle name="Note 2 6 2 2 13 5" xfId="19402" xr:uid="{E3975037-2807-4A4E-81A9-CF6CAEA2AB13}"/>
    <cellStyle name="Note 2 6 2 2 13 5 2" xfId="19403" xr:uid="{D83F2818-49A5-4491-AC4A-F297B2F70D3A}"/>
    <cellStyle name="Note 2 6 2 2 13 5 3" xfId="19404" xr:uid="{D76B3DC8-10BF-4AFA-AF18-71FEC67DE427}"/>
    <cellStyle name="Note 2 6 2 2 13 6" xfId="19405" xr:uid="{8A0C8DC2-5183-44BC-90A1-719E17B73C5C}"/>
    <cellStyle name="Note 2 6 2 2 13 6 2" xfId="19406" xr:uid="{0B95534E-4001-4C0F-ADC7-07BCDACA0C25}"/>
    <cellStyle name="Note 2 6 2 2 13 6 3" xfId="19407" xr:uid="{41629A2F-3188-4D36-84F3-0D0F858F9A82}"/>
    <cellStyle name="Note 2 6 2 2 13 7" xfId="19408" xr:uid="{AE3A426D-A780-4D0D-A4D5-304F0CA839FA}"/>
    <cellStyle name="Note 2 6 2 2 13 8" xfId="19409" xr:uid="{EB9F4B97-6DFC-4572-9ED6-BA734D5A1F48}"/>
    <cellStyle name="Note 2 6 2 2 14" xfId="19410" xr:uid="{D7F1C386-E102-4B91-9F34-C225DFC1022C}"/>
    <cellStyle name="Note 2 6 2 2 14 2" xfId="19411" xr:uid="{580ABF4A-4ED7-42D5-9514-BAA7DA350332}"/>
    <cellStyle name="Note 2 6 2 2 14 2 2" xfId="19412" xr:uid="{62214429-8791-407F-B856-DF8658C80797}"/>
    <cellStyle name="Note 2 6 2 2 14 2 3" xfId="19413" xr:uid="{1A1EB92E-B7C7-4A77-BC3F-F284ABFF6A43}"/>
    <cellStyle name="Note 2 6 2 2 14 3" xfId="19414" xr:uid="{0DA2A567-8DB3-4502-B1C9-C12D97FED408}"/>
    <cellStyle name="Note 2 6 2 2 14 3 2" xfId="19415" xr:uid="{AAA7A37E-5EE9-4434-8B8A-1FAF55EECA62}"/>
    <cellStyle name="Note 2 6 2 2 14 3 3" xfId="19416" xr:uid="{D11E91FD-9BF3-483A-8CF4-1F45D27FD5DD}"/>
    <cellStyle name="Note 2 6 2 2 14 4" xfId="19417" xr:uid="{12FDA11C-E2C0-4CBB-B444-936D76D6141D}"/>
    <cellStyle name="Note 2 6 2 2 14 4 2" xfId="19418" xr:uid="{537B3ACD-0B10-4A0A-96CA-54EAAB8F94BB}"/>
    <cellStyle name="Note 2 6 2 2 14 4 3" xfId="19419" xr:uid="{C9443E32-AA8F-4E82-9C5E-B95BC28E2F54}"/>
    <cellStyle name="Note 2 6 2 2 14 5" xfId="19420" xr:uid="{6674F77F-8D3A-42E8-9914-FCA38084824A}"/>
    <cellStyle name="Note 2 6 2 2 14 5 2" xfId="19421" xr:uid="{2F1E3FB9-445F-40C2-96C8-EA71E0B5FE38}"/>
    <cellStyle name="Note 2 6 2 2 14 5 3" xfId="19422" xr:uid="{C71334E4-CDB8-4743-9552-49336F5AA9A0}"/>
    <cellStyle name="Note 2 6 2 2 14 6" xfId="19423" xr:uid="{2DBC10CF-A2BD-412A-9A05-197A848DEBB6}"/>
    <cellStyle name="Note 2 6 2 2 14 6 2" xfId="19424" xr:uid="{343EA9D1-9EDB-4997-B25F-B2BA9C6F96F7}"/>
    <cellStyle name="Note 2 6 2 2 14 6 3" xfId="19425" xr:uid="{AF86E3C8-3341-46AF-AC78-12266FE33E4F}"/>
    <cellStyle name="Note 2 6 2 2 14 7" xfId="19426" xr:uid="{A4EDB5A1-A17B-4AAC-8778-3F127AFA687A}"/>
    <cellStyle name="Note 2 6 2 2 14 8" xfId="19427" xr:uid="{10161B9D-7A36-4A89-9996-9590313BA0EF}"/>
    <cellStyle name="Note 2 6 2 2 15" xfId="19428" xr:uid="{F125CE39-266A-4C7B-B88E-4D0D5848441B}"/>
    <cellStyle name="Note 2 6 2 2 15 2" xfId="19429" xr:uid="{B8495EA0-E9FA-4F9B-9F1D-924C8EB8BD37}"/>
    <cellStyle name="Note 2 6 2 2 15 2 2" xfId="19430" xr:uid="{0D1516DE-CA1C-4A10-9378-86C0360B4076}"/>
    <cellStyle name="Note 2 6 2 2 15 2 3" xfId="19431" xr:uid="{04236AD5-4080-4CB2-BB74-88708E9941F3}"/>
    <cellStyle name="Note 2 6 2 2 15 3" xfId="19432" xr:uid="{8C88D97D-D9DD-45C2-80FD-FF62C70796BB}"/>
    <cellStyle name="Note 2 6 2 2 15 3 2" xfId="19433" xr:uid="{69CDE932-FB86-429D-B241-7FC243C8651B}"/>
    <cellStyle name="Note 2 6 2 2 15 3 3" xfId="19434" xr:uid="{A174A9A7-6FDE-4EA3-B491-FB61350F5092}"/>
    <cellStyle name="Note 2 6 2 2 15 4" xfId="19435" xr:uid="{E9DBE8B0-E1A9-49B4-A3CF-B9B3DDDA2E50}"/>
    <cellStyle name="Note 2 6 2 2 15 4 2" xfId="19436" xr:uid="{44231F4A-D28B-49E5-A026-71A4B5B5775F}"/>
    <cellStyle name="Note 2 6 2 2 15 4 3" xfId="19437" xr:uid="{4B39A22D-7379-4C26-A1AF-4099F015E206}"/>
    <cellStyle name="Note 2 6 2 2 15 5" xfId="19438" xr:uid="{598EA9E6-5673-40E5-8176-C6B07B510E3F}"/>
    <cellStyle name="Note 2 6 2 2 15 5 2" xfId="19439" xr:uid="{532937C1-BC7A-4B2F-9E0F-060597246153}"/>
    <cellStyle name="Note 2 6 2 2 15 5 3" xfId="19440" xr:uid="{90DD91AB-9E23-4D3F-83A3-8B84DD33A141}"/>
    <cellStyle name="Note 2 6 2 2 15 6" xfId="19441" xr:uid="{7F46B7DB-620F-419B-B74A-9B2933C2966A}"/>
    <cellStyle name="Note 2 6 2 2 15 6 2" xfId="19442" xr:uid="{94B3D8BE-C1BB-4382-8FA6-235FB2930F51}"/>
    <cellStyle name="Note 2 6 2 2 15 6 3" xfId="19443" xr:uid="{1FE47552-B50C-4E5D-A2A8-3541F5A2DEDD}"/>
    <cellStyle name="Note 2 6 2 2 15 7" xfId="19444" xr:uid="{31063100-5335-4ED6-8D43-E1FBEC854716}"/>
    <cellStyle name="Note 2 6 2 2 15 8" xfId="19445" xr:uid="{341953DD-BA62-4555-816B-29056A46E804}"/>
    <cellStyle name="Note 2 6 2 2 16" xfId="19446" xr:uid="{EA34D8BE-89DA-4FE9-A886-EC225DA20D20}"/>
    <cellStyle name="Note 2 6 2 2 2" xfId="19447" xr:uid="{66448BFA-401C-4362-B115-B5EE67D1D0B5}"/>
    <cellStyle name="Note 2 6 2 2 2 2" xfId="19448" xr:uid="{76937EDD-7124-4981-AEFD-F4343413C189}"/>
    <cellStyle name="Note 2 6 2 2 2 2 2" xfId="19449" xr:uid="{2D166147-AAA9-4A0D-9EF7-F08F1FD19CC3}"/>
    <cellStyle name="Note 2 6 2 2 2 2 3" xfId="19450" xr:uid="{DDC51FF1-4BDB-400A-B076-69527108F351}"/>
    <cellStyle name="Note 2 6 2 2 2 3" xfId="19451" xr:uid="{C64EB9D1-0F61-4A04-B4D8-C06021FB9041}"/>
    <cellStyle name="Note 2 6 2 2 2 3 2" xfId="19452" xr:uid="{2CF4D5B5-1873-405F-AA89-BB6F48457598}"/>
    <cellStyle name="Note 2 6 2 2 2 3 3" xfId="19453" xr:uid="{5471B53D-8A1A-450F-B207-FDA8578AEC09}"/>
    <cellStyle name="Note 2 6 2 2 2 4" xfId="19454" xr:uid="{50DA0FA7-769B-49BA-B619-7E5FE1B8A864}"/>
    <cellStyle name="Note 2 6 2 2 2 4 2" xfId="19455" xr:uid="{2F200C24-B20C-49DC-B387-4CA008BEE1C1}"/>
    <cellStyle name="Note 2 6 2 2 2 4 3" xfId="19456" xr:uid="{5A3ACA6F-B6C5-4680-8DE4-C83B4288AB08}"/>
    <cellStyle name="Note 2 6 2 2 2 5" xfId="19457" xr:uid="{C7DBCB87-8448-404E-81D1-18A4FDCDE131}"/>
    <cellStyle name="Note 2 6 2 2 2 5 2" xfId="19458" xr:uid="{E3458A7C-9E41-4D7F-837B-0F447BA9F607}"/>
    <cellStyle name="Note 2 6 2 2 2 5 3" xfId="19459" xr:uid="{9DF0738B-8D9D-4CA7-BC8A-92C5D6B00CB0}"/>
    <cellStyle name="Note 2 6 2 2 2 6" xfId="19460" xr:uid="{1CC3DE8A-F136-4EF1-8BA4-7C639D9C1E61}"/>
    <cellStyle name="Note 2 6 2 2 2 6 2" xfId="19461" xr:uid="{7CE9729E-F86B-48B9-9A6F-172AF0B8E060}"/>
    <cellStyle name="Note 2 6 2 2 2 6 3" xfId="19462" xr:uid="{5815D178-EB91-43CE-92AC-9BBECC39C07D}"/>
    <cellStyle name="Note 2 6 2 2 2 7" xfId="19463" xr:uid="{3FC8C7F6-2EED-47D9-B1F6-6B8B462187FD}"/>
    <cellStyle name="Note 2 6 2 2 2 8" xfId="19464" xr:uid="{221C6365-548E-43F5-A22F-F73B45C28242}"/>
    <cellStyle name="Note 2 6 2 2 2 9" xfId="19465" xr:uid="{642EB427-1680-4F42-BA76-B16A763366BB}"/>
    <cellStyle name="Note 2 6 2 2 3" xfId="19466" xr:uid="{57BF0222-55CF-4388-9C5C-7280F2DF44C5}"/>
    <cellStyle name="Note 2 6 2 2 3 2" xfId="19467" xr:uid="{E021AA61-E5BD-45DC-BA7C-02DDF86DAE2E}"/>
    <cellStyle name="Note 2 6 2 2 3 2 2" xfId="19468" xr:uid="{162B5918-2EEF-4EA7-8D96-C2C50D3972B9}"/>
    <cellStyle name="Note 2 6 2 2 3 2 3" xfId="19469" xr:uid="{EC8BF3C0-67CA-438E-853C-C7D6723DD6C7}"/>
    <cellStyle name="Note 2 6 2 2 3 3" xfId="19470" xr:uid="{E558A625-A594-498F-BC17-60BAD4561B68}"/>
    <cellStyle name="Note 2 6 2 2 3 3 2" xfId="19471" xr:uid="{5DE1EAE0-E192-4C51-B260-255112CE788C}"/>
    <cellStyle name="Note 2 6 2 2 3 3 3" xfId="19472" xr:uid="{34ED28C3-168C-44E5-A7B4-9B57A49EB919}"/>
    <cellStyle name="Note 2 6 2 2 3 4" xfId="19473" xr:uid="{322451B1-4C6B-44B4-99C8-0BD5D0AE76B5}"/>
    <cellStyle name="Note 2 6 2 2 3 4 2" xfId="19474" xr:uid="{750BAC88-B042-4D19-AABE-AF45A5A6B53D}"/>
    <cellStyle name="Note 2 6 2 2 3 4 3" xfId="19475" xr:uid="{19CB434B-1DFB-420A-8DC0-165D4694607E}"/>
    <cellStyle name="Note 2 6 2 2 3 5" xfId="19476" xr:uid="{9497DEDB-BA04-4FA6-A6A6-B9EAC6B8C615}"/>
    <cellStyle name="Note 2 6 2 2 3 5 2" xfId="19477" xr:uid="{B1A4F7CD-F4A3-4E34-AE81-CDDB7425E4E4}"/>
    <cellStyle name="Note 2 6 2 2 3 5 3" xfId="19478" xr:uid="{454ACD44-B584-4CCE-9003-22DCAE463DE4}"/>
    <cellStyle name="Note 2 6 2 2 3 6" xfId="19479" xr:uid="{D7125095-9930-4382-B77B-0DCC27302217}"/>
    <cellStyle name="Note 2 6 2 2 3 6 2" xfId="19480" xr:uid="{674B6E85-D172-470C-ADCF-64B6EAAD46A6}"/>
    <cellStyle name="Note 2 6 2 2 3 6 3" xfId="19481" xr:uid="{B3386A29-57AC-4F21-8063-728CC9411203}"/>
    <cellStyle name="Note 2 6 2 2 3 7" xfId="19482" xr:uid="{BEE31AC0-F7C1-4B81-8F8E-39DCC482A261}"/>
    <cellStyle name="Note 2 6 2 2 3 8" xfId="19483" xr:uid="{3C5A30F8-03D7-41B8-B603-AC15A5F941E1}"/>
    <cellStyle name="Note 2 6 2 2 3 9" xfId="19484" xr:uid="{BF6C84D7-336E-4DE7-BF78-D64ABF39AD8B}"/>
    <cellStyle name="Note 2 6 2 2 4" xfId="19485" xr:uid="{37C621A0-F4CE-48BF-9DFB-25F3D7BAD191}"/>
    <cellStyle name="Note 2 6 2 2 4 2" xfId="19486" xr:uid="{A5637D35-1DF4-4A38-8D22-DE75A9E48C33}"/>
    <cellStyle name="Note 2 6 2 2 4 2 2" xfId="19487" xr:uid="{22EF44B2-349E-4DB6-91EE-6AC7A853E053}"/>
    <cellStyle name="Note 2 6 2 2 4 2 3" xfId="19488" xr:uid="{A5182793-F255-49C6-B603-E392073E2DA3}"/>
    <cellStyle name="Note 2 6 2 2 4 3" xfId="19489" xr:uid="{16774E34-C9CB-461E-82DD-1F125C9667B1}"/>
    <cellStyle name="Note 2 6 2 2 4 3 2" xfId="19490" xr:uid="{664377D1-40F5-49F1-8215-D29EF44818A4}"/>
    <cellStyle name="Note 2 6 2 2 4 3 3" xfId="19491" xr:uid="{0438700D-7EAA-4061-8348-E42F2EF9220A}"/>
    <cellStyle name="Note 2 6 2 2 4 4" xfId="19492" xr:uid="{4AAAFC33-7DF2-4A1A-81B5-16CDCA9A724F}"/>
    <cellStyle name="Note 2 6 2 2 4 4 2" xfId="19493" xr:uid="{D43D1A7B-1D0A-495B-8C7B-439B3F6C9CBD}"/>
    <cellStyle name="Note 2 6 2 2 4 4 3" xfId="19494" xr:uid="{C7386933-4FA4-4E5E-BCC9-D55FCA15AE2C}"/>
    <cellStyle name="Note 2 6 2 2 4 5" xfId="19495" xr:uid="{5F019FFB-E7A5-40B4-8526-87F6880632DA}"/>
    <cellStyle name="Note 2 6 2 2 4 5 2" xfId="19496" xr:uid="{9C8956F6-F39E-4B4A-A8CC-5F26480C1AF2}"/>
    <cellStyle name="Note 2 6 2 2 4 5 3" xfId="19497" xr:uid="{16DBE160-A2B1-42E8-AE6D-C75121AEFA80}"/>
    <cellStyle name="Note 2 6 2 2 4 6" xfId="19498" xr:uid="{D4388E26-2CEE-47AF-8201-9BD1E1607FCE}"/>
    <cellStyle name="Note 2 6 2 2 4 6 2" xfId="19499" xr:uid="{89B4631D-5DCA-404B-B363-48702D3F97BC}"/>
    <cellStyle name="Note 2 6 2 2 4 6 3" xfId="19500" xr:uid="{24B75DCA-3C7E-4C7F-8992-F7AB780DA99D}"/>
    <cellStyle name="Note 2 6 2 2 4 7" xfId="19501" xr:uid="{A6E24334-2F72-4656-AE31-B6CD3D150CD5}"/>
    <cellStyle name="Note 2 6 2 2 4 8" xfId="19502" xr:uid="{388EFF78-117C-448F-9B8E-B99BC1265156}"/>
    <cellStyle name="Note 2 6 2 2 4 9" xfId="19503" xr:uid="{9964EBBE-C72F-4603-8C8E-BB6659BF42BD}"/>
    <cellStyle name="Note 2 6 2 2 5" xfId="19504" xr:uid="{B23B98EE-99EE-4A00-9AFC-CD942B612024}"/>
    <cellStyle name="Note 2 6 2 2 5 2" xfId="19505" xr:uid="{93717D71-DCB4-40C8-8DD2-B569F430C52E}"/>
    <cellStyle name="Note 2 6 2 2 5 2 2" xfId="19506" xr:uid="{55CEA0D1-6788-4ECF-A420-3E0CD22EE055}"/>
    <cellStyle name="Note 2 6 2 2 5 2 3" xfId="19507" xr:uid="{E48F6138-C1EC-493C-843B-D73FF95B47A3}"/>
    <cellStyle name="Note 2 6 2 2 5 3" xfId="19508" xr:uid="{1477A802-C4D7-405B-A5FB-B51DB120348C}"/>
    <cellStyle name="Note 2 6 2 2 5 3 2" xfId="19509" xr:uid="{76E40ECD-4901-4BF1-8118-6CF71C5A0E83}"/>
    <cellStyle name="Note 2 6 2 2 5 3 3" xfId="19510" xr:uid="{49C18B28-9921-46E1-BA6C-F9D06E7CD114}"/>
    <cellStyle name="Note 2 6 2 2 5 4" xfId="19511" xr:uid="{1668C011-94ED-45BA-B4AA-0F963860B9B5}"/>
    <cellStyle name="Note 2 6 2 2 5 4 2" xfId="19512" xr:uid="{0EFBE8E7-4CC8-43BC-8F2F-D2270701FFA9}"/>
    <cellStyle name="Note 2 6 2 2 5 4 3" xfId="19513" xr:uid="{7544887A-C24C-4BAB-B016-AA1FB3F49C1A}"/>
    <cellStyle name="Note 2 6 2 2 5 5" xfId="19514" xr:uid="{8EC5B7E1-5113-4A31-B07C-41402B581402}"/>
    <cellStyle name="Note 2 6 2 2 5 5 2" xfId="19515" xr:uid="{53470291-FC52-4A56-B1CA-F237E06A3F3D}"/>
    <cellStyle name="Note 2 6 2 2 5 5 3" xfId="19516" xr:uid="{8305F0D3-FE41-4377-87E8-B28B1FE0E960}"/>
    <cellStyle name="Note 2 6 2 2 5 6" xfId="19517" xr:uid="{34290FAF-B584-496E-8706-789908AE1020}"/>
    <cellStyle name="Note 2 6 2 2 5 6 2" xfId="19518" xr:uid="{41007376-C017-4895-BA24-1F9614E54538}"/>
    <cellStyle name="Note 2 6 2 2 5 6 3" xfId="19519" xr:uid="{26FFF892-7C7F-4FB2-8AB7-AE098A262AE0}"/>
    <cellStyle name="Note 2 6 2 2 5 7" xfId="19520" xr:uid="{6C9E8D5D-B40F-4A4F-A75F-AC192436E7CE}"/>
    <cellStyle name="Note 2 6 2 2 5 8" xfId="19521" xr:uid="{F00F5A6A-8F08-42A6-B973-EAF4E1C892FC}"/>
    <cellStyle name="Note 2 6 2 2 5 9" xfId="19522" xr:uid="{F611B310-6910-4443-BC7A-518FE0450A3D}"/>
    <cellStyle name="Note 2 6 2 2 6" xfId="19523" xr:uid="{40CEA2E9-8207-469F-99DD-35164785888E}"/>
    <cellStyle name="Note 2 6 2 2 6 2" xfId="19524" xr:uid="{E360A000-E78F-4FCD-B0AE-4F6621F39F23}"/>
    <cellStyle name="Note 2 6 2 2 6 2 2" xfId="19525" xr:uid="{8F93BF36-0A30-4F8F-B57A-0A42AC7A21DC}"/>
    <cellStyle name="Note 2 6 2 2 6 2 3" xfId="19526" xr:uid="{AEC2CF8C-444D-4A17-9D08-5FD5DC3A0D71}"/>
    <cellStyle name="Note 2 6 2 2 6 3" xfId="19527" xr:uid="{9DA9EBCD-0503-4B27-B067-2CFE6E33AEFD}"/>
    <cellStyle name="Note 2 6 2 2 6 3 2" xfId="19528" xr:uid="{C0B27ECD-1846-4121-BBE3-12708C6816EB}"/>
    <cellStyle name="Note 2 6 2 2 6 3 3" xfId="19529" xr:uid="{7D040A8E-AB14-4513-B53A-8922F6707B04}"/>
    <cellStyle name="Note 2 6 2 2 6 4" xfId="19530" xr:uid="{306F9D0D-3AB1-4C8D-9F56-578354D42AB6}"/>
    <cellStyle name="Note 2 6 2 2 6 4 2" xfId="19531" xr:uid="{5EACFB65-D101-4288-A520-0881FB5E2CA4}"/>
    <cellStyle name="Note 2 6 2 2 6 4 3" xfId="19532" xr:uid="{D67003BA-EC5D-408B-BE1F-1FA3FE2F531E}"/>
    <cellStyle name="Note 2 6 2 2 6 5" xfId="19533" xr:uid="{A26FD9F9-3AE4-425E-9EC7-6B5742E18902}"/>
    <cellStyle name="Note 2 6 2 2 6 5 2" xfId="19534" xr:uid="{B899648D-44AE-40CD-B341-3E11ECC890AA}"/>
    <cellStyle name="Note 2 6 2 2 6 5 3" xfId="19535" xr:uid="{516C60B8-4C55-4654-BD72-288292E0DB83}"/>
    <cellStyle name="Note 2 6 2 2 6 6" xfId="19536" xr:uid="{08B8BBDA-D522-45AA-93C9-6C98B86BC406}"/>
    <cellStyle name="Note 2 6 2 2 6 6 2" xfId="19537" xr:uid="{1EB5C2AC-FA92-45C1-B386-F2417737FAF3}"/>
    <cellStyle name="Note 2 6 2 2 6 6 3" xfId="19538" xr:uid="{A5A11916-0E19-4A67-A996-1A43BA9D6843}"/>
    <cellStyle name="Note 2 6 2 2 6 7" xfId="19539" xr:uid="{026EB12B-4CBD-4444-9D48-125634AFD687}"/>
    <cellStyle name="Note 2 6 2 2 6 8" xfId="19540" xr:uid="{5B02ABDA-8ACB-4765-BE6F-D1B1483A86CF}"/>
    <cellStyle name="Note 2 6 2 2 6 9" xfId="19541" xr:uid="{5AFBCDEA-E02E-442A-871D-039B33B73870}"/>
    <cellStyle name="Note 2 6 2 2 7" xfId="19542" xr:uid="{2DC82082-7F7F-4988-B395-84F3D6FA4045}"/>
    <cellStyle name="Note 2 6 2 2 7 2" xfId="19543" xr:uid="{8D3242A9-7868-450B-B1AD-B2E2976A4C47}"/>
    <cellStyle name="Note 2 6 2 2 7 2 2" xfId="19544" xr:uid="{C193FB67-2CD3-4A36-8D0D-5177A318E5DA}"/>
    <cellStyle name="Note 2 6 2 2 7 2 3" xfId="19545" xr:uid="{6CF236D3-B826-42F9-805D-62B1399BD41F}"/>
    <cellStyle name="Note 2 6 2 2 7 3" xfId="19546" xr:uid="{53E4315E-8A21-42DC-AA46-4D2C9F54B6C9}"/>
    <cellStyle name="Note 2 6 2 2 7 3 2" xfId="19547" xr:uid="{D01C900C-1AB2-4E0E-AA18-EA18F08C353D}"/>
    <cellStyle name="Note 2 6 2 2 7 3 3" xfId="19548" xr:uid="{92E03D8C-62A7-4477-A110-C87CF1588F2F}"/>
    <cellStyle name="Note 2 6 2 2 7 4" xfId="19549" xr:uid="{D4BA8CA7-9B30-41A2-8DFE-1298E1A444E8}"/>
    <cellStyle name="Note 2 6 2 2 7 4 2" xfId="19550" xr:uid="{273D0A4C-B61D-490F-A58B-4C69F99440D5}"/>
    <cellStyle name="Note 2 6 2 2 7 4 3" xfId="19551" xr:uid="{BB6F74E0-F517-4533-AA1F-693E2E5A9B92}"/>
    <cellStyle name="Note 2 6 2 2 7 5" xfId="19552" xr:uid="{D87FAB88-B017-4643-9408-995B0FDD029D}"/>
    <cellStyle name="Note 2 6 2 2 7 5 2" xfId="19553" xr:uid="{72CD517E-C99B-4165-B376-CCE5EEF3805E}"/>
    <cellStyle name="Note 2 6 2 2 7 5 3" xfId="19554" xr:uid="{43E0FD00-6A71-480C-95BD-8F7A2D044968}"/>
    <cellStyle name="Note 2 6 2 2 7 6" xfId="19555" xr:uid="{C97ECAA5-678E-4512-B538-CD8D2292DC81}"/>
    <cellStyle name="Note 2 6 2 2 7 6 2" xfId="19556" xr:uid="{2DFDFA88-198B-480F-967F-63F5CB569475}"/>
    <cellStyle name="Note 2 6 2 2 7 6 3" xfId="19557" xr:uid="{5F3084AA-2A03-4B9B-8C1C-34429361421E}"/>
    <cellStyle name="Note 2 6 2 2 7 7" xfId="19558" xr:uid="{7BC382E6-6D63-44D7-8B49-00B0A3542983}"/>
    <cellStyle name="Note 2 6 2 2 7 8" xfId="19559" xr:uid="{005978AF-5964-4844-81EF-4E8520BF3A15}"/>
    <cellStyle name="Note 2 6 2 2 7 9" xfId="19560" xr:uid="{0E131B0A-F1A4-4D3A-9378-6DCD83269B93}"/>
    <cellStyle name="Note 2 6 2 2 8" xfId="19561" xr:uid="{59B27889-F59F-41F0-8F03-8EC8133A85B6}"/>
    <cellStyle name="Note 2 6 2 2 8 2" xfId="19562" xr:uid="{BA628B5D-D40A-4DD1-BAA1-69753DC70DE8}"/>
    <cellStyle name="Note 2 6 2 2 8 2 2" xfId="19563" xr:uid="{A4FBFADD-B1CB-4797-9FEA-3D63C6D64FAE}"/>
    <cellStyle name="Note 2 6 2 2 8 2 3" xfId="19564" xr:uid="{51178B17-47A7-48DF-A3D7-7AE8540C842B}"/>
    <cellStyle name="Note 2 6 2 2 8 3" xfId="19565" xr:uid="{F4DA059C-FA71-4652-A24D-E3528F86DDA9}"/>
    <cellStyle name="Note 2 6 2 2 8 3 2" xfId="19566" xr:uid="{A46D9AAA-7C62-421D-A0AD-0C2C5F4DA7CF}"/>
    <cellStyle name="Note 2 6 2 2 8 3 3" xfId="19567" xr:uid="{9ACD9ECE-2BF4-4F8B-BF7E-45630FD47FFA}"/>
    <cellStyle name="Note 2 6 2 2 8 4" xfId="19568" xr:uid="{F9818D6C-1332-4421-B9DE-B00905EF1ED0}"/>
    <cellStyle name="Note 2 6 2 2 8 4 2" xfId="19569" xr:uid="{AB0E0B9F-E417-4ACD-9FBE-6AB572AEA602}"/>
    <cellStyle name="Note 2 6 2 2 8 4 3" xfId="19570" xr:uid="{A8DC140A-48E3-4740-BB67-D4D4343CDC24}"/>
    <cellStyle name="Note 2 6 2 2 8 5" xfId="19571" xr:uid="{8197B663-A5B1-4488-9075-63865B055651}"/>
    <cellStyle name="Note 2 6 2 2 8 5 2" xfId="19572" xr:uid="{6840179A-F0D7-4B38-AA96-E0ABFDEC84CD}"/>
    <cellStyle name="Note 2 6 2 2 8 5 3" xfId="19573" xr:uid="{C6477DD9-76B7-4EFD-9EE5-C2689E0F41C4}"/>
    <cellStyle name="Note 2 6 2 2 8 6" xfId="19574" xr:uid="{89D3F920-CFA1-4CD3-AFE3-524F06B8E13A}"/>
    <cellStyle name="Note 2 6 2 2 8 6 2" xfId="19575" xr:uid="{618C287F-785C-46C6-A7CB-0CC3848DCDC6}"/>
    <cellStyle name="Note 2 6 2 2 8 6 3" xfId="19576" xr:uid="{170C4B93-8A38-499F-81AE-803C6673F8B8}"/>
    <cellStyle name="Note 2 6 2 2 8 7" xfId="19577" xr:uid="{1D5CDEB4-C4E3-4DC9-9582-37B4169CC964}"/>
    <cellStyle name="Note 2 6 2 2 8 8" xfId="19578" xr:uid="{C28AD6F1-23A9-4FAE-9AD7-D5957ACB556A}"/>
    <cellStyle name="Note 2 6 2 2 8 9" xfId="19579" xr:uid="{FD2B04A7-52B6-4129-8C25-07348A8B7BC3}"/>
    <cellStyle name="Note 2 6 2 2 9" xfId="19580" xr:uid="{685DBAF5-56D2-4AEA-9056-380553686ED2}"/>
    <cellStyle name="Note 2 6 2 2 9 2" xfId="19581" xr:uid="{3FCB8F8F-14B5-4A22-B807-D9554B8950D8}"/>
    <cellStyle name="Note 2 6 2 2 9 2 2" xfId="19582" xr:uid="{AAAEF4C3-0CBE-4A96-8D2C-C1143CDF1E20}"/>
    <cellStyle name="Note 2 6 2 2 9 2 3" xfId="19583" xr:uid="{3D3CF573-FC64-48DC-A47C-21AFD9622586}"/>
    <cellStyle name="Note 2 6 2 2 9 3" xfId="19584" xr:uid="{6499151D-8DDC-4F38-91DA-4CE8827D3DC6}"/>
    <cellStyle name="Note 2 6 2 2 9 3 2" xfId="19585" xr:uid="{48182628-B98B-4552-96F1-02B211AC6CD3}"/>
    <cellStyle name="Note 2 6 2 2 9 3 3" xfId="19586" xr:uid="{BFFC92C3-42CC-46CB-8AAC-8733249844FF}"/>
    <cellStyle name="Note 2 6 2 2 9 4" xfId="19587" xr:uid="{14C31600-261C-4ECD-BDB8-87BABD16154F}"/>
    <cellStyle name="Note 2 6 2 2 9 4 2" xfId="19588" xr:uid="{1B08049C-3EE9-4F66-B2CC-AE1DC80A4290}"/>
    <cellStyle name="Note 2 6 2 2 9 4 3" xfId="19589" xr:uid="{B1BD3B16-AD0B-4FC8-BB9D-159E67E8FC53}"/>
    <cellStyle name="Note 2 6 2 2 9 5" xfId="19590" xr:uid="{9033AAAA-EB19-441B-8B20-4747E9929D2E}"/>
    <cellStyle name="Note 2 6 2 2 9 5 2" xfId="19591" xr:uid="{D6987804-896F-48BF-9D11-14BFAE59CE98}"/>
    <cellStyle name="Note 2 6 2 2 9 5 3" xfId="19592" xr:uid="{F087AFAF-0E74-4E6D-8F06-8B537DDB660E}"/>
    <cellStyle name="Note 2 6 2 2 9 6" xfId="19593" xr:uid="{B7E4AC43-F042-4F74-838A-23B291E1EAF5}"/>
    <cellStyle name="Note 2 6 2 2 9 6 2" xfId="19594" xr:uid="{D7E99533-2CC3-49DF-BC28-3F5E2BA24684}"/>
    <cellStyle name="Note 2 6 2 2 9 6 3" xfId="19595" xr:uid="{333F81CF-92C1-4798-8EB4-10616594E80D}"/>
    <cellStyle name="Note 2 6 2 2 9 7" xfId="19596" xr:uid="{A0E3F598-8FF8-48BF-A25A-FD84FAE7B486}"/>
    <cellStyle name="Note 2 6 2 2 9 8" xfId="19597" xr:uid="{C97F5102-B41D-486B-AB38-91C6D6ED7A0B}"/>
    <cellStyle name="Note 2 6 2 3" xfId="19598" xr:uid="{89939D57-5AD4-4546-AB11-2D119D6C4CEF}"/>
    <cellStyle name="Note 2 6 2 3 10" xfId="19599" xr:uid="{B4398C1C-7A66-4A4A-99BF-9C05BE87C081}"/>
    <cellStyle name="Note 2 6 2 3 10 2" xfId="19600" xr:uid="{7600BBA7-0985-4F2C-A80E-83AAE348BD37}"/>
    <cellStyle name="Note 2 6 2 3 10 2 2" xfId="19601" xr:uid="{2ECB887C-17D8-48AC-AA6F-E629A725839F}"/>
    <cellStyle name="Note 2 6 2 3 10 2 3" xfId="19602" xr:uid="{7527B57F-D920-49EA-B2DC-8C26524A0D3F}"/>
    <cellStyle name="Note 2 6 2 3 10 3" xfId="19603" xr:uid="{0BB0EE32-C7A9-40AD-B31E-7830400CD279}"/>
    <cellStyle name="Note 2 6 2 3 10 3 2" xfId="19604" xr:uid="{7274AA4E-0B2B-476E-9B51-83707F27A0AF}"/>
    <cellStyle name="Note 2 6 2 3 10 3 3" xfId="19605" xr:uid="{49944EF0-EB25-426C-B538-978435801C53}"/>
    <cellStyle name="Note 2 6 2 3 10 4" xfId="19606" xr:uid="{F29B4436-AF4C-432C-9E84-614C1923EE95}"/>
    <cellStyle name="Note 2 6 2 3 10 4 2" xfId="19607" xr:uid="{3F9C4711-238A-4D51-9122-8BE260B43993}"/>
    <cellStyle name="Note 2 6 2 3 10 4 3" xfId="19608" xr:uid="{3E108401-51AB-4319-92B2-8AEDCD660782}"/>
    <cellStyle name="Note 2 6 2 3 10 5" xfId="19609" xr:uid="{E1B7CEF6-6780-45C4-9C8B-3FF16213D618}"/>
    <cellStyle name="Note 2 6 2 3 10 5 2" xfId="19610" xr:uid="{64E5E905-5B2C-40DA-8CC5-9DA8D854B053}"/>
    <cellStyle name="Note 2 6 2 3 10 5 3" xfId="19611" xr:uid="{BF94192E-DC27-4638-B781-975F28D79E28}"/>
    <cellStyle name="Note 2 6 2 3 10 6" xfId="19612" xr:uid="{C9C451D7-F0E7-4EEB-A725-45C0476B29BC}"/>
    <cellStyle name="Note 2 6 2 3 10 6 2" xfId="19613" xr:uid="{E549524A-DCCA-4908-93A3-C94D3AAC0963}"/>
    <cellStyle name="Note 2 6 2 3 10 6 3" xfId="19614" xr:uid="{2DFC642E-F872-40EC-ABB1-64FF736D9B1D}"/>
    <cellStyle name="Note 2 6 2 3 10 7" xfId="19615" xr:uid="{86DB5FBD-91EA-44EF-A40C-A5F16A62D190}"/>
    <cellStyle name="Note 2 6 2 3 10 8" xfId="19616" xr:uid="{D20B3C39-417F-42D3-947C-25906CEC66C3}"/>
    <cellStyle name="Note 2 6 2 3 11" xfId="19617" xr:uid="{DE970D7B-4DF8-4F12-913C-FE0304CCC027}"/>
    <cellStyle name="Note 2 6 2 3 11 2" xfId="19618" xr:uid="{0295A990-195A-4005-8B66-3B307A866957}"/>
    <cellStyle name="Note 2 6 2 3 11 2 2" xfId="19619" xr:uid="{87C50AE1-3873-44EB-A4EB-A6EC71D19440}"/>
    <cellStyle name="Note 2 6 2 3 11 2 3" xfId="19620" xr:uid="{D31AD196-3B21-46CF-82DA-EF438BD412A4}"/>
    <cellStyle name="Note 2 6 2 3 11 3" xfId="19621" xr:uid="{CDD97079-F69F-4B37-9C06-3E717C3F8BC2}"/>
    <cellStyle name="Note 2 6 2 3 11 3 2" xfId="19622" xr:uid="{2F073D9C-D57E-45BA-9C3C-0F904E78B955}"/>
    <cellStyle name="Note 2 6 2 3 11 3 3" xfId="19623" xr:uid="{0DB2202F-9FAE-44C5-90CB-F228F0D77878}"/>
    <cellStyle name="Note 2 6 2 3 11 4" xfId="19624" xr:uid="{A64EE6C0-4679-476E-ACF6-9871FC50EADA}"/>
    <cellStyle name="Note 2 6 2 3 11 4 2" xfId="19625" xr:uid="{6CF2E7C6-3165-4364-B448-611B961DF44C}"/>
    <cellStyle name="Note 2 6 2 3 11 4 3" xfId="19626" xr:uid="{848AB554-541B-49E7-9AD7-A946F683A901}"/>
    <cellStyle name="Note 2 6 2 3 11 5" xfId="19627" xr:uid="{32983760-3C51-4802-AEA1-1ED5674D3C22}"/>
    <cellStyle name="Note 2 6 2 3 11 5 2" xfId="19628" xr:uid="{CFD01FD9-B978-498A-9CCA-F8BA42AA263F}"/>
    <cellStyle name="Note 2 6 2 3 11 5 3" xfId="19629" xr:uid="{3CA2C5AE-EADD-42D3-B82D-55998A271CF0}"/>
    <cellStyle name="Note 2 6 2 3 11 6" xfId="19630" xr:uid="{63B5AF96-C338-4E09-896D-94E033C45000}"/>
    <cellStyle name="Note 2 6 2 3 11 6 2" xfId="19631" xr:uid="{A13E0C4B-7624-47A1-BCD9-E046ABCECF82}"/>
    <cellStyle name="Note 2 6 2 3 11 6 3" xfId="19632" xr:uid="{9E608CCE-45F1-4FB8-8AFE-F725F843392C}"/>
    <cellStyle name="Note 2 6 2 3 11 7" xfId="19633" xr:uid="{3CAA4C9F-D39E-49EC-A9E3-60F344293EEE}"/>
    <cellStyle name="Note 2 6 2 3 11 8" xfId="19634" xr:uid="{23BD959F-C34B-408E-8095-AEFE79418D91}"/>
    <cellStyle name="Note 2 6 2 3 12" xfId="19635" xr:uid="{E760F004-D712-4BFC-820C-A448D4046F83}"/>
    <cellStyle name="Note 2 6 2 3 12 2" xfId="19636" xr:uid="{B3946775-F9FB-4A7D-B821-245A5D01D17B}"/>
    <cellStyle name="Note 2 6 2 3 12 2 2" xfId="19637" xr:uid="{C791B0ED-913D-4A1D-9CFF-149E55744329}"/>
    <cellStyle name="Note 2 6 2 3 12 2 3" xfId="19638" xr:uid="{6B809E62-5572-4BFE-B1A0-0909D8BF4BE9}"/>
    <cellStyle name="Note 2 6 2 3 12 3" xfId="19639" xr:uid="{2B9C723C-7D57-42C1-A0F1-204B780BF54E}"/>
    <cellStyle name="Note 2 6 2 3 12 3 2" xfId="19640" xr:uid="{1795C6C6-8232-4789-B8BE-0DA2BF3C8BF9}"/>
    <cellStyle name="Note 2 6 2 3 12 3 3" xfId="19641" xr:uid="{8BFC0196-1CB0-4600-8956-8316A346013F}"/>
    <cellStyle name="Note 2 6 2 3 12 4" xfId="19642" xr:uid="{9CDA4F75-B3A7-4463-A8C6-3282A1CD79BB}"/>
    <cellStyle name="Note 2 6 2 3 12 4 2" xfId="19643" xr:uid="{47CAB43B-CB68-421E-9250-3C8AB0ADCADB}"/>
    <cellStyle name="Note 2 6 2 3 12 4 3" xfId="19644" xr:uid="{658C3D9F-95E1-4610-8FA7-A5BCC79707BE}"/>
    <cellStyle name="Note 2 6 2 3 12 5" xfId="19645" xr:uid="{D2064246-6912-4B33-8705-24D136C0877A}"/>
    <cellStyle name="Note 2 6 2 3 12 5 2" xfId="19646" xr:uid="{58EFF782-6776-4D5A-B08F-2B16F0371371}"/>
    <cellStyle name="Note 2 6 2 3 12 5 3" xfId="19647" xr:uid="{857B911B-5D91-473A-A5F3-0B8ACE1074A9}"/>
    <cellStyle name="Note 2 6 2 3 12 6" xfId="19648" xr:uid="{EFB821EC-B729-438C-A3C5-F58C22937E7C}"/>
    <cellStyle name="Note 2 6 2 3 12 6 2" xfId="19649" xr:uid="{52DD512A-2FA3-4187-91BD-06BDB0F0EBC9}"/>
    <cellStyle name="Note 2 6 2 3 12 6 3" xfId="19650" xr:uid="{27944248-EFA6-4EF5-9287-E65972950D11}"/>
    <cellStyle name="Note 2 6 2 3 12 7" xfId="19651" xr:uid="{86166C08-27BC-448E-A944-DE2F14F02BFD}"/>
    <cellStyle name="Note 2 6 2 3 12 8" xfId="19652" xr:uid="{CA3871B9-1A90-4A7B-8661-4DA0D92502EA}"/>
    <cellStyle name="Note 2 6 2 3 13" xfId="19653" xr:uid="{9A8698BE-EAAB-4B38-A402-EE3D6EF11832}"/>
    <cellStyle name="Note 2 6 2 3 13 2" xfId="19654" xr:uid="{348D0EC2-B9EC-4CC6-A5D6-2F59E57ED3C6}"/>
    <cellStyle name="Note 2 6 2 3 13 2 2" xfId="19655" xr:uid="{65BCB13F-D7D2-4A62-81A4-895677A989AB}"/>
    <cellStyle name="Note 2 6 2 3 13 2 3" xfId="19656" xr:uid="{34E84748-0C60-40B5-8FA7-329B551F8216}"/>
    <cellStyle name="Note 2 6 2 3 13 3" xfId="19657" xr:uid="{04CBB5A9-4E51-4F22-AF33-426406719DF9}"/>
    <cellStyle name="Note 2 6 2 3 13 3 2" xfId="19658" xr:uid="{DCCD4AE6-C71A-4A5B-B68F-4C132E18957E}"/>
    <cellStyle name="Note 2 6 2 3 13 3 3" xfId="19659" xr:uid="{65EDF40F-3307-4454-AE2A-C1BE99EC3505}"/>
    <cellStyle name="Note 2 6 2 3 13 4" xfId="19660" xr:uid="{474F3813-0503-4AFF-8CE0-2C356A825355}"/>
    <cellStyle name="Note 2 6 2 3 13 4 2" xfId="19661" xr:uid="{A5937F79-5A2A-48EA-B275-E1553CB62317}"/>
    <cellStyle name="Note 2 6 2 3 13 4 3" xfId="19662" xr:uid="{A09669CF-BBA8-4B53-9C61-98A58957DFB2}"/>
    <cellStyle name="Note 2 6 2 3 13 5" xfId="19663" xr:uid="{B3CA7826-6101-4063-85E4-C0DC7FF75BB6}"/>
    <cellStyle name="Note 2 6 2 3 13 5 2" xfId="19664" xr:uid="{E93A08EB-E3A5-479B-9D64-A2A00CFA2785}"/>
    <cellStyle name="Note 2 6 2 3 13 5 3" xfId="19665" xr:uid="{A41A4096-F66E-4544-A02C-45E57041A217}"/>
    <cellStyle name="Note 2 6 2 3 13 6" xfId="19666" xr:uid="{2640F5E3-EC13-4B05-AB17-CDBBBCFEFDBE}"/>
    <cellStyle name="Note 2 6 2 3 13 6 2" xfId="19667" xr:uid="{D9AB2435-910B-4339-9CAD-71F06EE9CB0D}"/>
    <cellStyle name="Note 2 6 2 3 13 6 3" xfId="19668" xr:uid="{EE2378E6-8C15-49A6-9566-36B986D6F960}"/>
    <cellStyle name="Note 2 6 2 3 13 7" xfId="19669" xr:uid="{990BD519-794B-4755-BD2F-984C3E0C05EA}"/>
    <cellStyle name="Note 2 6 2 3 13 8" xfId="19670" xr:uid="{083F053D-968A-4E97-AD70-120F0786E8B3}"/>
    <cellStyle name="Note 2 6 2 3 14" xfId="19671" xr:uid="{06942F46-9802-4EDC-940F-9B273F00DEE4}"/>
    <cellStyle name="Note 2 6 2 3 14 2" xfId="19672" xr:uid="{ABFD7902-E3BF-4280-BD73-81FC374AFA43}"/>
    <cellStyle name="Note 2 6 2 3 14 2 2" xfId="19673" xr:uid="{E0094680-D5BB-4F3E-BE6F-4C07209EEF55}"/>
    <cellStyle name="Note 2 6 2 3 14 2 3" xfId="19674" xr:uid="{E9A046CB-1EB9-45DD-945C-55DB6A9811F4}"/>
    <cellStyle name="Note 2 6 2 3 14 3" xfId="19675" xr:uid="{FE8291B8-2243-45B0-B30C-2C49347201BA}"/>
    <cellStyle name="Note 2 6 2 3 14 3 2" xfId="19676" xr:uid="{0336C98D-1AB6-4B36-BFD0-99302BD78723}"/>
    <cellStyle name="Note 2 6 2 3 14 3 3" xfId="19677" xr:uid="{4FCBBDFB-41EE-4052-99CE-E350B8483DE9}"/>
    <cellStyle name="Note 2 6 2 3 14 4" xfId="19678" xr:uid="{AD94A174-7BE2-4C54-9923-40870519A8AB}"/>
    <cellStyle name="Note 2 6 2 3 14 4 2" xfId="19679" xr:uid="{4654E2EF-56E1-43B8-BECC-486033068C62}"/>
    <cellStyle name="Note 2 6 2 3 14 4 3" xfId="19680" xr:uid="{2019BF77-562E-4F69-8643-BFFBE4F9AF3B}"/>
    <cellStyle name="Note 2 6 2 3 14 5" xfId="19681" xr:uid="{663B6088-AF61-412B-9424-6232EBB3482D}"/>
    <cellStyle name="Note 2 6 2 3 14 5 2" xfId="19682" xr:uid="{7CB11958-DC5B-4A44-8CF8-37095E5050C2}"/>
    <cellStyle name="Note 2 6 2 3 14 5 3" xfId="19683" xr:uid="{566E9756-C609-4955-8601-EA108A73036D}"/>
    <cellStyle name="Note 2 6 2 3 14 6" xfId="19684" xr:uid="{43784BA9-9C97-4E40-8435-EB9CF23D77A7}"/>
    <cellStyle name="Note 2 6 2 3 14 6 2" xfId="19685" xr:uid="{73B61C43-5772-4EBF-A021-B1D7B6D4135D}"/>
    <cellStyle name="Note 2 6 2 3 14 6 3" xfId="19686" xr:uid="{BC561E78-1355-40E4-BE00-E653A74AEE24}"/>
    <cellStyle name="Note 2 6 2 3 14 7" xfId="19687" xr:uid="{1FA6B23B-8EF5-47F5-B8A5-EF66CF9855C7}"/>
    <cellStyle name="Note 2 6 2 3 14 8" xfId="19688" xr:uid="{8552BC34-51C0-47A3-96B5-A80F983A6ACB}"/>
    <cellStyle name="Note 2 6 2 3 15" xfId="19689" xr:uid="{2BC4B959-0DFA-44A5-AE2C-D1C99016F0AE}"/>
    <cellStyle name="Note 2 6 2 3 15 2" xfId="19690" xr:uid="{FF120867-DE6E-47A0-BABA-3B9F1ADFD6CC}"/>
    <cellStyle name="Note 2 6 2 3 15 2 2" xfId="19691" xr:uid="{0AED079A-A51C-4A55-A96E-BD9296D99CF8}"/>
    <cellStyle name="Note 2 6 2 3 15 2 3" xfId="19692" xr:uid="{5327F2BD-804B-4947-9A87-54F49E8816F4}"/>
    <cellStyle name="Note 2 6 2 3 15 3" xfId="19693" xr:uid="{373C18BA-7B36-4ACD-BE1D-C7E40C947BAB}"/>
    <cellStyle name="Note 2 6 2 3 15 3 2" xfId="19694" xr:uid="{2724D26B-C2CD-4800-AF7D-ACF14873E4A2}"/>
    <cellStyle name="Note 2 6 2 3 15 3 3" xfId="19695" xr:uid="{AD1A0588-2592-48DC-A9FC-B14C0DFD9B7B}"/>
    <cellStyle name="Note 2 6 2 3 15 4" xfId="19696" xr:uid="{DF83F1A3-3E04-49F2-A20A-80AB2C23EDF5}"/>
    <cellStyle name="Note 2 6 2 3 15 4 2" xfId="19697" xr:uid="{57E0E5AC-0DE6-496E-BBFB-34E3BF602D97}"/>
    <cellStyle name="Note 2 6 2 3 15 4 3" xfId="19698" xr:uid="{D3EC6ABB-1024-4201-95A3-3CD132487C9B}"/>
    <cellStyle name="Note 2 6 2 3 15 5" xfId="19699" xr:uid="{9F7B64FD-008B-41A4-8CC8-0C459E46D11D}"/>
    <cellStyle name="Note 2 6 2 3 15 5 2" xfId="19700" xr:uid="{CFF2E335-F76B-4E34-9724-C439BB171EF0}"/>
    <cellStyle name="Note 2 6 2 3 15 5 3" xfId="19701" xr:uid="{7024B1F6-E6AF-4189-AE87-420802F2BC06}"/>
    <cellStyle name="Note 2 6 2 3 15 6" xfId="19702" xr:uid="{70BAA73D-0EC6-48C3-9C3D-454149937EF6}"/>
    <cellStyle name="Note 2 6 2 3 15 6 2" xfId="19703" xr:uid="{439F5141-30BD-46EA-96DB-E615DCD3B4D4}"/>
    <cellStyle name="Note 2 6 2 3 15 6 3" xfId="19704" xr:uid="{4EC500AB-3325-4EA4-9EB2-3C62CEF756A9}"/>
    <cellStyle name="Note 2 6 2 3 15 7" xfId="19705" xr:uid="{4B42643E-7BA7-4D94-9EF0-3503346D5F06}"/>
    <cellStyle name="Note 2 6 2 3 15 8" xfId="19706" xr:uid="{B02BA688-2C5C-4C9F-A452-0CDCABE36085}"/>
    <cellStyle name="Note 2 6 2 3 16" xfId="19707" xr:uid="{5DA99D4C-4C5B-4216-A3DA-153086863AF8}"/>
    <cellStyle name="Note 2 6 2 3 2" xfId="19708" xr:uid="{FB7A2B8B-A346-4E81-8983-62792CA673FC}"/>
    <cellStyle name="Note 2 6 2 3 2 2" xfId="19709" xr:uid="{AD9894AD-2B73-43B6-A4EE-2F4E69F7DB55}"/>
    <cellStyle name="Note 2 6 2 3 2 2 2" xfId="19710" xr:uid="{54762247-45BD-47D0-85A4-F4B06B624287}"/>
    <cellStyle name="Note 2 6 2 3 2 2 3" xfId="19711" xr:uid="{92B22FC1-68FD-493D-A171-A43C9710564C}"/>
    <cellStyle name="Note 2 6 2 3 2 3" xfId="19712" xr:uid="{66D8E4EF-BC4D-4FAB-B967-B1323C1CBD02}"/>
    <cellStyle name="Note 2 6 2 3 2 3 2" xfId="19713" xr:uid="{611D2273-961A-497C-ACB1-AEF2A985B17C}"/>
    <cellStyle name="Note 2 6 2 3 2 3 3" xfId="19714" xr:uid="{0F4CA4DD-FD36-49C3-B313-C85B4533CD0E}"/>
    <cellStyle name="Note 2 6 2 3 2 4" xfId="19715" xr:uid="{CB49FAA3-8A0C-44FD-9FD0-AD040A6E3A76}"/>
    <cellStyle name="Note 2 6 2 3 2 4 2" xfId="19716" xr:uid="{C8282A46-C597-4D27-8144-C414E51AC396}"/>
    <cellStyle name="Note 2 6 2 3 2 4 3" xfId="19717" xr:uid="{7EAC00C4-04AE-4DBA-A338-A48A5D4A0437}"/>
    <cellStyle name="Note 2 6 2 3 2 5" xfId="19718" xr:uid="{1BB24898-7002-4E05-A386-13FD6CB78C8E}"/>
    <cellStyle name="Note 2 6 2 3 2 5 2" xfId="19719" xr:uid="{FE49B36E-C5A2-4540-B431-F2FDF2ACCD06}"/>
    <cellStyle name="Note 2 6 2 3 2 5 3" xfId="19720" xr:uid="{E05E1379-B4B6-4A4D-B67B-2EEFBA73AE58}"/>
    <cellStyle name="Note 2 6 2 3 2 6" xfId="19721" xr:uid="{C8FBBE77-FEA0-4934-984E-D64CAB136267}"/>
    <cellStyle name="Note 2 6 2 3 2 6 2" xfId="19722" xr:uid="{4996C431-BF17-450A-AA3A-759417AED63F}"/>
    <cellStyle name="Note 2 6 2 3 2 6 3" xfId="19723" xr:uid="{2E4406F5-F43F-4108-B20F-169FC118B172}"/>
    <cellStyle name="Note 2 6 2 3 2 7" xfId="19724" xr:uid="{3BAC39A4-6861-425A-BB3E-8A4F511F4094}"/>
    <cellStyle name="Note 2 6 2 3 2 8" xfId="19725" xr:uid="{DE0855F9-19C7-40CD-A674-9019537FF5D2}"/>
    <cellStyle name="Note 2 6 2 3 2 9" xfId="19726" xr:uid="{4FF19C6C-47BC-490E-8ACE-19902E2BDC61}"/>
    <cellStyle name="Note 2 6 2 3 3" xfId="19727" xr:uid="{D22A9039-4C1B-43D5-A7B7-2D9B8A2D33C0}"/>
    <cellStyle name="Note 2 6 2 3 3 2" xfId="19728" xr:uid="{319A08A5-146F-44B3-860F-7A25C9B2DB9B}"/>
    <cellStyle name="Note 2 6 2 3 3 2 2" xfId="19729" xr:uid="{C393FC9C-CD81-46C9-8FA3-EBB966CEDC30}"/>
    <cellStyle name="Note 2 6 2 3 3 2 3" xfId="19730" xr:uid="{336C37AE-8521-4881-B706-76F238BFCDB7}"/>
    <cellStyle name="Note 2 6 2 3 3 3" xfId="19731" xr:uid="{24A3E059-D4E8-4000-902D-407AE24A23FD}"/>
    <cellStyle name="Note 2 6 2 3 3 3 2" xfId="19732" xr:uid="{3948AB44-5A36-45D8-8695-8C244536C5E5}"/>
    <cellStyle name="Note 2 6 2 3 3 3 3" xfId="19733" xr:uid="{FF119F6F-1D12-4F61-A40D-9730A5F885F3}"/>
    <cellStyle name="Note 2 6 2 3 3 4" xfId="19734" xr:uid="{C58AD556-D650-46D3-9F12-74E1F9B3E3DB}"/>
    <cellStyle name="Note 2 6 2 3 3 4 2" xfId="19735" xr:uid="{65367CB8-863B-4891-9BC6-7C0FEAA0A4B3}"/>
    <cellStyle name="Note 2 6 2 3 3 4 3" xfId="19736" xr:uid="{5C91095B-9C63-41BC-A0FA-110F1917B805}"/>
    <cellStyle name="Note 2 6 2 3 3 5" xfId="19737" xr:uid="{FB44D009-7A82-4C56-AD8F-6044BAFD2C1F}"/>
    <cellStyle name="Note 2 6 2 3 3 5 2" xfId="19738" xr:uid="{D7E2E136-4A7A-4FFE-8D5E-92E0DF675834}"/>
    <cellStyle name="Note 2 6 2 3 3 5 3" xfId="19739" xr:uid="{093AFF38-8C66-4B1C-BEB9-6322EB482CC5}"/>
    <cellStyle name="Note 2 6 2 3 3 6" xfId="19740" xr:uid="{CE5E08F2-7CE4-441B-8B1D-1479826927FE}"/>
    <cellStyle name="Note 2 6 2 3 3 6 2" xfId="19741" xr:uid="{92D8642B-C282-415B-AFCD-7755776F37C0}"/>
    <cellStyle name="Note 2 6 2 3 3 6 3" xfId="19742" xr:uid="{2784D25F-5567-4800-9255-61B709DEB2EE}"/>
    <cellStyle name="Note 2 6 2 3 3 7" xfId="19743" xr:uid="{CD712C72-16E9-42FA-886C-1BEF0C91A982}"/>
    <cellStyle name="Note 2 6 2 3 3 8" xfId="19744" xr:uid="{3C66B55E-70EB-4621-88C1-01D109A0A110}"/>
    <cellStyle name="Note 2 6 2 3 3 9" xfId="19745" xr:uid="{744B3E27-1C9B-480B-84D8-F72F4697C7C3}"/>
    <cellStyle name="Note 2 6 2 3 4" xfId="19746" xr:uid="{386D2D9D-AD33-456E-864F-45F1B14A83D8}"/>
    <cellStyle name="Note 2 6 2 3 4 2" xfId="19747" xr:uid="{D652A035-0E2F-49F6-A8A7-212EC178673C}"/>
    <cellStyle name="Note 2 6 2 3 4 2 2" xfId="19748" xr:uid="{50284EC3-0473-4C43-9E61-44DC6225CB5C}"/>
    <cellStyle name="Note 2 6 2 3 4 2 3" xfId="19749" xr:uid="{9463EB15-7BBC-4D1C-9D2B-1BF6F9307204}"/>
    <cellStyle name="Note 2 6 2 3 4 3" xfId="19750" xr:uid="{53FBEBFC-4DF6-42D7-81CD-EEC83122172A}"/>
    <cellStyle name="Note 2 6 2 3 4 3 2" xfId="19751" xr:uid="{EE787E10-4C5D-425B-A47F-CF4FE29FC2BA}"/>
    <cellStyle name="Note 2 6 2 3 4 3 3" xfId="19752" xr:uid="{FFBD234C-5726-4020-A22C-2F396F97568D}"/>
    <cellStyle name="Note 2 6 2 3 4 4" xfId="19753" xr:uid="{5EEB6E58-FD8E-4C22-9F81-E5AF62420761}"/>
    <cellStyle name="Note 2 6 2 3 4 4 2" xfId="19754" xr:uid="{F0BB9022-2B0E-4A0E-AD33-72BD3F7B11C6}"/>
    <cellStyle name="Note 2 6 2 3 4 4 3" xfId="19755" xr:uid="{18571AC8-F4C4-491A-8C1B-629C618E4F29}"/>
    <cellStyle name="Note 2 6 2 3 4 5" xfId="19756" xr:uid="{51921DE4-7823-46AA-B273-A1F4310AC946}"/>
    <cellStyle name="Note 2 6 2 3 4 5 2" xfId="19757" xr:uid="{B7DC13BA-8D25-4EC2-93E1-AC4344A5E4EF}"/>
    <cellStyle name="Note 2 6 2 3 4 5 3" xfId="19758" xr:uid="{8A13F07F-1768-4FF3-A340-DEBA420A1C23}"/>
    <cellStyle name="Note 2 6 2 3 4 6" xfId="19759" xr:uid="{4BF203C0-DB21-41E0-AF4B-EF0FCC0951C8}"/>
    <cellStyle name="Note 2 6 2 3 4 6 2" xfId="19760" xr:uid="{6DC37912-45A5-4AF7-84A1-BC81A36D5ADD}"/>
    <cellStyle name="Note 2 6 2 3 4 6 3" xfId="19761" xr:uid="{E851B580-6830-4262-B472-5DCA39C4A85A}"/>
    <cellStyle name="Note 2 6 2 3 4 7" xfId="19762" xr:uid="{7DB74292-8FD4-47C4-849B-9226703A2FD8}"/>
    <cellStyle name="Note 2 6 2 3 4 8" xfId="19763" xr:uid="{FF4B7B9B-32CC-4CB2-8F34-5CEFEB8BAC5F}"/>
    <cellStyle name="Note 2 6 2 3 4 9" xfId="19764" xr:uid="{862A19F2-ECBD-4A6E-B3B5-FCD9C8C5F5BE}"/>
    <cellStyle name="Note 2 6 2 3 5" xfId="19765" xr:uid="{1E2B5665-61EE-400B-82AA-8E6B2D87FA90}"/>
    <cellStyle name="Note 2 6 2 3 5 2" xfId="19766" xr:uid="{F5E691E2-08B6-4401-BA25-9366B926619F}"/>
    <cellStyle name="Note 2 6 2 3 5 2 2" xfId="19767" xr:uid="{8D03FDD6-648E-4A94-B504-D8FB5BD0BA08}"/>
    <cellStyle name="Note 2 6 2 3 5 2 3" xfId="19768" xr:uid="{5EE4D24E-45A0-4697-984A-7C38E2BE284C}"/>
    <cellStyle name="Note 2 6 2 3 5 3" xfId="19769" xr:uid="{35689DC1-F795-41FD-A9C9-F1ADE8F60E1E}"/>
    <cellStyle name="Note 2 6 2 3 5 3 2" xfId="19770" xr:uid="{1222223A-DBF6-43FE-BFF4-27AAA2DA259B}"/>
    <cellStyle name="Note 2 6 2 3 5 3 3" xfId="19771" xr:uid="{8167B695-4D6F-458B-98E5-D28923D1D089}"/>
    <cellStyle name="Note 2 6 2 3 5 4" xfId="19772" xr:uid="{16815095-97F5-4F4E-8125-3E7B46F74D41}"/>
    <cellStyle name="Note 2 6 2 3 5 4 2" xfId="19773" xr:uid="{A121B87F-5603-4714-A0A4-1037CFDEF94E}"/>
    <cellStyle name="Note 2 6 2 3 5 4 3" xfId="19774" xr:uid="{AD38D9F0-9BC9-4B78-BF59-E4A9D8E6C15B}"/>
    <cellStyle name="Note 2 6 2 3 5 5" xfId="19775" xr:uid="{0E18308B-40BC-4A1F-8F4A-4A312902E5C4}"/>
    <cellStyle name="Note 2 6 2 3 5 5 2" xfId="19776" xr:uid="{A93DD39F-332F-475E-AB53-76840DA9917F}"/>
    <cellStyle name="Note 2 6 2 3 5 5 3" xfId="19777" xr:uid="{44F52970-3DBE-4559-A9F3-2610928C6DEB}"/>
    <cellStyle name="Note 2 6 2 3 5 6" xfId="19778" xr:uid="{84AB7CE5-C8C5-4336-B202-B6983CF87395}"/>
    <cellStyle name="Note 2 6 2 3 5 6 2" xfId="19779" xr:uid="{321C559C-D675-49BB-8CF1-2DC95A92B15D}"/>
    <cellStyle name="Note 2 6 2 3 5 6 3" xfId="19780" xr:uid="{8C7DC51C-8B5B-46B4-B432-BC9FEB4035B1}"/>
    <cellStyle name="Note 2 6 2 3 5 7" xfId="19781" xr:uid="{8B842C5D-AD9D-4B7F-A3A0-5E1F5EC85ED0}"/>
    <cellStyle name="Note 2 6 2 3 5 8" xfId="19782" xr:uid="{A80358C9-9B6B-4A1D-80C2-E0DFFF9A2C78}"/>
    <cellStyle name="Note 2 6 2 3 5 9" xfId="19783" xr:uid="{A9B15AE1-475D-46A0-8683-BF82780C9027}"/>
    <cellStyle name="Note 2 6 2 3 6" xfId="19784" xr:uid="{D88B9943-B18E-4E90-AE1F-AC796C5FD3ED}"/>
    <cellStyle name="Note 2 6 2 3 6 2" xfId="19785" xr:uid="{9F295967-1FB3-482E-B5E0-D7173FEEFA53}"/>
    <cellStyle name="Note 2 6 2 3 6 2 2" xfId="19786" xr:uid="{D6F8C320-8054-4459-A554-E78C6B33DD42}"/>
    <cellStyle name="Note 2 6 2 3 6 2 3" xfId="19787" xr:uid="{C73078D4-58A2-43F5-849D-06343B480D2E}"/>
    <cellStyle name="Note 2 6 2 3 6 3" xfId="19788" xr:uid="{B6C04BE4-F9F4-48C6-8569-C65C9D19168F}"/>
    <cellStyle name="Note 2 6 2 3 6 3 2" xfId="19789" xr:uid="{416CAF9F-D845-47EE-A542-3B0E3DD54046}"/>
    <cellStyle name="Note 2 6 2 3 6 3 3" xfId="19790" xr:uid="{9632865B-3911-44E2-834B-361AA0E0EB4E}"/>
    <cellStyle name="Note 2 6 2 3 6 4" xfId="19791" xr:uid="{9E0DE53A-D4BA-4CFB-8E9C-DC8881D8A07E}"/>
    <cellStyle name="Note 2 6 2 3 6 4 2" xfId="19792" xr:uid="{4F37F18C-D98C-494F-879A-82D95751FA09}"/>
    <cellStyle name="Note 2 6 2 3 6 4 3" xfId="19793" xr:uid="{930DEE0C-F681-429C-B3DF-F18249DBD746}"/>
    <cellStyle name="Note 2 6 2 3 6 5" xfId="19794" xr:uid="{F6809D4A-F54D-46F4-8481-B251F24496E3}"/>
    <cellStyle name="Note 2 6 2 3 6 5 2" xfId="19795" xr:uid="{FC3FA8AC-FB54-40F2-9CA9-F7D4668A1120}"/>
    <cellStyle name="Note 2 6 2 3 6 5 3" xfId="19796" xr:uid="{A0540BAD-5364-4037-B6CE-A42E9EE2354C}"/>
    <cellStyle name="Note 2 6 2 3 6 6" xfId="19797" xr:uid="{E7A43F5D-9CAB-4D8F-9F8F-8A47E3FDD735}"/>
    <cellStyle name="Note 2 6 2 3 6 6 2" xfId="19798" xr:uid="{6D6DC82B-09F4-4114-B2CF-5B7376BC21BA}"/>
    <cellStyle name="Note 2 6 2 3 6 6 3" xfId="19799" xr:uid="{19331EA0-EC7C-4D0C-A99F-6F88D37215FC}"/>
    <cellStyle name="Note 2 6 2 3 6 7" xfId="19800" xr:uid="{16DDC566-5C39-4247-834E-C4D9F5EE5336}"/>
    <cellStyle name="Note 2 6 2 3 6 8" xfId="19801" xr:uid="{CB96EBAA-5BF7-4583-A343-C225011155B1}"/>
    <cellStyle name="Note 2 6 2 3 6 9" xfId="19802" xr:uid="{7789A7EB-9AEA-4AC9-8633-24AD354695BA}"/>
    <cellStyle name="Note 2 6 2 3 7" xfId="19803" xr:uid="{F407922A-B7E9-4C2B-BB33-FA1C7B87C2A4}"/>
    <cellStyle name="Note 2 6 2 3 7 2" xfId="19804" xr:uid="{42F8315E-2F65-47B0-A515-B81B5D129F79}"/>
    <cellStyle name="Note 2 6 2 3 7 2 2" xfId="19805" xr:uid="{4E50C9EC-F1C3-47C4-9E85-DD1ED0A876C6}"/>
    <cellStyle name="Note 2 6 2 3 7 2 3" xfId="19806" xr:uid="{9DB6A81A-BAB5-4D63-8AAA-E44114DDDDF9}"/>
    <cellStyle name="Note 2 6 2 3 7 3" xfId="19807" xr:uid="{8CC20A26-F3FA-4FA9-856C-2B4D198C8321}"/>
    <cellStyle name="Note 2 6 2 3 7 3 2" xfId="19808" xr:uid="{9A7E7AED-AAC5-4A55-A977-93ED5B750FE9}"/>
    <cellStyle name="Note 2 6 2 3 7 3 3" xfId="19809" xr:uid="{DFE6B74E-07B1-4AAD-8D5E-4A8FB0E8747C}"/>
    <cellStyle name="Note 2 6 2 3 7 4" xfId="19810" xr:uid="{04B5449D-26B3-42F0-9C02-89F8C28AEF7A}"/>
    <cellStyle name="Note 2 6 2 3 7 4 2" xfId="19811" xr:uid="{B34FFE74-B41F-4E5C-B0C4-98F6418AF98F}"/>
    <cellStyle name="Note 2 6 2 3 7 4 3" xfId="19812" xr:uid="{FD10A690-4643-4B3F-BAD8-26B3B4CDE3B4}"/>
    <cellStyle name="Note 2 6 2 3 7 5" xfId="19813" xr:uid="{A326B5B9-E244-4655-A439-FC41A885EA9B}"/>
    <cellStyle name="Note 2 6 2 3 7 5 2" xfId="19814" xr:uid="{070C52A5-2429-4028-8C3A-9953742A1D93}"/>
    <cellStyle name="Note 2 6 2 3 7 5 3" xfId="19815" xr:uid="{5F364A04-4002-45AE-A534-DC7998AEB1ED}"/>
    <cellStyle name="Note 2 6 2 3 7 6" xfId="19816" xr:uid="{787F3674-5FF9-4A42-A5C1-B42EBDDDFBF5}"/>
    <cellStyle name="Note 2 6 2 3 7 6 2" xfId="19817" xr:uid="{AC6EBB47-EDB6-4167-9831-94222861930D}"/>
    <cellStyle name="Note 2 6 2 3 7 6 3" xfId="19818" xr:uid="{DC610440-46BC-40D0-B97E-1685CC669C8E}"/>
    <cellStyle name="Note 2 6 2 3 7 7" xfId="19819" xr:uid="{E0D87206-88B0-40A8-A229-A50B7C8DF67A}"/>
    <cellStyle name="Note 2 6 2 3 7 8" xfId="19820" xr:uid="{4B50CC64-B9E8-4930-89AF-E6065EF91863}"/>
    <cellStyle name="Note 2 6 2 3 7 9" xfId="19821" xr:uid="{E1513DC1-7FAA-495A-AD7B-339B7395D2A3}"/>
    <cellStyle name="Note 2 6 2 3 8" xfId="19822" xr:uid="{35D0FB51-CFC6-4E5C-A4E9-0509FFC8B9E4}"/>
    <cellStyle name="Note 2 6 2 3 8 2" xfId="19823" xr:uid="{85D0544C-2F96-4428-AF7E-F985F2C2A735}"/>
    <cellStyle name="Note 2 6 2 3 8 2 2" xfId="19824" xr:uid="{105AF6D1-C003-442E-AC00-DB5AAD2A995F}"/>
    <cellStyle name="Note 2 6 2 3 8 2 3" xfId="19825" xr:uid="{D27DA867-B524-4840-AE08-A4A7BEC2AA3F}"/>
    <cellStyle name="Note 2 6 2 3 8 3" xfId="19826" xr:uid="{83FAD52B-6E1C-4EDA-8DE2-258148D83982}"/>
    <cellStyle name="Note 2 6 2 3 8 3 2" xfId="19827" xr:uid="{77A7EB27-919A-4496-B8BB-A4D80C766834}"/>
    <cellStyle name="Note 2 6 2 3 8 3 3" xfId="19828" xr:uid="{2AD54F08-2E8A-4714-9D01-E84371577419}"/>
    <cellStyle name="Note 2 6 2 3 8 4" xfId="19829" xr:uid="{4A075E3A-A44C-4302-BCE4-81FE74280714}"/>
    <cellStyle name="Note 2 6 2 3 8 4 2" xfId="19830" xr:uid="{73EFD602-CBBC-48C1-A977-D71A674093B4}"/>
    <cellStyle name="Note 2 6 2 3 8 4 3" xfId="19831" xr:uid="{219F02F9-1D4E-459C-B79E-85D55BFB42E8}"/>
    <cellStyle name="Note 2 6 2 3 8 5" xfId="19832" xr:uid="{4025E0D1-15DB-4023-867A-11725FD91CF3}"/>
    <cellStyle name="Note 2 6 2 3 8 5 2" xfId="19833" xr:uid="{E3EE56B3-9AB4-454F-B309-7F3750E883E0}"/>
    <cellStyle name="Note 2 6 2 3 8 5 3" xfId="19834" xr:uid="{1FF9827B-9338-4AD0-834E-4610E078DA54}"/>
    <cellStyle name="Note 2 6 2 3 8 6" xfId="19835" xr:uid="{24DF7116-7EEC-409C-B8D6-6BE6E9C7BDFE}"/>
    <cellStyle name="Note 2 6 2 3 8 6 2" xfId="19836" xr:uid="{FF5ED1F0-7DB1-48B3-A571-9A365E2B022B}"/>
    <cellStyle name="Note 2 6 2 3 8 6 3" xfId="19837" xr:uid="{2AD067DF-9F07-494C-8BF5-860F9F760FC0}"/>
    <cellStyle name="Note 2 6 2 3 8 7" xfId="19838" xr:uid="{1A7B01B0-80C1-4348-8B38-D26C6F62B8FD}"/>
    <cellStyle name="Note 2 6 2 3 8 8" xfId="19839" xr:uid="{7562B545-7ED1-428D-9412-4736B822287E}"/>
    <cellStyle name="Note 2 6 2 3 8 9" xfId="19840" xr:uid="{D317461E-703E-4BA2-826A-EEFB6F736763}"/>
    <cellStyle name="Note 2 6 2 3 9" xfId="19841" xr:uid="{09D3095C-8F3E-43BB-875F-55AEFDBE526D}"/>
    <cellStyle name="Note 2 6 2 3 9 2" xfId="19842" xr:uid="{D840D8BF-4C39-4082-AE47-FD9963F7F6F6}"/>
    <cellStyle name="Note 2 6 2 3 9 2 2" xfId="19843" xr:uid="{BDF9D61A-60FB-4A06-94EA-CBD808DF6E4F}"/>
    <cellStyle name="Note 2 6 2 3 9 2 3" xfId="19844" xr:uid="{0DBD17C5-71B9-447A-A975-EE168C672E99}"/>
    <cellStyle name="Note 2 6 2 3 9 3" xfId="19845" xr:uid="{5EDF9224-2B8B-49F5-BFEE-3C42A3F48F66}"/>
    <cellStyle name="Note 2 6 2 3 9 3 2" xfId="19846" xr:uid="{13B909E3-2ED6-4F2B-8549-5F107C4F17EB}"/>
    <cellStyle name="Note 2 6 2 3 9 3 3" xfId="19847" xr:uid="{427AF363-A7E3-4A8E-82FF-3F8653EA2F6D}"/>
    <cellStyle name="Note 2 6 2 3 9 4" xfId="19848" xr:uid="{26927237-CEB1-497A-B6F8-FA3C96D77F49}"/>
    <cellStyle name="Note 2 6 2 3 9 4 2" xfId="19849" xr:uid="{7DD2A9B4-C948-4C69-88BD-256FC662C62F}"/>
    <cellStyle name="Note 2 6 2 3 9 4 3" xfId="19850" xr:uid="{FC1CF50A-2B4F-4381-A5DE-455535B03F2C}"/>
    <cellStyle name="Note 2 6 2 3 9 5" xfId="19851" xr:uid="{4BAD561F-A4FF-4812-9F9D-F1964413FF02}"/>
    <cellStyle name="Note 2 6 2 3 9 5 2" xfId="19852" xr:uid="{A3CDF834-B3DA-4644-B494-F194E87ECA78}"/>
    <cellStyle name="Note 2 6 2 3 9 5 3" xfId="19853" xr:uid="{1220683A-7607-4D45-96DF-7EFEDD633BA7}"/>
    <cellStyle name="Note 2 6 2 3 9 6" xfId="19854" xr:uid="{29378C94-1250-49B1-9F52-6D4D1BC273AC}"/>
    <cellStyle name="Note 2 6 2 3 9 6 2" xfId="19855" xr:uid="{6B3DE40A-0FC7-45D7-9E2C-5143A7A0AE41}"/>
    <cellStyle name="Note 2 6 2 3 9 6 3" xfId="19856" xr:uid="{7DB7A434-027C-4A21-A100-91B15B77E06E}"/>
    <cellStyle name="Note 2 6 2 3 9 7" xfId="19857" xr:uid="{3CF1C7DB-878F-4588-8FCE-50EA970DBFE2}"/>
    <cellStyle name="Note 2 6 2 3 9 8" xfId="19858" xr:uid="{521F2FB5-F65D-4EAD-A207-E1962DD70094}"/>
    <cellStyle name="Note 2 6 2 4" xfId="19859" xr:uid="{8B3C1E25-2D51-4798-A4D9-71BD6C364803}"/>
    <cellStyle name="Note 2 6 2 4 10" xfId="19860" xr:uid="{F4410F5E-C8F9-4EB1-B263-FC4F72552230}"/>
    <cellStyle name="Note 2 6 2 4 11" xfId="19861" xr:uid="{52D8F3D4-8F49-4ABA-933A-FC9A2AADF24B}"/>
    <cellStyle name="Note 2 6 2 4 2" xfId="19862" xr:uid="{0D1E7AC0-25C2-4E16-8840-70C02CA0C1CA}"/>
    <cellStyle name="Note 2 6 2 4 2 2" xfId="19863" xr:uid="{CD4F5107-606A-49FB-81E1-4BED54F2B25A}"/>
    <cellStyle name="Note 2 6 2 4 2 3" xfId="19864" xr:uid="{7CADFB0E-41EC-4A53-9DDA-C1AF77592B15}"/>
    <cellStyle name="Note 2 6 2 4 2 4" xfId="19865" xr:uid="{634F0AF4-7291-4C60-8E22-EB4CCC48667A}"/>
    <cellStyle name="Note 2 6 2 4 3" xfId="19866" xr:uid="{EA30C0A1-2EFD-4B35-8715-8074613BBBAE}"/>
    <cellStyle name="Note 2 6 2 4 3 2" xfId="19867" xr:uid="{E6A594B6-8837-456B-8F7A-75D536730E15}"/>
    <cellStyle name="Note 2 6 2 4 3 3" xfId="19868" xr:uid="{7A5CFE3A-9E44-48FD-A04E-75967FD70D00}"/>
    <cellStyle name="Note 2 6 2 4 3 4" xfId="19869" xr:uid="{F59AB34E-258A-4D27-9FC1-18708637D300}"/>
    <cellStyle name="Note 2 6 2 4 4" xfId="19870" xr:uid="{0D1EF2F6-DE88-422E-A9A9-25D546D6E9DB}"/>
    <cellStyle name="Note 2 6 2 4 4 2" xfId="19871" xr:uid="{0085BA07-7413-46F1-962C-3816E4254508}"/>
    <cellStyle name="Note 2 6 2 4 4 3" xfId="19872" xr:uid="{67D3BA10-868F-40AF-866F-7B4F560DBCAC}"/>
    <cellStyle name="Note 2 6 2 4 4 4" xfId="19873" xr:uid="{11A1B824-1A87-42CA-9B37-49FA64D6B528}"/>
    <cellStyle name="Note 2 6 2 4 5" xfId="19874" xr:uid="{064CB319-0A2D-46AE-BBE5-9AD790EA12D7}"/>
    <cellStyle name="Note 2 6 2 4 5 2" xfId="19875" xr:uid="{7AB97837-FE0C-4788-97F0-8FB15D6663AC}"/>
    <cellStyle name="Note 2 6 2 4 5 3" xfId="19876" xr:uid="{6A871403-C679-42D6-BC15-6B4F0C876183}"/>
    <cellStyle name="Note 2 6 2 4 5 4" xfId="19877" xr:uid="{4AB8B8B3-E44E-43AF-AB12-694456B7BCF7}"/>
    <cellStyle name="Note 2 6 2 4 6" xfId="19878" xr:uid="{9EB64C5F-8824-4991-BDD7-B4163F54FC3B}"/>
    <cellStyle name="Note 2 6 2 4 6 2" xfId="19879" xr:uid="{24C1E41F-5982-40FF-8A47-6B24A28CDFDA}"/>
    <cellStyle name="Note 2 6 2 4 6 3" xfId="19880" xr:uid="{C9F99F37-2095-446E-BD7E-82BF81CC9B50}"/>
    <cellStyle name="Note 2 6 2 4 6 4" xfId="19881" xr:uid="{4AF8CCED-88A7-4C10-94ED-0C1E904B0F7C}"/>
    <cellStyle name="Note 2 6 2 4 7" xfId="19882" xr:uid="{B35B6254-4D33-42E6-90A6-D42FB72D3F4A}"/>
    <cellStyle name="Note 2 6 2 4 8" xfId="19883" xr:uid="{AE732803-4E41-4585-8AF2-2E8DA1EC0166}"/>
    <cellStyle name="Note 2 6 2 4 9" xfId="19884" xr:uid="{CFF86521-FD0D-4A5E-AAB2-5FAEF580DA67}"/>
    <cellStyle name="Note 2 6 2 5" xfId="19885" xr:uid="{68028FCF-414D-4C0D-8667-6BA0719ED2C2}"/>
    <cellStyle name="Note 2 6 2 5 10" xfId="19886" xr:uid="{3E6EC625-851B-44D4-B16A-87C73D3E3D7D}"/>
    <cellStyle name="Note 2 6 2 5 2" xfId="19887" xr:uid="{8BD0DC56-B5BE-4685-ABF6-E4713DE6A3BE}"/>
    <cellStyle name="Note 2 6 2 5 2 2" xfId="19888" xr:uid="{5446A11C-3773-4439-9B91-8037D88AC9CB}"/>
    <cellStyle name="Note 2 6 2 5 2 3" xfId="19889" xr:uid="{B86AF88C-8887-4EA4-BE98-AD4A7B522BA1}"/>
    <cellStyle name="Note 2 6 2 5 2 4" xfId="19890" xr:uid="{89FAC78E-0651-4A50-BF77-7AAD2DDE0E45}"/>
    <cellStyle name="Note 2 6 2 5 3" xfId="19891" xr:uid="{E7C60654-1F4F-4EA8-AE2A-7152C1B35CCF}"/>
    <cellStyle name="Note 2 6 2 5 3 2" xfId="19892" xr:uid="{0FCD382C-3BC3-47CA-A000-98A2F12FDE1C}"/>
    <cellStyle name="Note 2 6 2 5 3 3" xfId="19893" xr:uid="{BC9EBD3A-3B89-43A0-800C-610944FF1E02}"/>
    <cellStyle name="Note 2 6 2 5 3 4" xfId="19894" xr:uid="{BD8A1928-D782-4D71-B090-0CA476192D32}"/>
    <cellStyle name="Note 2 6 2 5 4" xfId="19895" xr:uid="{6B400BE5-B8A5-4879-B591-7BAF519DA754}"/>
    <cellStyle name="Note 2 6 2 5 4 2" xfId="19896" xr:uid="{2306C02D-4172-4B9A-8CEF-0AFD33711E7E}"/>
    <cellStyle name="Note 2 6 2 5 4 3" xfId="19897" xr:uid="{144B74A6-934B-41A4-8E37-A3524448D266}"/>
    <cellStyle name="Note 2 6 2 5 4 4" xfId="19898" xr:uid="{49DDACDE-10EE-4E00-A6CC-14AB950E160F}"/>
    <cellStyle name="Note 2 6 2 5 5" xfId="19899" xr:uid="{9B8D6AD1-0A93-4435-B31E-D729B0FDC724}"/>
    <cellStyle name="Note 2 6 2 5 5 2" xfId="19900" xr:uid="{D6718196-18AA-4787-8073-FFA718D5CDEF}"/>
    <cellStyle name="Note 2 6 2 5 5 3" xfId="19901" xr:uid="{60B3692F-26DA-4D77-823B-36CBCEC8FFF3}"/>
    <cellStyle name="Note 2 6 2 5 5 4" xfId="19902" xr:uid="{9228096C-240F-48AB-9E51-7518AD09D0C7}"/>
    <cellStyle name="Note 2 6 2 5 6" xfId="19903" xr:uid="{972F2EAE-2AA0-4209-AD2F-7058983A0E33}"/>
    <cellStyle name="Note 2 6 2 5 6 2" xfId="19904" xr:uid="{1966A711-FFBA-418F-85EE-872D256D877E}"/>
    <cellStyle name="Note 2 6 2 5 6 3" xfId="19905" xr:uid="{05EC0A72-BA66-4114-8160-9A4780C8BB6A}"/>
    <cellStyle name="Note 2 6 2 5 6 4" xfId="19906" xr:uid="{892F743A-0E4E-4B52-9991-F771BA6FB46C}"/>
    <cellStyle name="Note 2 6 2 5 7" xfId="19907" xr:uid="{0951CBF5-B6B1-45B6-BCD1-7D1315100210}"/>
    <cellStyle name="Note 2 6 2 5 8" xfId="19908" xr:uid="{065A09EA-C37A-4625-B096-D480EB00C95E}"/>
    <cellStyle name="Note 2 6 2 5 9" xfId="19909" xr:uid="{8749AEF3-412A-4FBE-A0DE-7142E9FA13DB}"/>
    <cellStyle name="Note 2 6 2 6" xfId="19910" xr:uid="{AAE80395-8051-45BC-A2E8-9AAD9701A0FC}"/>
    <cellStyle name="Note 2 6 2 6 2" xfId="19911" xr:uid="{626ECD39-26B4-4F00-8A21-2970DDA30637}"/>
    <cellStyle name="Note 2 6 2 6 2 2" xfId="19912" xr:uid="{5062AB38-FCA8-46F3-8B44-772CFC018F55}"/>
    <cellStyle name="Note 2 6 2 6 2 3" xfId="19913" xr:uid="{30031553-B92E-4116-89BD-337C937B70C3}"/>
    <cellStyle name="Note 2 6 2 6 3" xfId="19914" xr:uid="{77E2CC91-80E3-4A4F-98AF-59C6FC523EB6}"/>
    <cellStyle name="Note 2 6 2 6 3 2" xfId="19915" xr:uid="{908F8CF7-A2CC-4726-A95C-EB33BD56F871}"/>
    <cellStyle name="Note 2 6 2 6 3 3" xfId="19916" xr:uid="{934F64D0-998D-444C-8D4D-543C22ACD955}"/>
    <cellStyle name="Note 2 6 2 6 4" xfId="19917" xr:uid="{4C4148BA-A2AF-4CFD-923C-E7DBD130C6FC}"/>
    <cellStyle name="Note 2 6 2 6 4 2" xfId="19918" xr:uid="{3D2FCAF8-0C19-4F32-88D6-F8FC1AAEB2C5}"/>
    <cellStyle name="Note 2 6 2 6 4 3" xfId="19919" xr:uid="{AA2533AB-A639-4C9D-B2A1-EC51ED3A9E2D}"/>
    <cellStyle name="Note 2 6 2 6 5" xfId="19920" xr:uid="{2C823F5F-26A7-43E8-B00A-DD953D8B1220}"/>
    <cellStyle name="Note 2 6 2 6 5 2" xfId="19921" xr:uid="{E27C6463-1828-4D8A-8D3A-9F7D8D7290DB}"/>
    <cellStyle name="Note 2 6 2 6 5 3" xfId="19922" xr:uid="{6FE0D246-51D3-49B1-972B-2074DCF24486}"/>
    <cellStyle name="Note 2 6 2 6 6" xfId="19923" xr:uid="{DC93A73C-5522-4238-841E-DFBEC7305D45}"/>
    <cellStyle name="Note 2 6 2 6 6 2" xfId="19924" xr:uid="{9E7D237A-8335-4FA4-A454-B5921CE3EE96}"/>
    <cellStyle name="Note 2 6 2 6 6 3" xfId="19925" xr:uid="{1A07B47C-96A5-4BC8-BB30-9EE7ADA42E38}"/>
    <cellStyle name="Note 2 6 2 6 7" xfId="19926" xr:uid="{1DB2EF39-0565-4433-92FA-87AEA94B9D04}"/>
    <cellStyle name="Note 2 6 2 6 8" xfId="19927" xr:uid="{C8803DB1-FF35-4ECD-9406-05A2605B8C46}"/>
    <cellStyle name="Note 2 6 2 6 9" xfId="19928" xr:uid="{7C33A057-8C32-475E-BAAC-9CE32E4DE933}"/>
    <cellStyle name="Note 2 6 2 7" xfId="19929" xr:uid="{C7D207D6-4D04-436C-86F3-244B9AE35F54}"/>
    <cellStyle name="Note 2 6 2 7 2" xfId="19930" xr:uid="{A7E7F3DF-D878-435A-B193-FF9E9D13FC15}"/>
    <cellStyle name="Note 2 6 2 7 2 2" xfId="19931" xr:uid="{83A0589C-3F13-414C-BFCC-7E07B12A6718}"/>
    <cellStyle name="Note 2 6 2 7 2 3" xfId="19932" xr:uid="{0DF9CB32-F8E6-46D9-A623-7C0C89B8E706}"/>
    <cellStyle name="Note 2 6 2 7 3" xfId="19933" xr:uid="{A4118C24-491C-4DBC-A1D7-42F21E5D4487}"/>
    <cellStyle name="Note 2 6 2 7 3 2" xfId="19934" xr:uid="{08D7E184-7048-4614-8183-BC83F263D193}"/>
    <cellStyle name="Note 2 6 2 7 3 3" xfId="19935" xr:uid="{B70ADC3C-66AC-4E23-AEFA-E7CFA448959D}"/>
    <cellStyle name="Note 2 6 2 7 4" xfId="19936" xr:uid="{A287A778-DE2B-463A-8DC8-54945B104D02}"/>
    <cellStyle name="Note 2 6 2 7 4 2" xfId="19937" xr:uid="{0224570C-5F0B-4D66-8E72-FB10B15068CF}"/>
    <cellStyle name="Note 2 6 2 7 4 3" xfId="19938" xr:uid="{8D5B012A-BA7F-4813-AC98-823D1F09CB97}"/>
    <cellStyle name="Note 2 6 2 7 5" xfId="19939" xr:uid="{4709675F-9E4F-4213-999D-0BE11E85D8FD}"/>
    <cellStyle name="Note 2 6 2 7 5 2" xfId="19940" xr:uid="{94DD5BCB-DBE6-4C27-B4DB-89CF95A33C86}"/>
    <cellStyle name="Note 2 6 2 7 5 3" xfId="19941" xr:uid="{F7C35817-A2EB-4835-827B-CC2694D973CB}"/>
    <cellStyle name="Note 2 6 2 7 6" xfId="19942" xr:uid="{FBD45B33-2CA5-40F1-9DA8-422D58DC282E}"/>
    <cellStyle name="Note 2 6 2 7 6 2" xfId="19943" xr:uid="{2BA6D8A7-3F13-452D-B9DC-3CE578B0BA77}"/>
    <cellStyle name="Note 2 6 2 7 6 3" xfId="19944" xr:uid="{8CDC7538-273B-4E52-9092-F0054FFA8A8C}"/>
    <cellStyle name="Note 2 6 2 7 7" xfId="19945" xr:uid="{A41ABC62-0202-49E6-BFB0-A824ED5581D6}"/>
    <cellStyle name="Note 2 6 2 7 8" xfId="19946" xr:uid="{2F4F0590-C088-47CF-9A95-5555FCC253FE}"/>
    <cellStyle name="Note 2 6 2 7 9" xfId="19947" xr:uid="{BB7AE88D-7DE3-4F59-8497-2A772F0D6ADA}"/>
    <cellStyle name="Note 2 6 2 8" xfId="19948" xr:uid="{3E7EE30D-C596-4AE6-BEA3-855F85FA9BA9}"/>
    <cellStyle name="Note 2 6 2 8 2" xfId="19949" xr:uid="{DCDE45C8-361E-4345-A214-CDD367B33933}"/>
    <cellStyle name="Note 2 6 2 8 2 2" xfId="19950" xr:uid="{592319F8-0A44-4019-9DF3-2E863A52B39D}"/>
    <cellStyle name="Note 2 6 2 8 2 3" xfId="19951" xr:uid="{DA630DF8-8524-4100-8A50-9603FD68D5E3}"/>
    <cellStyle name="Note 2 6 2 8 3" xfId="19952" xr:uid="{9E01C1A1-C871-40D8-8B37-2AF18BE4CFA2}"/>
    <cellStyle name="Note 2 6 2 8 3 2" xfId="19953" xr:uid="{864C1331-0DE6-415A-8E8A-94B04A1E7BC0}"/>
    <cellStyle name="Note 2 6 2 8 3 3" xfId="19954" xr:uid="{257A8A50-C3B2-4DEE-B2AA-BF90BBFA02F0}"/>
    <cellStyle name="Note 2 6 2 8 4" xfId="19955" xr:uid="{8385EFED-8D8A-4CEF-A1F4-EB061AC544A8}"/>
    <cellStyle name="Note 2 6 2 8 4 2" xfId="19956" xr:uid="{43553129-ED29-475D-B095-85CCC9B637A6}"/>
    <cellStyle name="Note 2 6 2 8 4 3" xfId="19957" xr:uid="{01BB3D3C-305C-44E3-85FD-2B3198B6D42F}"/>
    <cellStyle name="Note 2 6 2 8 5" xfId="19958" xr:uid="{111E0EE9-D57F-4B9D-86FF-DECD63A9A47A}"/>
    <cellStyle name="Note 2 6 2 8 5 2" xfId="19959" xr:uid="{15AB3EA9-2F26-4B95-BD32-C03117CFF866}"/>
    <cellStyle name="Note 2 6 2 8 5 3" xfId="19960" xr:uid="{C6C86F4F-F9C4-4099-BF81-7A201F1B8EA2}"/>
    <cellStyle name="Note 2 6 2 8 6" xfId="19961" xr:uid="{C986E143-3FB5-4793-8353-AF79E7959EAC}"/>
    <cellStyle name="Note 2 6 2 8 6 2" xfId="19962" xr:uid="{6B5E06C2-66B8-4AE5-B36F-AA4A8DC50AB8}"/>
    <cellStyle name="Note 2 6 2 8 6 3" xfId="19963" xr:uid="{D3B1D33A-1C37-429E-A302-9749CEFAE0D1}"/>
    <cellStyle name="Note 2 6 2 8 7" xfId="19964" xr:uid="{E1ACBAEF-F38A-44AA-8BAB-7C6A38E84E46}"/>
    <cellStyle name="Note 2 6 2 8 8" xfId="19965" xr:uid="{DC48691A-9D89-4BFA-8E7A-3D1A49EFDB19}"/>
    <cellStyle name="Note 2 6 2 8 9" xfId="19966" xr:uid="{AB0D45B0-57BC-4788-8ECC-37B9B6B1650A}"/>
    <cellStyle name="Note 2 6 2 9" xfId="19967" xr:uid="{F9335843-7D68-4F37-85AF-EF04ADD95DFB}"/>
    <cellStyle name="Note 2 6 2 9 2" xfId="19968" xr:uid="{FFF76582-DA39-462D-A913-BCB3E1C67CC4}"/>
    <cellStyle name="Note 2 6 2 9 2 2" xfId="19969" xr:uid="{B56738EF-335D-4F65-8119-AF3DCD5AD9E6}"/>
    <cellStyle name="Note 2 6 2 9 2 3" xfId="19970" xr:uid="{38FAD8C3-178C-4A6A-946B-C6BA4C0C4917}"/>
    <cellStyle name="Note 2 6 2 9 3" xfId="19971" xr:uid="{F97FBB02-A7FF-47BA-AB7F-ADA62CD189D0}"/>
    <cellStyle name="Note 2 6 2 9 3 2" xfId="19972" xr:uid="{CBC23143-26E7-4A85-BD26-C2F6CF02B9D3}"/>
    <cellStyle name="Note 2 6 2 9 3 3" xfId="19973" xr:uid="{2D933079-5104-4B9C-9298-D27AF8718677}"/>
    <cellStyle name="Note 2 6 2 9 4" xfId="19974" xr:uid="{461C5B50-543F-4554-A02D-83FDF44B4E4F}"/>
    <cellStyle name="Note 2 6 2 9 4 2" xfId="19975" xr:uid="{B08EEAC0-F5A4-4FB9-9489-1E132FD5E233}"/>
    <cellStyle name="Note 2 6 2 9 4 3" xfId="19976" xr:uid="{252BAF37-87BB-4248-AC50-EE579E341EE2}"/>
    <cellStyle name="Note 2 6 2 9 5" xfId="19977" xr:uid="{62921000-F7F8-47C5-AFCD-229EF07C17D2}"/>
    <cellStyle name="Note 2 6 2 9 5 2" xfId="19978" xr:uid="{52EC03B5-8DEA-4899-A68F-097CE80272E3}"/>
    <cellStyle name="Note 2 6 2 9 5 3" xfId="19979" xr:uid="{3D87FDE6-B573-4CEF-AA14-4F57791F3F29}"/>
    <cellStyle name="Note 2 6 2 9 6" xfId="19980" xr:uid="{8907734E-31CA-4D45-998C-2BD2EA651442}"/>
    <cellStyle name="Note 2 6 2 9 6 2" xfId="19981" xr:uid="{AC96A8A5-387F-4CDA-AFA6-A30DFA6DA007}"/>
    <cellStyle name="Note 2 6 2 9 6 3" xfId="19982" xr:uid="{D533FD16-B942-4138-8997-9A283BF3AA12}"/>
    <cellStyle name="Note 2 6 2 9 7" xfId="19983" xr:uid="{47B4DF4C-415F-45C5-A6FF-EA7EDB453643}"/>
    <cellStyle name="Note 2 6 2 9 8" xfId="19984" xr:uid="{6976F80B-6FBC-4418-BEB2-474570B7086D}"/>
    <cellStyle name="Note 2 6 2 9 9" xfId="19985" xr:uid="{C16CFF26-2274-43E4-AA28-E42BD47F9335}"/>
    <cellStyle name="Note 2 6 20" xfId="19986" xr:uid="{5EB3C6D9-B339-4507-8CF5-F060411912FA}"/>
    <cellStyle name="Note 2 6 3" xfId="19987" xr:uid="{B9326592-5F58-479C-8CEE-0958A346B31B}"/>
    <cellStyle name="Note 2 6 3 10" xfId="19988" xr:uid="{1D3F4D5D-EB81-4FD0-9A07-B56B0FE9AE0E}"/>
    <cellStyle name="Note 2 6 3 10 2" xfId="19989" xr:uid="{CAA4B88D-C8C5-47EB-A777-D6C67B1751A4}"/>
    <cellStyle name="Note 2 6 3 10 2 2" xfId="19990" xr:uid="{CBFFFB4D-A678-4DF4-8DA0-3C8DF7D9C91C}"/>
    <cellStyle name="Note 2 6 3 10 2 3" xfId="19991" xr:uid="{D4B68F36-9EAC-408E-ADF8-3CBC05B0D150}"/>
    <cellStyle name="Note 2 6 3 10 3" xfId="19992" xr:uid="{5053A31C-A2CF-4592-BF09-8346DAD3AB4A}"/>
    <cellStyle name="Note 2 6 3 10 3 2" xfId="19993" xr:uid="{A734CF05-ED1A-4806-A062-C14C8219DEF5}"/>
    <cellStyle name="Note 2 6 3 10 3 3" xfId="19994" xr:uid="{E407CD18-D741-43FF-8698-A1C08E70AEF5}"/>
    <cellStyle name="Note 2 6 3 10 4" xfId="19995" xr:uid="{4E267CBB-2C7F-47F3-900A-EF8B6C8E9EB6}"/>
    <cellStyle name="Note 2 6 3 10 4 2" xfId="19996" xr:uid="{9442CB3B-2204-4ABF-BC57-6D6C6051C00D}"/>
    <cellStyle name="Note 2 6 3 10 4 3" xfId="19997" xr:uid="{E54A97EC-B68A-4026-8611-2345832B224A}"/>
    <cellStyle name="Note 2 6 3 10 5" xfId="19998" xr:uid="{867B0764-C91A-457B-ABA5-5733EA06ED04}"/>
    <cellStyle name="Note 2 6 3 10 5 2" xfId="19999" xr:uid="{8AF04705-651A-4359-AC29-75289A496C3B}"/>
    <cellStyle name="Note 2 6 3 10 5 3" xfId="20000" xr:uid="{D1FF87A2-3AB0-4C05-B98E-71C2C039BDF6}"/>
    <cellStyle name="Note 2 6 3 10 6" xfId="20001" xr:uid="{4D3669B3-16FA-4413-AEFD-B40B2A0832C3}"/>
    <cellStyle name="Note 2 6 3 10 6 2" xfId="20002" xr:uid="{2F327C01-31BE-4DEA-B3DC-69103F7773E8}"/>
    <cellStyle name="Note 2 6 3 10 6 3" xfId="20003" xr:uid="{1BC08E74-EB74-4E96-9960-1AF1AC77EE08}"/>
    <cellStyle name="Note 2 6 3 10 7" xfId="20004" xr:uid="{E7B323CA-96F2-4CD5-8F53-1ECFF67932D7}"/>
    <cellStyle name="Note 2 6 3 10 8" xfId="20005" xr:uid="{AAD446EA-96E1-4F45-A967-7F90F0AB0CF5}"/>
    <cellStyle name="Note 2 6 3 11" xfId="20006" xr:uid="{35B08EE3-19E7-43A2-BB07-813B80D1BEB4}"/>
    <cellStyle name="Note 2 6 3 11 2" xfId="20007" xr:uid="{D8115D0C-86EF-4826-B891-ADEB48406A35}"/>
    <cellStyle name="Note 2 6 3 11 2 2" xfId="20008" xr:uid="{0000AACE-C73A-4E17-82ED-D49D28309757}"/>
    <cellStyle name="Note 2 6 3 11 2 3" xfId="20009" xr:uid="{399E5456-6F0C-4745-A43C-6EE0DCFE0517}"/>
    <cellStyle name="Note 2 6 3 11 3" xfId="20010" xr:uid="{50BE59A6-45A6-45C3-A1E1-F2098FC63511}"/>
    <cellStyle name="Note 2 6 3 11 3 2" xfId="20011" xr:uid="{9E10EBAB-D773-4FF8-A6C0-DF91D7076599}"/>
    <cellStyle name="Note 2 6 3 11 3 3" xfId="20012" xr:uid="{5A4D7F1B-B183-41B5-9DDE-93CAC790CD1F}"/>
    <cellStyle name="Note 2 6 3 11 4" xfId="20013" xr:uid="{ED771CF8-6F1D-4830-A06B-E022D3BFCE0D}"/>
    <cellStyle name="Note 2 6 3 11 4 2" xfId="20014" xr:uid="{D38A0C89-99A2-4395-8680-65B25289711B}"/>
    <cellStyle name="Note 2 6 3 11 4 3" xfId="20015" xr:uid="{673DCBEC-53BA-4393-9047-2EB885B49FDB}"/>
    <cellStyle name="Note 2 6 3 11 5" xfId="20016" xr:uid="{4F473D66-D88E-4280-9B01-675349388191}"/>
    <cellStyle name="Note 2 6 3 11 5 2" xfId="20017" xr:uid="{949724AC-67B7-4573-AEDF-7858D8C32775}"/>
    <cellStyle name="Note 2 6 3 11 5 3" xfId="20018" xr:uid="{E48B381E-813A-4BF6-9DFA-70B0956E9DEE}"/>
    <cellStyle name="Note 2 6 3 11 6" xfId="20019" xr:uid="{6C631A68-341E-4DF8-9A37-244A8E8E1383}"/>
    <cellStyle name="Note 2 6 3 11 6 2" xfId="20020" xr:uid="{E818DBDA-246C-4D14-B2DA-6CBD691C1F82}"/>
    <cellStyle name="Note 2 6 3 11 6 3" xfId="20021" xr:uid="{869415DC-7D58-455E-9F91-A2E8111C4DA9}"/>
    <cellStyle name="Note 2 6 3 11 7" xfId="20022" xr:uid="{0CA45DB8-2722-47BB-ABF3-7611820E0AF6}"/>
    <cellStyle name="Note 2 6 3 11 8" xfId="20023" xr:uid="{CF45A850-8756-415C-9F67-5565A65F1195}"/>
    <cellStyle name="Note 2 6 3 12" xfId="20024" xr:uid="{DC058ADF-3666-4EA7-BC94-A0A097E9FEFC}"/>
    <cellStyle name="Note 2 6 3 12 2" xfId="20025" xr:uid="{921CAF5D-7A28-4F21-90EE-5C35C8753641}"/>
    <cellStyle name="Note 2 6 3 12 2 2" xfId="20026" xr:uid="{1CCD4BC7-E9CE-463C-A956-F33AEF2524D0}"/>
    <cellStyle name="Note 2 6 3 12 2 3" xfId="20027" xr:uid="{1C5F9F6F-2008-4B59-9D4D-F197E8EEC4B3}"/>
    <cellStyle name="Note 2 6 3 12 3" xfId="20028" xr:uid="{705AE0D1-C0DF-4A60-8761-5F81C8E5FED9}"/>
    <cellStyle name="Note 2 6 3 12 3 2" xfId="20029" xr:uid="{A6989AB6-36C1-4AE5-8065-E54DE3908AD5}"/>
    <cellStyle name="Note 2 6 3 12 3 3" xfId="20030" xr:uid="{3A008FAD-0056-48FE-91E1-9A3358B03FAE}"/>
    <cellStyle name="Note 2 6 3 12 4" xfId="20031" xr:uid="{695E32AB-6314-4035-8E11-F9F5BBFDE8B4}"/>
    <cellStyle name="Note 2 6 3 12 4 2" xfId="20032" xr:uid="{304EDCE6-A242-40A6-ABEF-B1A46670AA19}"/>
    <cellStyle name="Note 2 6 3 12 4 3" xfId="20033" xr:uid="{12A3DA55-9429-4DC4-9A17-568EDD7E31C2}"/>
    <cellStyle name="Note 2 6 3 12 5" xfId="20034" xr:uid="{BFA40DF0-1A3B-4689-99C8-3961B97F47E2}"/>
    <cellStyle name="Note 2 6 3 12 5 2" xfId="20035" xr:uid="{00AFEA13-8E34-42B2-9BA3-7E489DD146D4}"/>
    <cellStyle name="Note 2 6 3 12 5 3" xfId="20036" xr:uid="{FDB6CAF4-07D7-44D9-878B-3A0FA5152767}"/>
    <cellStyle name="Note 2 6 3 12 6" xfId="20037" xr:uid="{BF6068EE-E927-4A53-81B0-B92401FC9F8A}"/>
    <cellStyle name="Note 2 6 3 12 6 2" xfId="20038" xr:uid="{76F80C45-44B3-4FD0-9C00-FAAE911CE87B}"/>
    <cellStyle name="Note 2 6 3 12 6 3" xfId="20039" xr:uid="{AEA380D4-1095-4C65-9196-4BFCB8C8FB72}"/>
    <cellStyle name="Note 2 6 3 12 7" xfId="20040" xr:uid="{73B9033E-AD4C-4BF2-A816-E10E1F47EC85}"/>
    <cellStyle name="Note 2 6 3 12 8" xfId="20041" xr:uid="{59FDC217-48C3-43F9-9691-E7B211F294AF}"/>
    <cellStyle name="Note 2 6 3 13" xfId="20042" xr:uid="{F71B9E24-8787-425D-8533-A712F46A27D8}"/>
    <cellStyle name="Note 2 6 3 13 2" xfId="20043" xr:uid="{107993DB-28FE-44C3-92C1-79F74574C584}"/>
    <cellStyle name="Note 2 6 3 13 2 2" xfId="20044" xr:uid="{B064F67D-C71B-4661-885B-E4B1B6E49A9E}"/>
    <cellStyle name="Note 2 6 3 13 2 3" xfId="20045" xr:uid="{B8180021-A132-44D2-8F53-85137B445F8E}"/>
    <cellStyle name="Note 2 6 3 13 3" xfId="20046" xr:uid="{3A4908DB-4D73-4491-A35A-B5BB96DFCDCB}"/>
    <cellStyle name="Note 2 6 3 13 3 2" xfId="20047" xr:uid="{FA438752-9F9A-4A3A-A02A-8866F72132CA}"/>
    <cellStyle name="Note 2 6 3 13 3 3" xfId="20048" xr:uid="{7889990C-DEDD-475F-9D8A-CEF4BC2F0233}"/>
    <cellStyle name="Note 2 6 3 13 4" xfId="20049" xr:uid="{A082D61A-7D75-452C-9ED1-D895EB73A353}"/>
    <cellStyle name="Note 2 6 3 13 4 2" xfId="20050" xr:uid="{3A1C7C26-6F10-4B79-8A6C-86E876D43A36}"/>
    <cellStyle name="Note 2 6 3 13 4 3" xfId="20051" xr:uid="{C3F3412D-9E38-4273-A83F-708C2263FC61}"/>
    <cellStyle name="Note 2 6 3 13 5" xfId="20052" xr:uid="{A484EED8-F79E-4FC5-9133-70C175284E86}"/>
    <cellStyle name="Note 2 6 3 13 5 2" xfId="20053" xr:uid="{3BC739B9-955F-44C6-98E1-3EBF9750BD82}"/>
    <cellStyle name="Note 2 6 3 13 5 3" xfId="20054" xr:uid="{1756CF93-C74B-45D0-9F3F-29D1323FD972}"/>
    <cellStyle name="Note 2 6 3 13 6" xfId="20055" xr:uid="{F28D2C94-F2C5-4F2C-AD1F-88EBB8B051CE}"/>
    <cellStyle name="Note 2 6 3 13 6 2" xfId="20056" xr:uid="{B928F8F2-0C2E-4241-A233-F8F13094A3EB}"/>
    <cellStyle name="Note 2 6 3 13 6 3" xfId="20057" xr:uid="{1816589B-DECB-4949-ABFD-D4B5F4F90791}"/>
    <cellStyle name="Note 2 6 3 13 7" xfId="20058" xr:uid="{9092AF69-2CCB-4462-81E6-124C08505BDF}"/>
    <cellStyle name="Note 2 6 3 13 8" xfId="20059" xr:uid="{0743736A-5AB3-46DA-9344-D13D295D533D}"/>
    <cellStyle name="Note 2 6 3 14" xfId="20060" xr:uid="{7ACBE23C-D081-4EE4-90B1-C6A4CA5E7D90}"/>
    <cellStyle name="Note 2 6 3 14 2" xfId="20061" xr:uid="{9E405375-5C0E-4B10-BC04-F7CA9F617072}"/>
    <cellStyle name="Note 2 6 3 14 2 2" xfId="20062" xr:uid="{6DB99D79-F9B6-453E-8FE2-AAFE8DBE9D34}"/>
    <cellStyle name="Note 2 6 3 14 2 3" xfId="20063" xr:uid="{6028F166-83D5-4150-AC62-2D465B70BA06}"/>
    <cellStyle name="Note 2 6 3 14 3" xfId="20064" xr:uid="{D8564481-E4A7-46C1-988C-F31C26FC7303}"/>
    <cellStyle name="Note 2 6 3 14 3 2" xfId="20065" xr:uid="{E673C500-5787-4C02-8252-2C9C1D121893}"/>
    <cellStyle name="Note 2 6 3 14 3 3" xfId="20066" xr:uid="{A218AD3D-2C61-4E88-8875-26D773DD7F03}"/>
    <cellStyle name="Note 2 6 3 14 4" xfId="20067" xr:uid="{29E0DC55-DBDC-45BB-8B60-FC7237832B9E}"/>
    <cellStyle name="Note 2 6 3 14 4 2" xfId="20068" xr:uid="{B1478746-75CA-44EF-9A51-8328F1964206}"/>
    <cellStyle name="Note 2 6 3 14 4 3" xfId="20069" xr:uid="{FF595246-2384-4BA6-AE1B-1E74A237C3EA}"/>
    <cellStyle name="Note 2 6 3 14 5" xfId="20070" xr:uid="{CFCC038F-0DEC-4301-9D1C-39AD3F7143A9}"/>
    <cellStyle name="Note 2 6 3 14 5 2" xfId="20071" xr:uid="{95AB8485-E2AC-4BE3-A6E0-A35FEB229CD7}"/>
    <cellStyle name="Note 2 6 3 14 5 3" xfId="20072" xr:uid="{4D7D7E68-316C-4EA0-807C-65505A01D9F3}"/>
    <cellStyle name="Note 2 6 3 14 6" xfId="20073" xr:uid="{48412764-58F2-43B2-B2CC-6F94DB3030C9}"/>
    <cellStyle name="Note 2 6 3 14 6 2" xfId="20074" xr:uid="{747CC3D1-A266-49CE-AC96-A83956BB0F7B}"/>
    <cellStyle name="Note 2 6 3 14 6 3" xfId="20075" xr:uid="{88CB0D0D-266B-4078-B80C-8FBC53D94BD8}"/>
    <cellStyle name="Note 2 6 3 14 7" xfId="20076" xr:uid="{AB559A55-3E14-465B-AFEB-34D6AA916EA4}"/>
    <cellStyle name="Note 2 6 3 14 8" xfId="20077" xr:uid="{8BA62F7F-E24A-4236-B6FE-640520663329}"/>
    <cellStyle name="Note 2 6 3 15" xfId="20078" xr:uid="{C349FF8C-1B7F-4653-98E1-73301340DCF4}"/>
    <cellStyle name="Note 2 6 3 15 2" xfId="20079" xr:uid="{FED91CD2-2A2B-4E7A-8876-DBC7B1CF0B69}"/>
    <cellStyle name="Note 2 6 3 15 2 2" xfId="20080" xr:uid="{28E02188-3F96-4D27-A085-8076A8777568}"/>
    <cellStyle name="Note 2 6 3 15 2 3" xfId="20081" xr:uid="{7DCC093B-179E-4E83-AE2A-6DCB263F4D42}"/>
    <cellStyle name="Note 2 6 3 15 3" xfId="20082" xr:uid="{37A22352-AD8A-4F37-9739-A4180D7516D1}"/>
    <cellStyle name="Note 2 6 3 15 3 2" xfId="20083" xr:uid="{E7B8C008-B26C-48B1-A1FE-E5B29DD754F5}"/>
    <cellStyle name="Note 2 6 3 15 3 3" xfId="20084" xr:uid="{8449D95C-288A-4A8F-BDED-40BC7D547C58}"/>
    <cellStyle name="Note 2 6 3 15 4" xfId="20085" xr:uid="{B771BD7F-F65A-4289-8C20-1CB7D1D51A49}"/>
    <cellStyle name="Note 2 6 3 15 4 2" xfId="20086" xr:uid="{6EF1E26E-B70D-43ED-9072-BBFDA26C2DBC}"/>
    <cellStyle name="Note 2 6 3 15 4 3" xfId="20087" xr:uid="{E1460ACD-6E11-4946-B594-8091F56C15AF}"/>
    <cellStyle name="Note 2 6 3 15 5" xfId="20088" xr:uid="{0A50FE17-9AC3-4789-96F4-EA3486656124}"/>
    <cellStyle name="Note 2 6 3 15 5 2" xfId="20089" xr:uid="{0CDFC126-7A7A-4FBB-BAC0-2F85335FD6BB}"/>
    <cellStyle name="Note 2 6 3 15 5 3" xfId="20090" xr:uid="{7BE839C1-F7BC-45DD-811B-BECB6DF8F18F}"/>
    <cellStyle name="Note 2 6 3 15 6" xfId="20091" xr:uid="{6F414105-56CB-4FEC-8D0C-1743D6030A9B}"/>
    <cellStyle name="Note 2 6 3 15 6 2" xfId="20092" xr:uid="{4B394D0F-6CAA-4D6A-815A-49A4147FF5FB}"/>
    <cellStyle name="Note 2 6 3 15 6 3" xfId="20093" xr:uid="{777DB005-77DC-4AF0-B1AB-3FA5066CBD1A}"/>
    <cellStyle name="Note 2 6 3 15 7" xfId="20094" xr:uid="{AE62730E-E5B9-4662-909C-C383FEF0C397}"/>
    <cellStyle name="Note 2 6 3 15 8" xfId="20095" xr:uid="{0BCBB021-23B4-4D15-B28F-728A76DC571B}"/>
    <cellStyle name="Note 2 6 3 16" xfId="20096" xr:uid="{08594B9C-B11E-4F1D-BAAD-8C5575F4CF10}"/>
    <cellStyle name="Note 2 6 3 2" xfId="20097" xr:uid="{E6B86995-F047-4D26-B65C-0CEFF45F861C}"/>
    <cellStyle name="Note 2 6 3 2 2" xfId="20098" xr:uid="{1571F8D6-4C70-4DC3-9F76-187828C01B3E}"/>
    <cellStyle name="Note 2 6 3 2 2 2" xfId="20099" xr:uid="{C64E8D98-E277-403D-BD96-D169BB1F6ACC}"/>
    <cellStyle name="Note 2 6 3 2 2 3" xfId="20100" xr:uid="{0E13DFC7-6A7B-4C78-8024-63C0DBB8CEA5}"/>
    <cellStyle name="Note 2 6 3 2 3" xfId="20101" xr:uid="{3F2F8DC9-6C26-4ACD-9A39-F5D1ECDFA6D4}"/>
    <cellStyle name="Note 2 6 3 2 3 2" xfId="20102" xr:uid="{F6A595F2-EF30-42E6-9A0E-2C74A3ED36D0}"/>
    <cellStyle name="Note 2 6 3 2 3 3" xfId="20103" xr:uid="{270F8B90-34FD-4B96-8227-D75665811DC0}"/>
    <cellStyle name="Note 2 6 3 2 4" xfId="20104" xr:uid="{D3675D0E-C79C-46B9-ACB3-D7929AA5777A}"/>
    <cellStyle name="Note 2 6 3 2 4 2" xfId="20105" xr:uid="{CFA591CB-CE94-4F50-8FC1-7A48335EC3E6}"/>
    <cellStyle name="Note 2 6 3 2 4 3" xfId="20106" xr:uid="{BAEE2F1C-31CC-4D5F-B777-BF7DEDD7A1E6}"/>
    <cellStyle name="Note 2 6 3 2 5" xfId="20107" xr:uid="{B76686F1-B2A7-4B42-8578-3F21628B6656}"/>
    <cellStyle name="Note 2 6 3 2 5 2" xfId="20108" xr:uid="{C5A7771C-00CD-4A83-8D8F-463D38804AFE}"/>
    <cellStyle name="Note 2 6 3 2 5 3" xfId="20109" xr:uid="{62AAAE2B-E9E8-42EA-A673-5E8401315A1D}"/>
    <cellStyle name="Note 2 6 3 2 6" xfId="20110" xr:uid="{F9D0F6EC-CB50-48F4-BC09-ECB1D4A8D8B4}"/>
    <cellStyle name="Note 2 6 3 2 6 2" xfId="20111" xr:uid="{ECD7032A-5516-483F-8A1B-C6F00774B58C}"/>
    <cellStyle name="Note 2 6 3 2 6 3" xfId="20112" xr:uid="{265B6A1E-693D-4424-8AD9-E81ED4D8415F}"/>
    <cellStyle name="Note 2 6 3 2 7" xfId="20113" xr:uid="{CBEEA12F-D34C-499C-B84F-602C837F911C}"/>
    <cellStyle name="Note 2 6 3 2 8" xfId="20114" xr:uid="{E30933E5-24D2-49E8-8691-7C90279D7391}"/>
    <cellStyle name="Note 2 6 3 2 9" xfId="20115" xr:uid="{44C878B6-65D1-4F4A-9B75-A83A545D7349}"/>
    <cellStyle name="Note 2 6 3 3" xfId="20116" xr:uid="{6C65EA43-E450-49AB-A7D8-CC13A2F11E62}"/>
    <cellStyle name="Note 2 6 3 3 2" xfId="20117" xr:uid="{403199F0-A7EA-4CB1-A3CC-695C4143A8F1}"/>
    <cellStyle name="Note 2 6 3 3 2 2" xfId="20118" xr:uid="{2DBDDF18-0DAF-4FB1-A837-26DFC15FAED3}"/>
    <cellStyle name="Note 2 6 3 3 2 3" xfId="20119" xr:uid="{B5C31304-FF97-4C5C-8AFE-DE9D7ABED42A}"/>
    <cellStyle name="Note 2 6 3 3 3" xfId="20120" xr:uid="{ADFBB1E5-A421-4425-A1AD-D01C363E6AF0}"/>
    <cellStyle name="Note 2 6 3 3 3 2" xfId="20121" xr:uid="{E0F6A636-B833-4476-8E7A-426BA7FC350B}"/>
    <cellStyle name="Note 2 6 3 3 3 3" xfId="20122" xr:uid="{1E187592-7777-4763-9522-78434C3856CC}"/>
    <cellStyle name="Note 2 6 3 3 4" xfId="20123" xr:uid="{77AE4E8B-9EC0-45FE-821E-2DCC72070298}"/>
    <cellStyle name="Note 2 6 3 3 4 2" xfId="20124" xr:uid="{6957D8A7-9B62-49CB-8502-F502839779BB}"/>
    <cellStyle name="Note 2 6 3 3 4 3" xfId="20125" xr:uid="{0C94DB70-BAE2-4B95-BBC7-C6B8DEDD84C9}"/>
    <cellStyle name="Note 2 6 3 3 5" xfId="20126" xr:uid="{F8157DAF-54B0-4EAA-B539-2072CDA32084}"/>
    <cellStyle name="Note 2 6 3 3 5 2" xfId="20127" xr:uid="{398BA27C-1CC8-4AB0-A919-03D368B34A5F}"/>
    <cellStyle name="Note 2 6 3 3 5 3" xfId="20128" xr:uid="{1D4B871C-4298-4E85-8F5A-43FAA70E4897}"/>
    <cellStyle name="Note 2 6 3 3 6" xfId="20129" xr:uid="{73F4A35F-C76F-4E37-A8F2-D2FAB09FE1D3}"/>
    <cellStyle name="Note 2 6 3 3 6 2" xfId="20130" xr:uid="{04340001-3939-48D6-AB3D-2C57F9329BBF}"/>
    <cellStyle name="Note 2 6 3 3 6 3" xfId="20131" xr:uid="{56308A47-325D-4B28-B9FD-4ABF701E895F}"/>
    <cellStyle name="Note 2 6 3 3 7" xfId="20132" xr:uid="{BD05C538-0EB8-449E-AA08-BBDE67DCDB27}"/>
    <cellStyle name="Note 2 6 3 3 8" xfId="20133" xr:uid="{5AF7ADDB-0E6A-490A-80E5-DEF32C0FC9B6}"/>
    <cellStyle name="Note 2 6 3 3 9" xfId="20134" xr:uid="{541DC9B9-7C4F-4F18-A3CB-8C2C6A2251E2}"/>
    <cellStyle name="Note 2 6 3 4" xfId="20135" xr:uid="{0F8AF104-CDC7-46D0-A41D-9C80083C641C}"/>
    <cellStyle name="Note 2 6 3 4 2" xfId="20136" xr:uid="{13AF15A9-3695-45DC-8F95-37BE6E98BEC8}"/>
    <cellStyle name="Note 2 6 3 4 2 2" xfId="20137" xr:uid="{668F4483-137B-4F2A-A1B5-83DB4FCA8581}"/>
    <cellStyle name="Note 2 6 3 4 2 3" xfId="20138" xr:uid="{ACEAA1C4-6B92-4D29-9AEE-D5463E907A28}"/>
    <cellStyle name="Note 2 6 3 4 3" xfId="20139" xr:uid="{C5AF70D3-A43D-4946-AA1C-74BAB7DD335E}"/>
    <cellStyle name="Note 2 6 3 4 3 2" xfId="20140" xr:uid="{ED5A7B6E-3DC3-4CDF-A5AA-5A55D0538795}"/>
    <cellStyle name="Note 2 6 3 4 3 3" xfId="20141" xr:uid="{7D82CC03-227B-4A98-975B-C7D5BC82A163}"/>
    <cellStyle name="Note 2 6 3 4 4" xfId="20142" xr:uid="{EF145622-5CF2-406C-9B9F-343AD562AB7A}"/>
    <cellStyle name="Note 2 6 3 4 4 2" xfId="20143" xr:uid="{FCD5869B-233C-418F-8A14-350CBB65CE9A}"/>
    <cellStyle name="Note 2 6 3 4 4 3" xfId="20144" xr:uid="{740ED253-A55E-4661-A3E4-DAB656DB8064}"/>
    <cellStyle name="Note 2 6 3 4 5" xfId="20145" xr:uid="{AF938C76-0A2A-493B-9EAD-EA0A8A3130B7}"/>
    <cellStyle name="Note 2 6 3 4 5 2" xfId="20146" xr:uid="{9B62CE92-3B2F-4964-90CC-FADC216105FD}"/>
    <cellStyle name="Note 2 6 3 4 5 3" xfId="20147" xr:uid="{5BE4779C-DA5A-4F22-9EA7-6E13A0B91E3A}"/>
    <cellStyle name="Note 2 6 3 4 6" xfId="20148" xr:uid="{5C7FDE40-BC9A-4DAA-BD5C-A23CE80C6EAB}"/>
    <cellStyle name="Note 2 6 3 4 6 2" xfId="20149" xr:uid="{D3703A22-BF96-44E7-BDB1-066D9CCE6A2D}"/>
    <cellStyle name="Note 2 6 3 4 6 3" xfId="20150" xr:uid="{F4E03349-7067-40F9-A6C6-DA143798B6DF}"/>
    <cellStyle name="Note 2 6 3 4 7" xfId="20151" xr:uid="{C2D8DF0D-80BF-4C65-8DED-26B10E988299}"/>
    <cellStyle name="Note 2 6 3 4 8" xfId="20152" xr:uid="{9C7031A9-59E7-4DC8-AD18-DA9108EF4278}"/>
    <cellStyle name="Note 2 6 3 4 9" xfId="20153" xr:uid="{1C4A026D-F148-40E1-8944-248AB0C5EBE1}"/>
    <cellStyle name="Note 2 6 3 5" xfId="20154" xr:uid="{AD1418BC-8B15-4D66-83AB-205484DC18F7}"/>
    <cellStyle name="Note 2 6 3 5 2" xfId="20155" xr:uid="{93627680-E669-438E-B8CD-3844BD4ED727}"/>
    <cellStyle name="Note 2 6 3 5 2 2" xfId="20156" xr:uid="{A6A12DA3-26EF-41F5-A66B-99E82A173649}"/>
    <cellStyle name="Note 2 6 3 5 2 3" xfId="20157" xr:uid="{41F135D5-96B8-49C5-8DCC-2050535E6E9E}"/>
    <cellStyle name="Note 2 6 3 5 3" xfId="20158" xr:uid="{BB8293DF-18DD-4869-A430-88E85E93B565}"/>
    <cellStyle name="Note 2 6 3 5 3 2" xfId="20159" xr:uid="{1592B088-89C7-403A-AE2C-D8BCDC32B46B}"/>
    <cellStyle name="Note 2 6 3 5 3 3" xfId="20160" xr:uid="{6B89697C-5549-4BD2-8AE3-9BD873B42A33}"/>
    <cellStyle name="Note 2 6 3 5 4" xfId="20161" xr:uid="{2D9EE027-9236-4508-B0F3-DEC0B304CC5F}"/>
    <cellStyle name="Note 2 6 3 5 4 2" xfId="20162" xr:uid="{7CF15EBD-F915-4C1F-8F85-D99BC29A1C0B}"/>
    <cellStyle name="Note 2 6 3 5 4 3" xfId="20163" xr:uid="{43E899B2-5977-415D-BC3A-F4DE0FAC517B}"/>
    <cellStyle name="Note 2 6 3 5 5" xfId="20164" xr:uid="{A1B33386-088A-4379-8BAC-4C0876B10912}"/>
    <cellStyle name="Note 2 6 3 5 5 2" xfId="20165" xr:uid="{1CC77A9A-2846-49B4-98EB-4D1124A3A636}"/>
    <cellStyle name="Note 2 6 3 5 5 3" xfId="20166" xr:uid="{7D99D176-114C-40C0-95D1-7E54DDAB6FED}"/>
    <cellStyle name="Note 2 6 3 5 6" xfId="20167" xr:uid="{EBA12A38-2AC5-499A-9B93-B51C2B68C310}"/>
    <cellStyle name="Note 2 6 3 5 6 2" xfId="20168" xr:uid="{4BC5E8F6-857B-44C8-A489-AC5E3ED27518}"/>
    <cellStyle name="Note 2 6 3 5 6 3" xfId="20169" xr:uid="{48B1B5C4-08D7-4A2F-AA55-694C4DC242D4}"/>
    <cellStyle name="Note 2 6 3 5 7" xfId="20170" xr:uid="{1F69EB1D-7276-485E-83E3-94242F88E3E9}"/>
    <cellStyle name="Note 2 6 3 5 8" xfId="20171" xr:uid="{EB32B716-142C-482B-B4D9-6B599E68E129}"/>
    <cellStyle name="Note 2 6 3 5 9" xfId="20172" xr:uid="{17AE9DD6-48BF-400C-AEFB-5C0E99207670}"/>
    <cellStyle name="Note 2 6 3 6" xfId="20173" xr:uid="{943D1DFE-3D67-40D8-B20D-AC4E7614231D}"/>
    <cellStyle name="Note 2 6 3 6 2" xfId="20174" xr:uid="{B843FC32-F9FD-41E4-BF3D-8D1227E61F4F}"/>
    <cellStyle name="Note 2 6 3 6 2 2" xfId="20175" xr:uid="{3631BD1D-FDCE-44BC-B570-A56361D73864}"/>
    <cellStyle name="Note 2 6 3 6 2 3" xfId="20176" xr:uid="{7110207D-CD9A-4DA1-B54C-BAD9E0218A19}"/>
    <cellStyle name="Note 2 6 3 6 3" xfId="20177" xr:uid="{B5674FFA-9C46-493D-B8C9-4258721A922E}"/>
    <cellStyle name="Note 2 6 3 6 3 2" xfId="20178" xr:uid="{F691F1BE-BD06-4D6B-85A5-C6D10001004C}"/>
    <cellStyle name="Note 2 6 3 6 3 3" xfId="20179" xr:uid="{66FD8157-4865-4947-8514-DD66C066E883}"/>
    <cellStyle name="Note 2 6 3 6 4" xfId="20180" xr:uid="{B2897E87-52EE-401E-A034-F4DC329466BC}"/>
    <cellStyle name="Note 2 6 3 6 4 2" xfId="20181" xr:uid="{9FABB19D-D501-4810-B2FF-0BAFD08DF615}"/>
    <cellStyle name="Note 2 6 3 6 4 3" xfId="20182" xr:uid="{215D17F6-E11A-4376-8176-C8650F6EB5F8}"/>
    <cellStyle name="Note 2 6 3 6 5" xfId="20183" xr:uid="{1910C2C4-0381-446B-A7AF-5790EE61B2AA}"/>
    <cellStyle name="Note 2 6 3 6 5 2" xfId="20184" xr:uid="{BC554D48-0807-4AB8-959F-E471CF5E4491}"/>
    <cellStyle name="Note 2 6 3 6 5 3" xfId="20185" xr:uid="{82369AE7-3F08-4A40-94F6-C5E48F382D7C}"/>
    <cellStyle name="Note 2 6 3 6 6" xfId="20186" xr:uid="{5DC24304-F2A0-4C8A-8C99-18A436539B7C}"/>
    <cellStyle name="Note 2 6 3 6 6 2" xfId="20187" xr:uid="{2ED405DF-8558-4298-8334-01C0D11BD0DF}"/>
    <cellStyle name="Note 2 6 3 6 6 3" xfId="20188" xr:uid="{3A270B63-9070-4447-B94F-E28CBE36B2C6}"/>
    <cellStyle name="Note 2 6 3 6 7" xfId="20189" xr:uid="{D000B286-BE72-48B6-B07D-69B2080EA34B}"/>
    <cellStyle name="Note 2 6 3 6 8" xfId="20190" xr:uid="{56B124F2-1B1E-4F5A-931D-66F0A6A6BAD0}"/>
    <cellStyle name="Note 2 6 3 6 9" xfId="20191" xr:uid="{D91E5D1E-16E9-4057-9FDA-FE20B713BF09}"/>
    <cellStyle name="Note 2 6 3 7" xfId="20192" xr:uid="{A9CEA5F5-4F73-4554-A7A7-1F7EB6777C2E}"/>
    <cellStyle name="Note 2 6 3 7 2" xfId="20193" xr:uid="{6EB13DA1-53C9-4E48-B7F2-4052A7FEC2F1}"/>
    <cellStyle name="Note 2 6 3 7 2 2" xfId="20194" xr:uid="{14A81D0F-742A-4F8B-B640-E493745ADBF8}"/>
    <cellStyle name="Note 2 6 3 7 2 3" xfId="20195" xr:uid="{3FED10C7-664D-411F-8DEB-546495BA536E}"/>
    <cellStyle name="Note 2 6 3 7 3" xfId="20196" xr:uid="{BBF93AA3-E9F6-4AC6-BBC2-7079203D70B2}"/>
    <cellStyle name="Note 2 6 3 7 3 2" xfId="20197" xr:uid="{9DCB47D9-25C5-4862-9BA4-C559E7AC2AFA}"/>
    <cellStyle name="Note 2 6 3 7 3 3" xfId="20198" xr:uid="{B5332F86-BC85-4D7B-8112-3CD307CEB41F}"/>
    <cellStyle name="Note 2 6 3 7 4" xfId="20199" xr:uid="{DEB4A1CF-E3F6-4746-8B5F-B45325AD1974}"/>
    <cellStyle name="Note 2 6 3 7 4 2" xfId="20200" xr:uid="{3B88D34A-F9C0-4CD5-9A17-02264C0DA909}"/>
    <cellStyle name="Note 2 6 3 7 4 3" xfId="20201" xr:uid="{8F70FC7D-5A58-4B54-9EB0-3D496D63B4AC}"/>
    <cellStyle name="Note 2 6 3 7 5" xfId="20202" xr:uid="{86844C83-C6AB-4A91-AC7E-1A262E2DB8D7}"/>
    <cellStyle name="Note 2 6 3 7 5 2" xfId="20203" xr:uid="{C4B0D4BB-68B6-4A34-927B-02EA13567EBC}"/>
    <cellStyle name="Note 2 6 3 7 5 3" xfId="20204" xr:uid="{CF4CD486-A26D-4179-AEB7-214886DE1239}"/>
    <cellStyle name="Note 2 6 3 7 6" xfId="20205" xr:uid="{95600037-A259-4810-9174-7AEB9528ECEE}"/>
    <cellStyle name="Note 2 6 3 7 6 2" xfId="20206" xr:uid="{50BD6EEE-7B1C-4FF0-857F-A79471D06E51}"/>
    <cellStyle name="Note 2 6 3 7 6 3" xfId="20207" xr:uid="{0DC8DB90-A137-43D1-B31A-32AAE0BE9053}"/>
    <cellStyle name="Note 2 6 3 7 7" xfId="20208" xr:uid="{010C6207-250A-4EFD-B223-5C235399295D}"/>
    <cellStyle name="Note 2 6 3 7 8" xfId="20209" xr:uid="{E14D071B-16C5-4C29-8A73-00696194A71C}"/>
    <cellStyle name="Note 2 6 3 7 9" xfId="20210" xr:uid="{DE90DF96-C43C-4F35-9FA4-DB06AA6830C3}"/>
    <cellStyle name="Note 2 6 3 8" xfId="20211" xr:uid="{D5268322-1B87-4CF5-BCD8-8961B809CF19}"/>
    <cellStyle name="Note 2 6 3 8 2" xfId="20212" xr:uid="{D7FD4CA2-C999-443F-B6EC-31F2FCFCEC28}"/>
    <cellStyle name="Note 2 6 3 8 2 2" xfId="20213" xr:uid="{7FC1F864-8DE2-4CDC-B5AB-517AB129C055}"/>
    <cellStyle name="Note 2 6 3 8 2 3" xfId="20214" xr:uid="{FBD00CEA-C3B5-4B78-A553-2AAB7FA5EDC2}"/>
    <cellStyle name="Note 2 6 3 8 3" xfId="20215" xr:uid="{F6AF539C-9A69-41DA-B49C-16B026A8BB7A}"/>
    <cellStyle name="Note 2 6 3 8 3 2" xfId="20216" xr:uid="{75374F07-0149-46D3-9678-AF93F5A6E218}"/>
    <cellStyle name="Note 2 6 3 8 3 3" xfId="20217" xr:uid="{03698600-D4BA-4A6F-A78A-E6602C092933}"/>
    <cellStyle name="Note 2 6 3 8 4" xfId="20218" xr:uid="{4DA4A6F8-5102-4795-A621-CBB05CE6E28C}"/>
    <cellStyle name="Note 2 6 3 8 4 2" xfId="20219" xr:uid="{AFD4D5F4-EA4F-418C-827A-D889FB384DC0}"/>
    <cellStyle name="Note 2 6 3 8 4 3" xfId="20220" xr:uid="{AD0082A9-A127-4982-BD2F-42C40BBA41D4}"/>
    <cellStyle name="Note 2 6 3 8 5" xfId="20221" xr:uid="{E6A41E5D-826C-42BC-97DB-A732D4325AA1}"/>
    <cellStyle name="Note 2 6 3 8 5 2" xfId="20222" xr:uid="{934DAA02-53F6-43FC-AD9B-719C52B5B6BC}"/>
    <cellStyle name="Note 2 6 3 8 5 3" xfId="20223" xr:uid="{910908AB-6626-4ADB-8025-B4019C36A196}"/>
    <cellStyle name="Note 2 6 3 8 6" xfId="20224" xr:uid="{0CCC9167-4B84-470D-8CB0-5188CE04F5A6}"/>
    <cellStyle name="Note 2 6 3 8 6 2" xfId="20225" xr:uid="{E36AE629-D34A-4DEC-AF9A-326DC4D73E78}"/>
    <cellStyle name="Note 2 6 3 8 6 3" xfId="20226" xr:uid="{78ED4A14-7826-4C24-A822-3BCFE39D753D}"/>
    <cellStyle name="Note 2 6 3 8 7" xfId="20227" xr:uid="{DF93C9A7-C6D1-48E6-8DC6-B36F262331FA}"/>
    <cellStyle name="Note 2 6 3 8 8" xfId="20228" xr:uid="{6FF36304-5295-4BD8-97AB-556925BEC62C}"/>
    <cellStyle name="Note 2 6 3 8 9" xfId="20229" xr:uid="{291D1D8C-FD86-4B05-B9C0-3AC445925720}"/>
    <cellStyle name="Note 2 6 3 9" xfId="20230" xr:uid="{4E3BC056-158E-487C-9ED2-5A990DBAFFB2}"/>
    <cellStyle name="Note 2 6 3 9 2" xfId="20231" xr:uid="{0FC8A7AA-DA64-444A-B93D-5F1B0FCBB34E}"/>
    <cellStyle name="Note 2 6 3 9 2 2" xfId="20232" xr:uid="{2ED32055-15FB-4D8B-973B-5783FE4987CF}"/>
    <cellStyle name="Note 2 6 3 9 2 3" xfId="20233" xr:uid="{54EBE069-D88A-4590-B1F0-999E0243006B}"/>
    <cellStyle name="Note 2 6 3 9 3" xfId="20234" xr:uid="{9D3DAB93-56E3-4416-B9E3-7B04A5625A19}"/>
    <cellStyle name="Note 2 6 3 9 3 2" xfId="20235" xr:uid="{2E2B2AC0-4D0B-43A8-A903-08E3C46A05A4}"/>
    <cellStyle name="Note 2 6 3 9 3 3" xfId="20236" xr:uid="{48153425-F108-48FE-ADDD-0952A341A552}"/>
    <cellStyle name="Note 2 6 3 9 4" xfId="20237" xr:uid="{AEF9062A-0E6C-4C54-B462-FCC5F9860C6E}"/>
    <cellStyle name="Note 2 6 3 9 4 2" xfId="20238" xr:uid="{C84B48DE-0DEC-4213-B3A4-594D816C5370}"/>
    <cellStyle name="Note 2 6 3 9 4 3" xfId="20239" xr:uid="{27B02B58-3352-4C37-831A-13326885102C}"/>
    <cellStyle name="Note 2 6 3 9 5" xfId="20240" xr:uid="{DA745769-5D59-4EBE-9387-FE94966D21F7}"/>
    <cellStyle name="Note 2 6 3 9 5 2" xfId="20241" xr:uid="{28AB24CC-0EC7-40A5-8F1C-4465CF9677A9}"/>
    <cellStyle name="Note 2 6 3 9 5 3" xfId="20242" xr:uid="{DB28D0A2-F18E-4F3E-936C-EF69C3662486}"/>
    <cellStyle name="Note 2 6 3 9 6" xfId="20243" xr:uid="{2D0E3C27-0740-45C4-9B4E-3FAA48339A63}"/>
    <cellStyle name="Note 2 6 3 9 6 2" xfId="20244" xr:uid="{E36FC4FB-E050-4B9D-936F-9EEB02E76956}"/>
    <cellStyle name="Note 2 6 3 9 6 3" xfId="20245" xr:uid="{2EB26D58-0C14-4C84-8F2E-9D7610E35173}"/>
    <cellStyle name="Note 2 6 3 9 7" xfId="20246" xr:uid="{D7DFAAAC-D165-4146-99D7-60FBB8296FFD}"/>
    <cellStyle name="Note 2 6 3 9 8" xfId="20247" xr:uid="{52CE95B5-598C-4906-A878-D17ADEF6E4FF}"/>
    <cellStyle name="Note 2 6 4" xfId="20248" xr:uid="{9E991134-7170-4F64-809A-25B6D68A790D}"/>
    <cellStyle name="Note 2 6 4 10" xfId="20249" xr:uid="{018EB14F-DE8E-496D-ADA9-CC052A70324F}"/>
    <cellStyle name="Note 2 6 4 10 2" xfId="20250" xr:uid="{31F854F2-A442-4910-AAFF-0AAD4F209050}"/>
    <cellStyle name="Note 2 6 4 10 2 2" xfId="20251" xr:uid="{CD63DE67-9E25-4275-9156-00EAD91F19EE}"/>
    <cellStyle name="Note 2 6 4 10 2 3" xfId="20252" xr:uid="{F7E236C2-2ECC-4EE3-94F5-63814E40CE4C}"/>
    <cellStyle name="Note 2 6 4 10 3" xfId="20253" xr:uid="{CED6EE86-75EF-479C-A73B-1C2E64A1605C}"/>
    <cellStyle name="Note 2 6 4 10 3 2" xfId="20254" xr:uid="{FF8279E1-CFEF-4EC9-B75E-EB70B3123CA7}"/>
    <cellStyle name="Note 2 6 4 10 3 3" xfId="20255" xr:uid="{BE840EBF-0A30-4E52-BB89-E61F63B58F4A}"/>
    <cellStyle name="Note 2 6 4 10 4" xfId="20256" xr:uid="{1E565E9A-F0E4-49EA-A7F0-6B853CF56781}"/>
    <cellStyle name="Note 2 6 4 10 4 2" xfId="20257" xr:uid="{F9B7384D-AFA1-40CF-90EF-0AD08EAC72CD}"/>
    <cellStyle name="Note 2 6 4 10 4 3" xfId="20258" xr:uid="{C55CCD0F-97DF-4F88-92FA-C9EE69FD8FBA}"/>
    <cellStyle name="Note 2 6 4 10 5" xfId="20259" xr:uid="{DDBC45C0-10EC-4515-B812-E9DAE10BC2CC}"/>
    <cellStyle name="Note 2 6 4 10 5 2" xfId="20260" xr:uid="{0C5F6699-6894-469B-A846-B7FC51CE7421}"/>
    <cellStyle name="Note 2 6 4 10 5 3" xfId="20261" xr:uid="{3408055C-41F3-4BD8-9643-589598EEA289}"/>
    <cellStyle name="Note 2 6 4 10 6" xfId="20262" xr:uid="{66DB1BDF-0125-4F59-90D1-09C7A60220BB}"/>
    <cellStyle name="Note 2 6 4 10 6 2" xfId="20263" xr:uid="{52A57C87-4F2D-4E21-ADF8-F6AC55F52CAE}"/>
    <cellStyle name="Note 2 6 4 10 6 3" xfId="20264" xr:uid="{56604254-8B12-432A-B034-4E0B0244FD4A}"/>
    <cellStyle name="Note 2 6 4 10 7" xfId="20265" xr:uid="{940CCDBC-49D8-40DB-9AAA-44B59BB6A37E}"/>
    <cellStyle name="Note 2 6 4 10 8" xfId="20266" xr:uid="{47FAF22C-6718-44D6-86C3-184F4795E7A1}"/>
    <cellStyle name="Note 2 6 4 11" xfId="20267" xr:uid="{43D2D1E2-B4A7-4846-891E-C223BCC0797F}"/>
    <cellStyle name="Note 2 6 4 11 2" xfId="20268" xr:uid="{2BB95488-DAF3-40C7-A644-0DD8AD71ACE3}"/>
    <cellStyle name="Note 2 6 4 11 2 2" xfId="20269" xr:uid="{9ED9F2D3-CD71-4A16-8362-A145E00719A8}"/>
    <cellStyle name="Note 2 6 4 11 2 3" xfId="20270" xr:uid="{A15957A6-23AF-476F-8A11-CB885249B992}"/>
    <cellStyle name="Note 2 6 4 11 3" xfId="20271" xr:uid="{72797192-8BD4-4056-89D1-EAA748281CFF}"/>
    <cellStyle name="Note 2 6 4 11 3 2" xfId="20272" xr:uid="{8270CCF2-4430-4C08-9BF0-4AEC2C28C30E}"/>
    <cellStyle name="Note 2 6 4 11 3 3" xfId="20273" xr:uid="{C92EB79C-8FB4-41CF-A600-7D5070D0CC3C}"/>
    <cellStyle name="Note 2 6 4 11 4" xfId="20274" xr:uid="{FF3B3376-6DA6-48A6-86F9-55FBD95D5CD0}"/>
    <cellStyle name="Note 2 6 4 11 4 2" xfId="20275" xr:uid="{C12200B2-B7D7-4619-B3BE-C6E65A9B6EF4}"/>
    <cellStyle name="Note 2 6 4 11 4 3" xfId="20276" xr:uid="{32742BD3-A5AA-40DC-92D7-67A646081D69}"/>
    <cellStyle name="Note 2 6 4 11 5" xfId="20277" xr:uid="{0E3737D9-8A98-4C9B-9114-772C16CE31CC}"/>
    <cellStyle name="Note 2 6 4 11 5 2" xfId="20278" xr:uid="{2636E484-66E9-4C81-857A-7579BB53F946}"/>
    <cellStyle name="Note 2 6 4 11 5 3" xfId="20279" xr:uid="{3D2617AC-1B27-4593-98EF-C6152DF1753E}"/>
    <cellStyle name="Note 2 6 4 11 6" xfId="20280" xr:uid="{292CEE8A-11FC-4F24-A9F2-D02F9243BDBB}"/>
    <cellStyle name="Note 2 6 4 11 6 2" xfId="20281" xr:uid="{A4544D22-E9F5-4D69-A866-8064E57787E1}"/>
    <cellStyle name="Note 2 6 4 11 6 3" xfId="20282" xr:uid="{0C0E89AA-B5E2-46E4-B770-A0AAE9768D59}"/>
    <cellStyle name="Note 2 6 4 11 7" xfId="20283" xr:uid="{4D099184-F037-4CF7-9E42-B78372DE1A1C}"/>
    <cellStyle name="Note 2 6 4 11 8" xfId="20284" xr:uid="{D2680F34-D1AF-4FB0-8891-6D671C136E21}"/>
    <cellStyle name="Note 2 6 4 12" xfId="20285" xr:uid="{3DE4BDD2-548D-4206-B8CB-2BFED37550F0}"/>
    <cellStyle name="Note 2 6 4 12 2" xfId="20286" xr:uid="{937D49B6-3AA1-4E85-9B14-E6845754FDCB}"/>
    <cellStyle name="Note 2 6 4 12 2 2" xfId="20287" xr:uid="{880CDD70-B6AB-4AA2-9E21-A43BA6F57211}"/>
    <cellStyle name="Note 2 6 4 12 2 3" xfId="20288" xr:uid="{6DEC0BBB-EE58-45CC-86A4-270682D9E026}"/>
    <cellStyle name="Note 2 6 4 12 3" xfId="20289" xr:uid="{2C0CC5DC-B377-400F-A26E-3D74B743826B}"/>
    <cellStyle name="Note 2 6 4 12 3 2" xfId="20290" xr:uid="{1DFBC19D-EA09-42D9-8935-CFF5C53C57C9}"/>
    <cellStyle name="Note 2 6 4 12 3 3" xfId="20291" xr:uid="{EF37BE4B-3FF5-427A-A8DE-165C9E3EFB26}"/>
    <cellStyle name="Note 2 6 4 12 4" xfId="20292" xr:uid="{0F34304D-50AF-498E-975E-D9818913D3FE}"/>
    <cellStyle name="Note 2 6 4 12 4 2" xfId="20293" xr:uid="{F545E302-56CD-4BDA-9A88-F9EC8B899E2D}"/>
    <cellStyle name="Note 2 6 4 12 4 3" xfId="20294" xr:uid="{3E019236-C3DA-4A23-B354-076BEE64EA4B}"/>
    <cellStyle name="Note 2 6 4 12 5" xfId="20295" xr:uid="{3AC4A233-5E3A-4941-B6BF-52B403A7CF63}"/>
    <cellStyle name="Note 2 6 4 12 5 2" xfId="20296" xr:uid="{B6528ADF-015C-4945-8FE2-AB8591AA3F5F}"/>
    <cellStyle name="Note 2 6 4 12 5 3" xfId="20297" xr:uid="{A0F994F6-311E-41EE-A332-7B415D3EC11D}"/>
    <cellStyle name="Note 2 6 4 12 6" xfId="20298" xr:uid="{63F45908-CF7B-42DB-9CC9-07A12D249386}"/>
    <cellStyle name="Note 2 6 4 12 6 2" xfId="20299" xr:uid="{749D6360-9ADB-4D07-A4F8-59714063C078}"/>
    <cellStyle name="Note 2 6 4 12 6 3" xfId="20300" xr:uid="{754AB588-F126-419E-83B8-64CF78E37D96}"/>
    <cellStyle name="Note 2 6 4 12 7" xfId="20301" xr:uid="{B26B6936-5D6A-43C0-A43A-4246157191B7}"/>
    <cellStyle name="Note 2 6 4 12 8" xfId="20302" xr:uid="{555ED9C7-91CB-4329-B295-C303448B8F0F}"/>
    <cellStyle name="Note 2 6 4 13" xfId="20303" xr:uid="{E195B1EB-1570-4FB6-B953-3F1DC869AB74}"/>
    <cellStyle name="Note 2 6 4 13 2" xfId="20304" xr:uid="{5A6E1AED-D17F-470D-A900-3774DD71A7C8}"/>
    <cellStyle name="Note 2 6 4 13 2 2" xfId="20305" xr:uid="{229F0290-5B5A-42EE-89BE-4CCD195A9AD6}"/>
    <cellStyle name="Note 2 6 4 13 2 3" xfId="20306" xr:uid="{C746C223-082F-4F03-ADB7-8E02B174B19F}"/>
    <cellStyle name="Note 2 6 4 13 3" xfId="20307" xr:uid="{C2BDBD3F-426F-4E72-83EF-22FFFDAA86A4}"/>
    <cellStyle name="Note 2 6 4 13 3 2" xfId="20308" xr:uid="{9351FF31-0CCA-422F-A9CA-35F0DF460A51}"/>
    <cellStyle name="Note 2 6 4 13 3 3" xfId="20309" xr:uid="{F9D80780-DC38-4A21-B101-636D8321B803}"/>
    <cellStyle name="Note 2 6 4 13 4" xfId="20310" xr:uid="{204FDF73-77A6-471A-B0FD-30B2467A9758}"/>
    <cellStyle name="Note 2 6 4 13 4 2" xfId="20311" xr:uid="{6F8EB8AD-A2D3-4858-BD38-E5A93F42A4E5}"/>
    <cellStyle name="Note 2 6 4 13 4 3" xfId="20312" xr:uid="{F4EBF5AB-4863-4CA1-8DF3-35DF8D9BAB0A}"/>
    <cellStyle name="Note 2 6 4 13 5" xfId="20313" xr:uid="{DB819083-2F21-458E-8B8D-943128E0A3B6}"/>
    <cellStyle name="Note 2 6 4 13 5 2" xfId="20314" xr:uid="{67B9A9F4-4C33-4AE8-8DAF-43CEF4DACD35}"/>
    <cellStyle name="Note 2 6 4 13 5 3" xfId="20315" xr:uid="{A0B5C322-BE3F-43AB-BF32-FB61744BA50F}"/>
    <cellStyle name="Note 2 6 4 13 6" xfId="20316" xr:uid="{C0ED8ECA-485E-4823-8960-C31B0383E459}"/>
    <cellStyle name="Note 2 6 4 13 6 2" xfId="20317" xr:uid="{B7A423BC-3D3F-4F3D-9EFC-616253B7D1E8}"/>
    <cellStyle name="Note 2 6 4 13 6 3" xfId="20318" xr:uid="{74220677-6A4E-4FB6-955E-7D05EA856F17}"/>
    <cellStyle name="Note 2 6 4 13 7" xfId="20319" xr:uid="{E69E10FC-6F66-4390-923A-E7CA386E39B2}"/>
    <cellStyle name="Note 2 6 4 13 8" xfId="20320" xr:uid="{A1451433-27F7-4F9D-9E38-E8F3C0E0C60D}"/>
    <cellStyle name="Note 2 6 4 14" xfId="20321" xr:uid="{767B5C77-F749-4442-8D4F-9D3CEAE9CA7B}"/>
    <cellStyle name="Note 2 6 4 14 2" xfId="20322" xr:uid="{F8C2DDD5-B343-4FAF-B412-0524CD4E51C2}"/>
    <cellStyle name="Note 2 6 4 14 2 2" xfId="20323" xr:uid="{6E019E32-0EF0-4E03-88D7-D4E86A168402}"/>
    <cellStyle name="Note 2 6 4 14 2 3" xfId="20324" xr:uid="{F400F767-DB9B-4E28-9F23-DCCF5A948E5F}"/>
    <cellStyle name="Note 2 6 4 14 3" xfId="20325" xr:uid="{F1B25036-E88C-4C0E-9651-6CA0BA16D66A}"/>
    <cellStyle name="Note 2 6 4 14 3 2" xfId="20326" xr:uid="{9CD41998-239A-4B0C-8A9C-AD1453BB53A7}"/>
    <cellStyle name="Note 2 6 4 14 3 3" xfId="20327" xr:uid="{DE434EC7-129B-466F-AD4A-9820E9FD9320}"/>
    <cellStyle name="Note 2 6 4 14 4" xfId="20328" xr:uid="{69C7FD2F-B222-40A4-AA8C-ACA31BC4EACD}"/>
    <cellStyle name="Note 2 6 4 14 4 2" xfId="20329" xr:uid="{BEFC40F8-78BE-425F-82F3-BC84869B6012}"/>
    <cellStyle name="Note 2 6 4 14 4 3" xfId="20330" xr:uid="{C689C27E-3FDE-472E-BE51-4249C04737F4}"/>
    <cellStyle name="Note 2 6 4 14 5" xfId="20331" xr:uid="{B781C6CA-B637-495F-9E22-17B8F9872CC3}"/>
    <cellStyle name="Note 2 6 4 14 5 2" xfId="20332" xr:uid="{61C30CF7-97F6-4D41-9CD1-FD4776E986CD}"/>
    <cellStyle name="Note 2 6 4 14 5 3" xfId="20333" xr:uid="{FB065134-06DC-4DC3-9D82-B9A7B340EF03}"/>
    <cellStyle name="Note 2 6 4 14 6" xfId="20334" xr:uid="{816C376B-5AD2-46AE-9149-A47CC42970D3}"/>
    <cellStyle name="Note 2 6 4 14 6 2" xfId="20335" xr:uid="{BB378D99-E751-4631-A61B-7F06C8A17513}"/>
    <cellStyle name="Note 2 6 4 14 6 3" xfId="20336" xr:uid="{08061F1E-0D99-4A84-AF45-7E851F7A578E}"/>
    <cellStyle name="Note 2 6 4 14 7" xfId="20337" xr:uid="{E75BD44F-6572-4714-AED6-519087485997}"/>
    <cellStyle name="Note 2 6 4 14 8" xfId="20338" xr:uid="{0F4C194A-AD55-439B-833A-8C9436BAB4BA}"/>
    <cellStyle name="Note 2 6 4 15" xfId="20339" xr:uid="{0B155FFA-259C-4CF9-81B9-8F8FB2AD7E81}"/>
    <cellStyle name="Note 2 6 4 15 2" xfId="20340" xr:uid="{0572A169-E569-48E1-A612-D9A33139DEF8}"/>
    <cellStyle name="Note 2 6 4 15 2 2" xfId="20341" xr:uid="{03E81B41-0EC0-4F6F-8648-8D465324335D}"/>
    <cellStyle name="Note 2 6 4 15 2 3" xfId="20342" xr:uid="{6C6CCBE1-7DE1-4DEE-8BD7-47F9DF39E820}"/>
    <cellStyle name="Note 2 6 4 15 3" xfId="20343" xr:uid="{29E35A56-368D-42D4-9FD4-75F38DCCAA80}"/>
    <cellStyle name="Note 2 6 4 15 3 2" xfId="20344" xr:uid="{5DB2A2DC-0338-43E9-959C-EE2A04E44EBD}"/>
    <cellStyle name="Note 2 6 4 15 3 3" xfId="20345" xr:uid="{C44D8F99-5175-4742-8325-F03640A1648B}"/>
    <cellStyle name="Note 2 6 4 15 4" xfId="20346" xr:uid="{C5D195C6-613E-46E9-9618-0EB7AF05C553}"/>
    <cellStyle name="Note 2 6 4 15 4 2" xfId="20347" xr:uid="{4582D95C-1620-4E17-8530-DE760626016F}"/>
    <cellStyle name="Note 2 6 4 15 4 3" xfId="20348" xr:uid="{3AB38D7B-FD35-49FF-8F02-EA3CE4592270}"/>
    <cellStyle name="Note 2 6 4 15 5" xfId="20349" xr:uid="{5230C731-1DAC-47E9-BC65-BC6D6D565500}"/>
    <cellStyle name="Note 2 6 4 15 5 2" xfId="20350" xr:uid="{10B0D90C-49A5-4E59-A5C3-63DEADB0B1FC}"/>
    <cellStyle name="Note 2 6 4 15 5 3" xfId="20351" xr:uid="{97215E09-2749-40FC-8A34-973B461573E1}"/>
    <cellStyle name="Note 2 6 4 15 6" xfId="20352" xr:uid="{E1A4136E-4ADE-4B75-A7D1-2AC8323AEF5C}"/>
    <cellStyle name="Note 2 6 4 15 6 2" xfId="20353" xr:uid="{9DF9D9E5-AB1F-4B7E-87C3-6FDD8EA0362C}"/>
    <cellStyle name="Note 2 6 4 15 6 3" xfId="20354" xr:uid="{AF16028C-F8DC-4AF8-976C-6EFFE4A6960A}"/>
    <cellStyle name="Note 2 6 4 15 7" xfId="20355" xr:uid="{C15D05CA-1853-48CC-94A2-C7BAD79CCD8C}"/>
    <cellStyle name="Note 2 6 4 15 8" xfId="20356" xr:uid="{AA46EBCA-4B83-499D-BC95-27E7248B07FA}"/>
    <cellStyle name="Note 2 6 4 16" xfId="20357" xr:uid="{43F7265B-92C3-4846-A4A9-12855CA3AD42}"/>
    <cellStyle name="Note 2 6 4 2" xfId="20358" xr:uid="{F20836B9-6E96-4959-8271-D51BF93D6145}"/>
    <cellStyle name="Note 2 6 4 2 2" xfId="20359" xr:uid="{D8E39B7A-EB36-4672-91C4-82D97B2C1771}"/>
    <cellStyle name="Note 2 6 4 2 2 2" xfId="20360" xr:uid="{8599B467-F494-4F7C-A226-E62352AA5230}"/>
    <cellStyle name="Note 2 6 4 2 2 3" xfId="20361" xr:uid="{01673818-DFEA-4C3B-B0AF-218CEC7FB033}"/>
    <cellStyle name="Note 2 6 4 2 3" xfId="20362" xr:uid="{640D6635-2D78-4F1F-842C-A33B555ABAEE}"/>
    <cellStyle name="Note 2 6 4 2 3 2" xfId="20363" xr:uid="{293FBEAF-1251-4405-923D-C35F8282D28B}"/>
    <cellStyle name="Note 2 6 4 2 3 3" xfId="20364" xr:uid="{C1CFA313-FC0F-4CB2-8EA7-ADD62AC7BD58}"/>
    <cellStyle name="Note 2 6 4 2 4" xfId="20365" xr:uid="{58007E81-85E0-4D52-8C23-94C4C7DB3F98}"/>
    <cellStyle name="Note 2 6 4 2 4 2" xfId="20366" xr:uid="{954F37CF-FB4A-41C4-ADF4-7E5E3AB0899D}"/>
    <cellStyle name="Note 2 6 4 2 4 3" xfId="20367" xr:uid="{782F92D9-D0D2-45F4-A634-486296FCE84D}"/>
    <cellStyle name="Note 2 6 4 2 5" xfId="20368" xr:uid="{DA4F48CF-DC8B-4115-9E23-FD7BF9AB7306}"/>
    <cellStyle name="Note 2 6 4 2 5 2" xfId="20369" xr:uid="{5AB1CB9D-75C0-43A2-B314-F39451AAC434}"/>
    <cellStyle name="Note 2 6 4 2 5 3" xfId="20370" xr:uid="{2D444DFA-A3FB-4EFF-8A7E-0E18186275F5}"/>
    <cellStyle name="Note 2 6 4 2 6" xfId="20371" xr:uid="{F12B396A-D593-431A-8DB4-255A430F31CA}"/>
    <cellStyle name="Note 2 6 4 2 6 2" xfId="20372" xr:uid="{4DFD37BC-DC1B-4FC0-8C8E-CAB1A252C0D3}"/>
    <cellStyle name="Note 2 6 4 2 6 3" xfId="20373" xr:uid="{C2153F77-4CEE-40A2-98A2-A22B533E2B34}"/>
    <cellStyle name="Note 2 6 4 2 7" xfId="20374" xr:uid="{23607F56-A5B3-405A-83A7-D041D696D803}"/>
    <cellStyle name="Note 2 6 4 2 8" xfId="20375" xr:uid="{824A1AC7-DD62-4753-BC78-09FB8679C2E0}"/>
    <cellStyle name="Note 2 6 4 2 9" xfId="20376" xr:uid="{FE312A52-5DA4-420C-9219-5270E3F05A07}"/>
    <cellStyle name="Note 2 6 4 3" xfId="20377" xr:uid="{E8F03ACE-2CED-4BC1-8DA4-3F833615CBFC}"/>
    <cellStyle name="Note 2 6 4 3 2" xfId="20378" xr:uid="{EBD9877B-8328-47E2-B9CB-2E70CEBFD10D}"/>
    <cellStyle name="Note 2 6 4 3 2 2" xfId="20379" xr:uid="{BD085A55-774F-40C8-8772-BBAFEE0EF9C4}"/>
    <cellStyle name="Note 2 6 4 3 2 3" xfId="20380" xr:uid="{6A2BCDD3-499E-4EC4-9365-B003AE684CD9}"/>
    <cellStyle name="Note 2 6 4 3 3" xfId="20381" xr:uid="{7763C73B-0CD0-49EA-999E-4E15954125F8}"/>
    <cellStyle name="Note 2 6 4 3 3 2" xfId="20382" xr:uid="{3EA1349A-FA65-43A2-BEB0-18ADF71C27AD}"/>
    <cellStyle name="Note 2 6 4 3 3 3" xfId="20383" xr:uid="{2132C028-D8C0-4825-8084-657F89208029}"/>
    <cellStyle name="Note 2 6 4 3 4" xfId="20384" xr:uid="{C1918654-E76C-44F6-A72D-141CC9A02DB7}"/>
    <cellStyle name="Note 2 6 4 3 4 2" xfId="20385" xr:uid="{C4033A50-DFCA-46F4-8AC6-AB4BA8ABA0F1}"/>
    <cellStyle name="Note 2 6 4 3 4 3" xfId="20386" xr:uid="{37A9DD30-921E-4349-9FBB-F09640A90708}"/>
    <cellStyle name="Note 2 6 4 3 5" xfId="20387" xr:uid="{EDFDFE01-C363-4996-85A8-48E428AB8165}"/>
    <cellStyle name="Note 2 6 4 3 5 2" xfId="20388" xr:uid="{301AB0E4-0F44-4DE0-BCF5-83FDB9C8A904}"/>
    <cellStyle name="Note 2 6 4 3 5 3" xfId="20389" xr:uid="{A9FD6FE9-D424-4936-8A5D-BD3379D9A5EE}"/>
    <cellStyle name="Note 2 6 4 3 6" xfId="20390" xr:uid="{892E686B-E2CA-420C-9D80-01B4781A44E5}"/>
    <cellStyle name="Note 2 6 4 3 6 2" xfId="20391" xr:uid="{20A2DD59-1517-4667-9D46-B50FF56D634C}"/>
    <cellStyle name="Note 2 6 4 3 6 3" xfId="20392" xr:uid="{1EA33511-5D15-4D91-95BA-C3D778515F14}"/>
    <cellStyle name="Note 2 6 4 3 7" xfId="20393" xr:uid="{8E895A96-3AC4-4C90-882C-2A6C2DD811D9}"/>
    <cellStyle name="Note 2 6 4 3 8" xfId="20394" xr:uid="{24810D73-E58C-47FA-9883-3B7E41BCE852}"/>
    <cellStyle name="Note 2 6 4 3 9" xfId="20395" xr:uid="{80639282-1562-4814-BE7F-9B39DED07BC1}"/>
    <cellStyle name="Note 2 6 4 4" xfId="20396" xr:uid="{1B36AA10-1949-4B16-A5DA-2325A26EA193}"/>
    <cellStyle name="Note 2 6 4 4 2" xfId="20397" xr:uid="{B92FE4A2-4381-4337-82FE-E59243586354}"/>
    <cellStyle name="Note 2 6 4 4 2 2" xfId="20398" xr:uid="{0C0291A6-E5BF-4745-89A6-F8FEF9AFE083}"/>
    <cellStyle name="Note 2 6 4 4 2 3" xfId="20399" xr:uid="{0345D9BD-C106-4BC6-9B1B-3671B8A90C3D}"/>
    <cellStyle name="Note 2 6 4 4 3" xfId="20400" xr:uid="{F331082F-3FCC-4862-BA81-72FF35FF8DF3}"/>
    <cellStyle name="Note 2 6 4 4 3 2" xfId="20401" xr:uid="{FA31877D-4C2F-4340-8E4F-0BEBA729C093}"/>
    <cellStyle name="Note 2 6 4 4 3 3" xfId="20402" xr:uid="{AF4175F0-4AE0-4635-90C7-EC77BFFAB9B5}"/>
    <cellStyle name="Note 2 6 4 4 4" xfId="20403" xr:uid="{B4777756-7A62-4529-B2F4-21A255626D26}"/>
    <cellStyle name="Note 2 6 4 4 4 2" xfId="20404" xr:uid="{F0E2FF2B-3F2E-40AB-BE7D-DFBE3C6EA53E}"/>
    <cellStyle name="Note 2 6 4 4 4 3" xfId="20405" xr:uid="{2351E208-EFD5-4FB7-A5DB-A071D1018C30}"/>
    <cellStyle name="Note 2 6 4 4 5" xfId="20406" xr:uid="{E584EBD9-8AF3-4A73-8277-16A504308B84}"/>
    <cellStyle name="Note 2 6 4 4 5 2" xfId="20407" xr:uid="{DBD7A22A-206D-40CD-A2F8-033590CBF689}"/>
    <cellStyle name="Note 2 6 4 4 5 3" xfId="20408" xr:uid="{25B6C3FE-89EC-4B59-B67B-2C1C6250172A}"/>
    <cellStyle name="Note 2 6 4 4 6" xfId="20409" xr:uid="{CC8CD47F-C546-4BE8-BE7B-E8CC9ABFADA6}"/>
    <cellStyle name="Note 2 6 4 4 6 2" xfId="20410" xr:uid="{6C14AC2E-CAE8-4581-9202-0D61D3335DE7}"/>
    <cellStyle name="Note 2 6 4 4 6 3" xfId="20411" xr:uid="{90AAB92E-41DC-4BB1-9567-63EDBD87E061}"/>
    <cellStyle name="Note 2 6 4 4 7" xfId="20412" xr:uid="{0B2A3AAF-F69B-4153-8C71-52D7CCEF5CCB}"/>
    <cellStyle name="Note 2 6 4 4 8" xfId="20413" xr:uid="{FC87CBFD-FAA2-469C-B16A-B20C368DCC71}"/>
    <cellStyle name="Note 2 6 4 4 9" xfId="20414" xr:uid="{64E08014-1D15-4B6B-8EC9-EAA780D04998}"/>
    <cellStyle name="Note 2 6 4 5" xfId="20415" xr:uid="{B1F6F822-A61E-49E0-A2AF-8EE826753010}"/>
    <cellStyle name="Note 2 6 4 5 2" xfId="20416" xr:uid="{DF400D3A-C48E-478F-B229-08DE2F7EA09B}"/>
    <cellStyle name="Note 2 6 4 5 2 2" xfId="20417" xr:uid="{3229901E-95DA-4D44-9B8B-60AB12E61B78}"/>
    <cellStyle name="Note 2 6 4 5 2 3" xfId="20418" xr:uid="{F007D2FB-2909-4BDD-9EF5-ABDF51B13873}"/>
    <cellStyle name="Note 2 6 4 5 3" xfId="20419" xr:uid="{1A6AC0B2-F6CC-44E9-BFDB-7B810B362E6F}"/>
    <cellStyle name="Note 2 6 4 5 3 2" xfId="20420" xr:uid="{3C9FCAAE-E24E-4F92-A147-072EDA0C4D31}"/>
    <cellStyle name="Note 2 6 4 5 3 3" xfId="20421" xr:uid="{4AF158F7-ABEF-4D5B-9B27-921A9484DFFE}"/>
    <cellStyle name="Note 2 6 4 5 4" xfId="20422" xr:uid="{F9E03767-AEE0-4A4B-93E2-BF3818F01A1E}"/>
    <cellStyle name="Note 2 6 4 5 4 2" xfId="20423" xr:uid="{F377E95F-390B-4B49-916B-1842910B6A7C}"/>
    <cellStyle name="Note 2 6 4 5 4 3" xfId="20424" xr:uid="{95BFB076-AD40-45F2-879C-FA318BE89AB6}"/>
    <cellStyle name="Note 2 6 4 5 5" xfId="20425" xr:uid="{D9BF7732-4413-4CB5-AEA0-98A875519B84}"/>
    <cellStyle name="Note 2 6 4 5 5 2" xfId="20426" xr:uid="{F4EAE9F3-761F-41AF-897F-B90EE98F3C8B}"/>
    <cellStyle name="Note 2 6 4 5 5 3" xfId="20427" xr:uid="{D941DFB3-4C97-4E11-8EE8-DEF11F8DCFDB}"/>
    <cellStyle name="Note 2 6 4 5 6" xfId="20428" xr:uid="{2E1B875D-8C4C-4929-AC9F-0E3CAF67E4BA}"/>
    <cellStyle name="Note 2 6 4 5 6 2" xfId="20429" xr:uid="{7FA15905-64FD-4A57-B3C2-B1F8AA0C8F91}"/>
    <cellStyle name="Note 2 6 4 5 6 3" xfId="20430" xr:uid="{1ED2E149-24AA-42FD-B5A3-C1120D4705B8}"/>
    <cellStyle name="Note 2 6 4 5 7" xfId="20431" xr:uid="{5F1B07CF-7B3B-4942-8534-4EC0A13E38EC}"/>
    <cellStyle name="Note 2 6 4 5 8" xfId="20432" xr:uid="{0A92F93C-80FA-4C81-98B4-EEA8B441CE4E}"/>
    <cellStyle name="Note 2 6 4 5 9" xfId="20433" xr:uid="{BB35F28B-902C-439A-8733-38222F572757}"/>
    <cellStyle name="Note 2 6 4 6" xfId="20434" xr:uid="{AE301C6F-F210-4ADA-85B3-86CEE9B52A6C}"/>
    <cellStyle name="Note 2 6 4 6 2" xfId="20435" xr:uid="{99D531D9-AD99-4767-AECE-0C46EF2F3447}"/>
    <cellStyle name="Note 2 6 4 6 2 2" xfId="20436" xr:uid="{9B5B9C23-D1C3-4250-A733-259C9651234A}"/>
    <cellStyle name="Note 2 6 4 6 2 3" xfId="20437" xr:uid="{B48FE092-D220-42EF-8BDE-BD7CF2957B94}"/>
    <cellStyle name="Note 2 6 4 6 3" xfId="20438" xr:uid="{6605F3CD-47FF-41CD-AACA-43C0D5B2FF63}"/>
    <cellStyle name="Note 2 6 4 6 3 2" xfId="20439" xr:uid="{F519CF79-8AA1-4B98-B942-E76D77EEF33F}"/>
    <cellStyle name="Note 2 6 4 6 3 3" xfId="20440" xr:uid="{21EFD95C-50EB-437E-B4A7-0B4604AAEC6E}"/>
    <cellStyle name="Note 2 6 4 6 4" xfId="20441" xr:uid="{46B822B6-4731-46F6-B0C9-727DBB8F750D}"/>
    <cellStyle name="Note 2 6 4 6 4 2" xfId="20442" xr:uid="{BFAA3871-CB2B-42C5-8630-E53CCEC660BE}"/>
    <cellStyle name="Note 2 6 4 6 4 3" xfId="20443" xr:uid="{F0320515-C90B-47DE-A4C3-2638891AFF52}"/>
    <cellStyle name="Note 2 6 4 6 5" xfId="20444" xr:uid="{AC936C86-440B-4D9F-8CF5-FA623EBDC00B}"/>
    <cellStyle name="Note 2 6 4 6 5 2" xfId="20445" xr:uid="{CD2CBC91-92AD-4B58-95F1-73E09D2CF640}"/>
    <cellStyle name="Note 2 6 4 6 5 3" xfId="20446" xr:uid="{EA678898-B676-437C-BDCD-44A0C2602865}"/>
    <cellStyle name="Note 2 6 4 6 6" xfId="20447" xr:uid="{55600A72-8D56-4CC3-856D-D22D450A6DAF}"/>
    <cellStyle name="Note 2 6 4 6 6 2" xfId="20448" xr:uid="{9B624BE1-B940-4FE4-B5DA-79A7DB1EC9AC}"/>
    <cellStyle name="Note 2 6 4 6 6 3" xfId="20449" xr:uid="{F8741FE6-3AAB-48CE-A5ED-B121B95CF0F4}"/>
    <cellStyle name="Note 2 6 4 6 7" xfId="20450" xr:uid="{66711928-791E-47BC-80D6-A4677CB2300C}"/>
    <cellStyle name="Note 2 6 4 6 8" xfId="20451" xr:uid="{5F31AEFE-D4C7-47DF-8A56-95CEC8D95088}"/>
    <cellStyle name="Note 2 6 4 6 9" xfId="20452" xr:uid="{D5815750-4D54-4B91-A2AC-483FC0E43B79}"/>
    <cellStyle name="Note 2 6 4 7" xfId="20453" xr:uid="{D9490176-DB61-408C-8857-CEFB5E1EE791}"/>
    <cellStyle name="Note 2 6 4 7 2" xfId="20454" xr:uid="{9B48DCA7-C9EB-4502-80DB-62B8CC7CC1F2}"/>
    <cellStyle name="Note 2 6 4 7 2 2" xfId="20455" xr:uid="{FE8EED0B-6B9A-4613-BF51-504329EC6E39}"/>
    <cellStyle name="Note 2 6 4 7 2 3" xfId="20456" xr:uid="{EAB30A7D-5355-4505-8C48-C1ADCA3D74A3}"/>
    <cellStyle name="Note 2 6 4 7 3" xfId="20457" xr:uid="{75DF4352-A9B7-40FB-80C1-7140F33CB991}"/>
    <cellStyle name="Note 2 6 4 7 3 2" xfId="20458" xr:uid="{6B84FA0E-ED2C-4838-9178-7FA97465DB5A}"/>
    <cellStyle name="Note 2 6 4 7 3 3" xfId="20459" xr:uid="{A77D881E-C0B5-467F-BED3-8A89C10D4353}"/>
    <cellStyle name="Note 2 6 4 7 4" xfId="20460" xr:uid="{2575F129-A55F-4303-87BD-777D46B5786B}"/>
    <cellStyle name="Note 2 6 4 7 4 2" xfId="20461" xr:uid="{AEB24A9F-814C-414B-BCF7-51E33E2D502D}"/>
    <cellStyle name="Note 2 6 4 7 4 3" xfId="20462" xr:uid="{18184A0F-F6B8-456B-831A-CA060C6E9C28}"/>
    <cellStyle name="Note 2 6 4 7 5" xfId="20463" xr:uid="{107F3CAD-3E35-4589-B241-6EDA2F0EC693}"/>
    <cellStyle name="Note 2 6 4 7 5 2" xfId="20464" xr:uid="{BA9B3EF4-0C32-40F6-A6DF-AB8AB12D3726}"/>
    <cellStyle name="Note 2 6 4 7 5 3" xfId="20465" xr:uid="{304C2B49-ACE7-4BAA-A7F9-4749724B69ED}"/>
    <cellStyle name="Note 2 6 4 7 6" xfId="20466" xr:uid="{9AAA4205-1686-4121-ABAC-C77E09278858}"/>
    <cellStyle name="Note 2 6 4 7 6 2" xfId="20467" xr:uid="{B6B03658-D01E-4F06-970E-DDB80FF97C40}"/>
    <cellStyle name="Note 2 6 4 7 6 3" xfId="20468" xr:uid="{48120A1D-644D-4E64-8BE2-A1157FA880DC}"/>
    <cellStyle name="Note 2 6 4 7 7" xfId="20469" xr:uid="{C2D134DD-06E8-4A62-8037-31D90F3A2A7B}"/>
    <cellStyle name="Note 2 6 4 7 8" xfId="20470" xr:uid="{C7356117-F4DB-4EA3-9640-1D669EB41566}"/>
    <cellStyle name="Note 2 6 4 7 9" xfId="20471" xr:uid="{9C213F47-8605-4EDF-AD7F-DA79FED79DD3}"/>
    <cellStyle name="Note 2 6 4 8" xfId="20472" xr:uid="{F906F811-04CB-4832-845B-FC521473AC6F}"/>
    <cellStyle name="Note 2 6 4 8 2" xfId="20473" xr:uid="{C5A27872-F121-449A-AF3D-AD5D2F647B77}"/>
    <cellStyle name="Note 2 6 4 8 2 2" xfId="20474" xr:uid="{F9221C5E-3B94-4D1C-A74D-9D10FD01611E}"/>
    <cellStyle name="Note 2 6 4 8 2 3" xfId="20475" xr:uid="{44461EEC-2CA8-42CA-A136-F97599EAD534}"/>
    <cellStyle name="Note 2 6 4 8 3" xfId="20476" xr:uid="{B9E8A033-278F-423B-96F0-DAD0544B4B7F}"/>
    <cellStyle name="Note 2 6 4 8 3 2" xfId="20477" xr:uid="{C06EF685-DF59-4853-AB38-438D86ED7AEA}"/>
    <cellStyle name="Note 2 6 4 8 3 3" xfId="20478" xr:uid="{3317FD91-3E28-4088-94FD-6E1FE8D3DCF7}"/>
    <cellStyle name="Note 2 6 4 8 4" xfId="20479" xr:uid="{47BEE3B4-5A9B-4746-B811-A164F5709868}"/>
    <cellStyle name="Note 2 6 4 8 4 2" xfId="20480" xr:uid="{FE16A823-FDC6-4860-84D6-07FF352AE1FD}"/>
    <cellStyle name="Note 2 6 4 8 4 3" xfId="20481" xr:uid="{F1E0A9E3-3373-426E-B973-B0F891D65E4B}"/>
    <cellStyle name="Note 2 6 4 8 5" xfId="20482" xr:uid="{AA1077CB-2140-454A-9595-94A1E1F1AD92}"/>
    <cellStyle name="Note 2 6 4 8 5 2" xfId="20483" xr:uid="{49320D11-AC15-46B4-8AAA-53EA00371BEA}"/>
    <cellStyle name="Note 2 6 4 8 5 3" xfId="20484" xr:uid="{A08B7231-BB27-4183-9D04-A5F8D82260E7}"/>
    <cellStyle name="Note 2 6 4 8 6" xfId="20485" xr:uid="{B6A6DFAF-8F01-43F9-A73C-CBF66575E9F8}"/>
    <cellStyle name="Note 2 6 4 8 6 2" xfId="20486" xr:uid="{88F0F46B-7554-455D-9F28-B9356294C59E}"/>
    <cellStyle name="Note 2 6 4 8 6 3" xfId="20487" xr:uid="{5D74A5C3-CD63-4B29-84DB-557430432E49}"/>
    <cellStyle name="Note 2 6 4 8 7" xfId="20488" xr:uid="{1D70934C-6C6C-462E-BF27-A18E0D7F1952}"/>
    <cellStyle name="Note 2 6 4 8 8" xfId="20489" xr:uid="{54AB451D-BFEC-44B6-9720-BBAD474DB2E9}"/>
    <cellStyle name="Note 2 6 4 8 9" xfId="20490" xr:uid="{A8880039-D6B3-4E9D-8662-1FA6D07C2615}"/>
    <cellStyle name="Note 2 6 4 9" xfId="20491" xr:uid="{9AC7062F-3D03-4426-965E-6B382B461B28}"/>
    <cellStyle name="Note 2 6 4 9 2" xfId="20492" xr:uid="{ED6F8B8D-9E2C-4A71-8DF2-045F368690EA}"/>
    <cellStyle name="Note 2 6 4 9 2 2" xfId="20493" xr:uid="{36D19E0B-59DF-46D5-8334-0F9A9DD4784E}"/>
    <cellStyle name="Note 2 6 4 9 2 3" xfId="20494" xr:uid="{7A3B1519-6BEC-447F-BF46-090680B78DD6}"/>
    <cellStyle name="Note 2 6 4 9 3" xfId="20495" xr:uid="{5C7856B6-C11B-4F11-9CDD-547CE8BE81CB}"/>
    <cellStyle name="Note 2 6 4 9 3 2" xfId="20496" xr:uid="{A52CCBBE-2F51-454B-9DA2-BFBBAF301CC0}"/>
    <cellStyle name="Note 2 6 4 9 3 3" xfId="20497" xr:uid="{D49A4B7F-6882-4B1A-BA70-600C6746323F}"/>
    <cellStyle name="Note 2 6 4 9 4" xfId="20498" xr:uid="{C6BEC820-7701-4832-8CDE-F047F8B284CD}"/>
    <cellStyle name="Note 2 6 4 9 4 2" xfId="20499" xr:uid="{8D2CFC03-6523-4790-A18B-1BC0B861CCC9}"/>
    <cellStyle name="Note 2 6 4 9 4 3" xfId="20500" xr:uid="{87CAA643-E226-473F-9920-E6EAD0CE4E97}"/>
    <cellStyle name="Note 2 6 4 9 5" xfId="20501" xr:uid="{DB5A323A-9EA0-4D6A-AA03-06DD0288E9FC}"/>
    <cellStyle name="Note 2 6 4 9 5 2" xfId="20502" xr:uid="{8409A307-A107-430B-8832-72068F18ACD4}"/>
    <cellStyle name="Note 2 6 4 9 5 3" xfId="20503" xr:uid="{7CE98012-B1A0-4BD6-ABA4-E12334F6C129}"/>
    <cellStyle name="Note 2 6 4 9 6" xfId="20504" xr:uid="{E2E90DFC-EEDC-4DB5-9BA8-98BC661E7120}"/>
    <cellStyle name="Note 2 6 4 9 6 2" xfId="20505" xr:uid="{C579AA58-8F2C-43C6-A855-EC3B066B2B31}"/>
    <cellStyle name="Note 2 6 4 9 6 3" xfId="20506" xr:uid="{CD066807-8747-4029-9A48-3E2BF1C2DB29}"/>
    <cellStyle name="Note 2 6 4 9 7" xfId="20507" xr:uid="{146BA75E-29C8-4D99-B170-02E66A18CF5E}"/>
    <cellStyle name="Note 2 6 4 9 8" xfId="20508" xr:uid="{35B7FBE8-C472-405E-9E4D-41CC201A0C86}"/>
    <cellStyle name="Note 2 6 5" xfId="20509" xr:uid="{798F2D8F-3F51-4CA2-B292-E813EA0B9732}"/>
    <cellStyle name="Note 2 6 5 10" xfId="20510" xr:uid="{04EEDA27-70EF-445A-A0FE-CB90C3BDE407}"/>
    <cellStyle name="Note 2 6 5 11" xfId="20511" xr:uid="{C132CDB6-B1A1-4ECF-96B7-0BF43E367327}"/>
    <cellStyle name="Note 2 6 5 2" xfId="20512" xr:uid="{690CA8BC-E1D1-4D31-8D56-DEBBD1EC33C6}"/>
    <cellStyle name="Note 2 6 5 2 2" xfId="20513" xr:uid="{2F1197EB-AC5B-4C74-876A-CAE02049804B}"/>
    <cellStyle name="Note 2 6 5 2 3" xfId="20514" xr:uid="{B9F7B384-3519-4EB6-95DC-B8E6FAAC039D}"/>
    <cellStyle name="Note 2 6 5 2 4" xfId="20515" xr:uid="{6D0F25C5-9C4A-4136-89FA-2FDCF80EAFC6}"/>
    <cellStyle name="Note 2 6 5 3" xfId="20516" xr:uid="{C3B8F82E-550A-4644-AFF3-5A929BBA026D}"/>
    <cellStyle name="Note 2 6 5 3 2" xfId="20517" xr:uid="{DEC8B13D-5176-4D50-8704-F9614F8B9C8B}"/>
    <cellStyle name="Note 2 6 5 3 3" xfId="20518" xr:uid="{6687A714-8364-4111-8122-2AF981771ADB}"/>
    <cellStyle name="Note 2 6 5 3 4" xfId="20519" xr:uid="{108E4843-3E2A-4A05-850E-E017EAB9D44C}"/>
    <cellStyle name="Note 2 6 5 4" xfId="20520" xr:uid="{BC747BE3-BFC9-4F55-A871-FCA7F44849B1}"/>
    <cellStyle name="Note 2 6 5 4 2" xfId="20521" xr:uid="{5079620C-FB8C-4484-A432-E5F6FC290D80}"/>
    <cellStyle name="Note 2 6 5 4 3" xfId="20522" xr:uid="{248DF6B5-1DA3-4C53-8097-5375736437DD}"/>
    <cellStyle name="Note 2 6 5 4 4" xfId="20523" xr:uid="{78073C51-9189-4661-9370-8FE56CD651D7}"/>
    <cellStyle name="Note 2 6 5 5" xfId="20524" xr:uid="{ECB9A2BC-8461-45D5-B8A1-80AD050502F6}"/>
    <cellStyle name="Note 2 6 5 5 2" xfId="20525" xr:uid="{9B35561D-8E15-4390-B896-E7A0769482C5}"/>
    <cellStyle name="Note 2 6 5 5 3" xfId="20526" xr:uid="{6408F87E-C2FD-4DEC-A334-B890229EC760}"/>
    <cellStyle name="Note 2 6 5 5 4" xfId="20527" xr:uid="{271F808D-ED3C-49B6-A40C-52A9728E195A}"/>
    <cellStyle name="Note 2 6 5 6" xfId="20528" xr:uid="{C3AE4058-1FAC-4F21-BB51-CCB5DE99EB93}"/>
    <cellStyle name="Note 2 6 5 6 2" xfId="20529" xr:uid="{ED4A99F0-82EE-4E08-8BFD-AA8FE7E6A644}"/>
    <cellStyle name="Note 2 6 5 6 3" xfId="20530" xr:uid="{9CC58392-4F6D-4DF4-A00A-D3FBA52C4018}"/>
    <cellStyle name="Note 2 6 5 6 4" xfId="20531" xr:uid="{C932A8F7-95A0-4EBD-AD6B-244CB639B759}"/>
    <cellStyle name="Note 2 6 5 7" xfId="20532" xr:uid="{F82ED5AA-ACA7-4D15-B19A-506D60445430}"/>
    <cellStyle name="Note 2 6 5 8" xfId="20533" xr:uid="{AF7FCD21-F2EF-429D-83EF-A730DA368A5C}"/>
    <cellStyle name="Note 2 6 5 9" xfId="20534" xr:uid="{18384F20-B96C-4D21-B8AE-8FBBBCCE73A2}"/>
    <cellStyle name="Note 2 6 6" xfId="20535" xr:uid="{32B515E3-8D22-4505-A3DF-4DA47E90B8F9}"/>
    <cellStyle name="Note 2 6 6 10" xfId="20536" xr:uid="{C30F90D2-5568-484F-9381-BFBF54D5CB03}"/>
    <cellStyle name="Note 2 6 6 2" xfId="20537" xr:uid="{FBD1F74F-5CF3-4B12-8732-AF631876EE8A}"/>
    <cellStyle name="Note 2 6 6 2 2" xfId="20538" xr:uid="{58060C09-8ADB-4B39-B5C2-60D597F2CD84}"/>
    <cellStyle name="Note 2 6 6 2 3" xfId="20539" xr:uid="{0F280CDF-C1EF-4F79-8C83-3318B791185D}"/>
    <cellStyle name="Note 2 6 6 2 4" xfId="20540" xr:uid="{FD7FFCC2-CD3E-445F-B4A6-815A23C2FAFB}"/>
    <cellStyle name="Note 2 6 6 3" xfId="20541" xr:uid="{10A4415E-F51E-4CED-8A4B-E480D2957A89}"/>
    <cellStyle name="Note 2 6 6 3 2" xfId="20542" xr:uid="{8113DF5E-A55B-4C5E-B4E3-27DED7EEE09C}"/>
    <cellStyle name="Note 2 6 6 3 3" xfId="20543" xr:uid="{D92DBCB1-4C90-46C2-A1FE-F229B9714D2B}"/>
    <cellStyle name="Note 2 6 6 3 4" xfId="20544" xr:uid="{D71B7C64-CD3F-46B7-8AEE-59E8E09575C9}"/>
    <cellStyle name="Note 2 6 6 4" xfId="20545" xr:uid="{7978C032-9A10-4086-8D5A-109C56300E31}"/>
    <cellStyle name="Note 2 6 6 4 2" xfId="20546" xr:uid="{BDCC96D9-3D9E-4E62-A4CD-4A424D6399C6}"/>
    <cellStyle name="Note 2 6 6 4 3" xfId="20547" xr:uid="{EF3E122D-6258-4DC7-8EED-B3F6681D568C}"/>
    <cellStyle name="Note 2 6 6 4 4" xfId="20548" xr:uid="{00003E3B-23BA-4F4E-B195-1876929A9108}"/>
    <cellStyle name="Note 2 6 6 5" xfId="20549" xr:uid="{69285D6B-12B8-421B-95AD-A9A0D8FCAA7B}"/>
    <cellStyle name="Note 2 6 6 5 2" xfId="20550" xr:uid="{1A07AB93-FE75-44E2-8D81-3A89EBF5C037}"/>
    <cellStyle name="Note 2 6 6 5 3" xfId="20551" xr:uid="{545AB7ED-C738-4567-AA5D-6DD564CA6538}"/>
    <cellStyle name="Note 2 6 6 5 4" xfId="20552" xr:uid="{B650F43F-1FF9-4FB3-9764-9C5883C2D79A}"/>
    <cellStyle name="Note 2 6 6 6" xfId="20553" xr:uid="{2BBA5C6A-2949-40D0-B8C8-D0C9C7C30F3B}"/>
    <cellStyle name="Note 2 6 6 6 2" xfId="20554" xr:uid="{82ECC9F0-CA7F-48B4-8078-5E48108B9A24}"/>
    <cellStyle name="Note 2 6 6 6 3" xfId="20555" xr:uid="{E320860B-BB7B-4194-96D1-280EF92CBDEB}"/>
    <cellStyle name="Note 2 6 6 6 4" xfId="20556" xr:uid="{0DC79BC3-3FCB-4DBC-9F35-E8A89B9F452F}"/>
    <cellStyle name="Note 2 6 6 7" xfId="20557" xr:uid="{FBA7B20D-B46D-4F59-A133-3DB99D8CEA71}"/>
    <cellStyle name="Note 2 6 6 8" xfId="20558" xr:uid="{5E77E3EC-F13B-4697-BC01-2DF1CCA9B9E2}"/>
    <cellStyle name="Note 2 6 6 9" xfId="20559" xr:uid="{09B68326-BBD8-4E60-9C5F-6F1BB93CD859}"/>
    <cellStyle name="Note 2 6 7" xfId="20560" xr:uid="{6F8D116C-8596-4276-A73E-316A1743399B}"/>
    <cellStyle name="Note 2 6 7 2" xfId="20561" xr:uid="{02C334B8-18CC-4EF9-A7C1-AC881EC2D605}"/>
    <cellStyle name="Note 2 6 7 2 2" xfId="20562" xr:uid="{DBD8CBD2-76C0-4D58-BF4E-D02DDD8B9718}"/>
    <cellStyle name="Note 2 6 7 2 3" xfId="20563" xr:uid="{25985AA1-59EA-41FD-B378-4A203FA6DAD9}"/>
    <cellStyle name="Note 2 6 7 3" xfId="20564" xr:uid="{42C64D1C-4D6F-49FD-89DA-E634ABC4DAF0}"/>
    <cellStyle name="Note 2 6 7 3 2" xfId="20565" xr:uid="{40F384F5-60FE-4CB1-B552-636238BD1194}"/>
    <cellStyle name="Note 2 6 7 3 3" xfId="20566" xr:uid="{9F41A822-5098-4EBF-BF49-26DE571763A7}"/>
    <cellStyle name="Note 2 6 7 4" xfId="20567" xr:uid="{DCA976B2-CCCF-4852-9786-33E0E4289830}"/>
    <cellStyle name="Note 2 6 7 4 2" xfId="20568" xr:uid="{2AF343B1-0754-4FBB-BF84-2CB0C1C2D212}"/>
    <cellStyle name="Note 2 6 7 4 3" xfId="20569" xr:uid="{9F8D2BDD-4A19-49C7-860F-4A6A30A1F971}"/>
    <cellStyle name="Note 2 6 7 5" xfId="20570" xr:uid="{5EDB6E94-92DF-42A3-A904-CAEA9C6FF41F}"/>
    <cellStyle name="Note 2 6 7 5 2" xfId="20571" xr:uid="{A904C319-7317-4AEC-8A8F-D4A97BECB9E6}"/>
    <cellStyle name="Note 2 6 7 5 3" xfId="20572" xr:uid="{03B6FC2A-442C-4021-8A8D-1AE97744B697}"/>
    <cellStyle name="Note 2 6 7 6" xfId="20573" xr:uid="{B8D445B0-A6AD-43D5-9FA1-951E6AD6DE1D}"/>
    <cellStyle name="Note 2 6 7 6 2" xfId="20574" xr:uid="{CA753FA7-D454-43FB-A977-C1B8BF7B4AF4}"/>
    <cellStyle name="Note 2 6 7 6 3" xfId="20575" xr:uid="{75F8FDD2-3EE4-4941-8BA4-651BE2AAAA72}"/>
    <cellStyle name="Note 2 6 7 7" xfId="20576" xr:uid="{BE333CE7-229F-4170-B795-5ECF3DC2136B}"/>
    <cellStyle name="Note 2 6 7 8" xfId="20577" xr:uid="{96367D81-9885-4F08-90DB-0DDFB8EF4387}"/>
    <cellStyle name="Note 2 6 7 9" xfId="20578" xr:uid="{63B7F356-BD27-4915-B95E-76DE13A1FFDA}"/>
    <cellStyle name="Note 2 6 8" xfId="20579" xr:uid="{097B3068-26AA-4F96-AE3F-D591EC1761B6}"/>
    <cellStyle name="Note 2 6 8 2" xfId="20580" xr:uid="{BD424F2A-D679-4EC8-A969-20885F6D1BA4}"/>
    <cellStyle name="Note 2 6 8 2 2" xfId="20581" xr:uid="{A057552C-6FC9-4A6F-95E3-22B6D2862705}"/>
    <cellStyle name="Note 2 6 8 2 3" xfId="20582" xr:uid="{6E633226-CF75-4182-A944-C8AF998D2CFE}"/>
    <cellStyle name="Note 2 6 8 3" xfId="20583" xr:uid="{283EB85A-DF3D-45B0-90A2-9E0375A35A07}"/>
    <cellStyle name="Note 2 6 8 3 2" xfId="20584" xr:uid="{3488D4D9-2BCD-4140-8D86-49F11EFB483C}"/>
    <cellStyle name="Note 2 6 8 3 3" xfId="20585" xr:uid="{C0146CF6-B6B0-4267-808E-1671869167D4}"/>
    <cellStyle name="Note 2 6 8 4" xfId="20586" xr:uid="{0F216B9A-A823-4BCB-9636-FB0B157069F7}"/>
    <cellStyle name="Note 2 6 8 4 2" xfId="20587" xr:uid="{7DF71D0A-3126-4DC1-85EA-F5158B5E1FF6}"/>
    <cellStyle name="Note 2 6 8 4 3" xfId="20588" xr:uid="{5DDEFBBF-CB31-4755-9593-831B4B37096B}"/>
    <cellStyle name="Note 2 6 8 5" xfId="20589" xr:uid="{EC878A94-360A-461C-A06E-19155EDC8C51}"/>
    <cellStyle name="Note 2 6 8 5 2" xfId="20590" xr:uid="{E62234E5-BC44-4022-9A2D-D4A50C2B7D9F}"/>
    <cellStyle name="Note 2 6 8 5 3" xfId="20591" xr:uid="{9C916642-5FAF-48E2-9E06-9BC8FD2002E8}"/>
    <cellStyle name="Note 2 6 8 6" xfId="20592" xr:uid="{ADC41D8D-60A2-4592-A9FB-45177CB2CB94}"/>
    <cellStyle name="Note 2 6 8 6 2" xfId="20593" xr:uid="{708EF900-3A83-4DCE-9E17-3990D8A1B562}"/>
    <cellStyle name="Note 2 6 8 6 3" xfId="20594" xr:uid="{597D7355-DB80-489F-8680-46049F03F955}"/>
    <cellStyle name="Note 2 6 8 7" xfId="20595" xr:uid="{03999B31-6BBA-4F43-9004-A839291FA4FE}"/>
    <cellStyle name="Note 2 6 8 8" xfId="20596" xr:uid="{4BCC9834-E642-4934-9E1F-75CF24E07BB2}"/>
    <cellStyle name="Note 2 6 8 9" xfId="20597" xr:uid="{474BC395-A523-4D0B-9993-60BE2EB4A217}"/>
    <cellStyle name="Note 2 6 9" xfId="20598" xr:uid="{1CD4E4D2-9BFC-42E1-8014-7601E3AF7C18}"/>
    <cellStyle name="Note 2 6 9 2" xfId="20599" xr:uid="{C7EFCFC1-81FC-4273-94DC-60BA1F4CBCD9}"/>
    <cellStyle name="Note 2 6 9 2 2" xfId="20600" xr:uid="{3D761A9C-0D99-4A77-AD04-8D7A3DB3364E}"/>
    <cellStyle name="Note 2 6 9 2 3" xfId="20601" xr:uid="{FAAEC65F-CE55-4939-A92B-62A8C69E2CED}"/>
    <cellStyle name="Note 2 6 9 3" xfId="20602" xr:uid="{24AA530C-4F82-49E9-943C-AC79A9AB4182}"/>
    <cellStyle name="Note 2 6 9 3 2" xfId="20603" xr:uid="{5A466967-592D-465C-90BD-75791A5A9253}"/>
    <cellStyle name="Note 2 6 9 3 3" xfId="20604" xr:uid="{708E8E4F-8553-4F58-8F6B-571A58732CAA}"/>
    <cellStyle name="Note 2 6 9 4" xfId="20605" xr:uid="{91D23307-96C5-4FA2-A28B-A56AF3F1E7E0}"/>
    <cellStyle name="Note 2 6 9 4 2" xfId="20606" xr:uid="{6C9FF2A8-04FB-42E3-950A-930401FE49FE}"/>
    <cellStyle name="Note 2 6 9 4 3" xfId="20607" xr:uid="{E2703BC4-8C5C-490F-8672-77ED109CABC7}"/>
    <cellStyle name="Note 2 6 9 5" xfId="20608" xr:uid="{D219F413-1E59-4D00-98EA-0B5C7CDA00C6}"/>
    <cellStyle name="Note 2 6 9 5 2" xfId="20609" xr:uid="{80798D5D-1E29-467C-9309-C4EFEEBC54BB}"/>
    <cellStyle name="Note 2 6 9 5 3" xfId="20610" xr:uid="{32DA2B1D-CA46-44F4-AB91-9E3105EE334C}"/>
    <cellStyle name="Note 2 6 9 6" xfId="20611" xr:uid="{8A82E310-014A-4839-AA06-B78C62254942}"/>
    <cellStyle name="Note 2 6 9 6 2" xfId="20612" xr:uid="{72EC595B-7EC5-42E9-87AE-1B072C964297}"/>
    <cellStyle name="Note 2 6 9 6 3" xfId="20613" xr:uid="{99991DF6-24ED-4690-AB32-533CEFAFF849}"/>
    <cellStyle name="Note 2 6 9 7" xfId="20614" xr:uid="{CA305B74-E539-4243-ACD6-59474226A53B}"/>
    <cellStyle name="Note 2 6 9 8" xfId="20615" xr:uid="{FA2AB29C-5DE5-443C-AF3C-BB9DBA850FAC}"/>
    <cellStyle name="Note 2 6 9 9" xfId="20616" xr:uid="{2AA222B8-1ACE-4E59-B435-758CB7A34E97}"/>
    <cellStyle name="Note 2 7" xfId="20617" xr:uid="{4A7335AA-F3D0-47AC-BDFB-C2E6DB61B6E4}"/>
    <cellStyle name="Note 2 7 10" xfId="20618" xr:uid="{6CD7F895-B235-487E-82B8-5362A47CB118}"/>
    <cellStyle name="Note 2 7 10 2" xfId="20619" xr:uid="{5D86F3BB-75FE-4DCD-AE69-FA149B6D330E}"/>
    <cellStyle name="Note 2 7 10 2 2" xfId="20620" xr:uid="{1D3038D3-DD85-4AC6-A38A-543CC5190FEE}"/>
    <cellStyle name="Note 2 7 10 2 3" xfId="20621" xr:uid="{83AEE259-0F86-46EB-83BD-AB683AF34D55}"/>
    <cellStyle name="Note 2 7 10 3" xfId="20622" xr:uid="{B04B9A82-AC45-4AF7-8195-A92BDE663CB8}"/>
    <cellStyle name="Note 2 7 10 3 2" xfId="20623" xr:uid="{E55BC893-7DFE-464E-8562-7A8D65BB216B}"/>
    <cellStyle name="Note 2 7 10 3 3" xfId="20624" xr:uid="{0B133904-B3B6-477A-88A0-3AAF9FBB0322}"/>
    <cellStyle name="Note 2 7 10 4" xfId="20625" xr:uid="{EB2CD85F-EF6A-4141-8997-58D4AB0A85D7}"/>
    <cellStyle name="Note 2 7 10 4 2" xfId="20626" xr:uid="{D0CB21A9-9422-4DCE-9979-24BA35CCC283}"/>
    <cellStyle name="Note 2 7 10 4 3" xfId="20627" xr:uid="{AE644DE3-DE83-4D00-B578-7694F63B360A}"/>
    <cellStyle name="Note 2 7 10 5" xfId="20628" xr:uid="{21B28DC6-52A3-4C5E-BFFC-4876E90BFE0D}"/>
    <cellStyle name="Note 2 7 10 5 2" xfId="20629" xr:uid="{A5943AD9-1A02-4725-97CF-462266F49692}"/>
    <cellStyle name="Note 2 7 10 5 3" xfId="20630" xr:uid="{7C0BC721-1521-41B7-B6F4-4EB39AADFF12}"/>
    <cellStyle name="Note 2 7 10 6" xfId="20631" xr:uid="{3C91CBE2-EB34-4060-A96B-56E2CED36366}"/>
    <cellStyle name="Note 2 7 10 6 2" xfId="20632" xr:uid="{AA0B266D-0372-49C2-B260-C287FE4B3DFD}"/>
    <cellStyle name="Note 2 7 10 6 3" xfId="20633" xr:uid="{95AEF395-944B-4B81-8C08-08DC171EA328}"/>
    <cellStyle name="Note 2 7 10 7" xfId="20634" xr:uid="{DACC070E-CD22-4845-BF3B-4702AD5F1CEE}"/>
    <cellStyle name="Note 2 7 10 8" xfId="20635" xr:uid="{1EFFC713-6B17-4F89-853C-ACA3ECC3B56C}"/>
    <cellStyle name="Note 2 7 11" xfId="20636" xr:uid="{D8156633-54DF-4339-A1D5-DC5666559E27}"/>
    <cellStyle name="Note 2 7 11 2" xfId="20637" xr:uid="{453AF655-B864-46F8-9F76-835E4F933F97}"/>
    <cellStyle name="Note 2 7 11 2 2" xfId="20638" xr:uid="{588B045E-BA8F-4AB5-A771-C0FBA811E6E9}"/>
    <cellStyle name="Note 2 7 11 2 3" xfId="20639" xr:uid="{68EDAECB-1A46-475C-A069-FE7C97AB976D}"/>
    <cellStyle name="Note 2 7 11 3" xfId="20640" xr:uid="{77C4EB99-BC78-4B47-B074-4F67B2007068}"/>
    <cellStyle name="Note 2 7 11 3 2" xfId="20641" xr:uid="{6307C85C-FD2F-40E0-B45E-372FF71BEFC2}"/>
    <cellStyle name="Note 2 7 11 3 3" xfId="20642" xr:uid="{88202962-A424-47D4-B112-D31D51E1AF0D}"/>
    <cellStyle name="Note 2 7 11 4" xfId="20643" xr:uid="{5BCFB2D6-E6CD-4EF8-8A21-E0BDFB56A571}"/>
    <cellStyle name="Note 2 7 11 4 2" xfId="20644" xr:uid="{C0ECD45B-EF24-4547-9CFA-5D035E924D3F}"/>
    <cellStyle name="Note 2 7 11 4 3" xfId="20645" xr:uid="{3F712AE2-4A02-40F7-A808-82D1FA99B2F2}"/>
    <cellStyle name="Note 2 7 11 5" xfId="20646" xr:uid="{5DE5FF49-ED1F-4393-A22A-6A7A6527A472}"/>
    <cellStyle name="Note 2 7 11 5 2" xfId="20647" xr:uid="{D29C2457-B94C-4693-A570-FE9F31BDEFF5}"/>
    <cellStyle name="Note 2 7 11 5 3" xfId="20648" xr:uid="{835C65F3-FC81-41B3-99DB-8AE07C8A33C1}"/>
    <cellStyle name="Note 2 7 11 6" xfId="20649" xr:uid="{A87CC9DB-91BC-469E-AB0B-EFBD9C49EA69}"/>
    <cellStyle name="Note 2 7 11 6 2" xfId="20650" xr:uid="{BB7F6CCC-54EF-4B3C-96E7-1DD5DEF9A5B0}"/>
    <cellStyle name="Note 2 7 11 6 3" xfId="20651" xr:uid="{E7C29456-1CFD-45B2-BE00-44425FF99F42}"/>
    <cellStyle name="Note 2 7 11 7" xfId="20652" xr:uid="{F3D8DEB7-4004-4C03-A8D2-191404D2E8A5}"/>
    <cellStyle name="Note 2 7 11 8" xfId="20653" xr:uid="{7B4B71F1-4CE9-43BD-8977-30CF7978DBFD}"/>
    <cellStyle name="Note 2 7 12" xfId="20654" xr:uid="{35FE5A11-1300-4E3A-8E1D-7949BE27E869}"/>
    <cellStyle name="Note 2 7 12 2" xfId="20655" xr:uid="{5525397A-B4C7-4DD5-821E-F14844E84A0B}"/>
    <cellStyle name="Note 2 7 12 2 2" xfId="20656" xr:uid="{33FC3DFB-6322-4E0D-81CD-41A31AF881D7}"/>
    <cellStyle name="Note 2 7 12 2 3" xfId="20657" xr:uid="{8AB7E365-F633-48A6-8E1E-672C87870A30}"/>
    <cellStyle name="Note 2 7 12 3" xfId="20658" xr:uid="{7AB6036E-F1E0-4E83-8F7D-AC7CB1AAF7F0}"/>
    <cellStyle name="Note 2 7 12 3 2" xfId="20659" xr:uid="{AB995204-4F0F-4900-BC48-EE646F65278D}"/>
    <cellStyle name="Note 2 7 12 3 3" xfId="20660" xr:uid="{D54D29D3-A7D3-4CA8-99F7-E17598914E0E}"/>
    <cellStyle name="Note 2 7 12 4" xfId="20661" xr:uid="{A8823525-D796-4F5D-8CDC-3FC92F2B23FB}"/>
    <cellStyle name="Note 2 7 12 4 2" xfId="20662" xr:uid="{7846D233-6FF6-48B2-AB29-E5DDE0DB031F}"/>
    <cellStyle name="Note 2 7 12 4 3" xfId="20663" xr:uid="{CED3EAC8-EF6E-4B28-827C-4FE082535E39}"/>
    <cellStyle name="Note 2 7 12 5" xfId="20664" xr:uid="{3FA5145A-D384-4718-920F-90B05FDCD532}"/>
    <cellStyle name="Note 2 7 12 5 2" xfId="20665" xr:uid="{0674B44C-74EF-42B6-9C72-CB9EEE46DFDF}"/>
    <cellStyle name="Note 2 7 12 5 3" xfId="20666" xr:uid="{1A1A3B7C-221D-4D84-A797-10789E3D6FCF}"/>
    <cellStyle name="Note 2 7 12 6" xfId="20667" xr:uid="{6D2A4CE0-2F97-48D2-A167-C6F3287909BF}"/>
    <cellStyle name="Note 2 7 12 6 2" xfId="20668" xr:uid="{1B769917-F5BA-4FFB-8CD4-8F3B92DC0974}"/>
    <cellStyle name="Note 2 7 12 6 3" xfId="20669" xr:uid="{5045350D-E8EB-43BE-AD47-9F781A9756CD}"/>
    <cellStyle name="Note 2 7 12 7" xfId="20670" xr:uid="{884E13AA-A057-4EF8-AD7E-4246A6DA1AD6}"/>
    <cellStyle name="Note 2 7 12 8" xfId="20671" xr:uid="{C266850A-E7EC-45E1-90B0-4B2C87304849}"/>
    <cellStyle name="Note 2 7 13" xfId="20672" xr:uid="{A77EFFA0-70AD-4B82-B396-5E41419E330D}"/>
    <cellStyle name="Note 2 7 13 2" xfId="20673" xr:uid="{BA112469-AC54-4147-A92F-9615531191F2}"/>
    <cellStyle name="Note 2 7 13 2 2" xfId="20674" xr:uid="{BE47E763-3CAA-4447-929C-DF7C9911BFB6}"/>
    <cellStyle name="Note 2 7 13 2 3" xfId="20675" xr:uid="{058AF617-4EEE-48E5-980B-5815FE79A189}"/>
    <cellStyle name="Note 2 7 13 3" xfId="20676" xr:uid="{0B994AB2-CB5E-4E12-8080-1CD70483936D}"/>
    <cellStyle name="Note 2 7 13 3 2" xfId="20677" xr:uid="{1970603D-9D57-4697-9CC2-5224378CA609}"/>
    <cellStyle name="Note 2 7 13 3 3" xfId="20678" xr:uid="{679CD863-95B9-4C60-91FE-3932C1256992}"/>
    <cellStyle name="Note 2 7 13 4" xfId="20679" xr:uid="{0DD4E225-596F-4C87-85A7-4F283C67D98B}"/>
    <cellStyle name="Note 2 7 13 4 2" xfId="20680" xr:uid="{DED8130F-EA29-4529-BDA0-F38455C7AC50}"/>
    <cellStyle name="Note 2 7 13 4 3" xfId="20681" xr:uid="{4A7E7622-B09E-4170-A0DF-7D0B79C592D8}"/>
    <cellStyle name="Note 2 7 13 5" xfId="20682" xr:uid="{56F38AB0-45B7-4AB0-9050-7379CB924252}"/>
    <cellStyle name="Note 2 7 13 5 2" xfId="20683" xr:uid="{15D5F465-4B6A-40F1-B444-D27E9C5334D5}"/>
    <cellStyle name="Note 2 7 13 5 3" xfId="20684" xr:uid="{6B2F1321-6EF5-4F6A-8BAC-A298ED564BE8}"/>
    <cellStyle name="Note 2 7 13 6" xfId="20685" xr:uid="{AF9D5691-BA3D-433B-B128-FF6121DE1466}"/>
    <cellStyle name="Note 2 7 13 6 2" xfId="20686" xr:uid="{FE412F9D-79AA-446D-A217-F35DFCFC166E}"/>
    <cellStyle name="Note 2 7 13 6 3" xfId="20687" xr:uid="{A3BEE24A-F4D4-4842-8326-2960BDABF585}"/>
    <cellStyle name="Note 2 7 13 7" xfId="20688" xr:uid="{C2EEDCEE-9DB2-4E36-BE8F-CB828A977B29}"/>
    <cellStyle name="Note 2 7 13 8" xfId="20689" xr:uid="{03FF32C3-796D-4A7A-90D5-9AC8253F2625}"/>
    <cellStyle name="Note 2 7 14" xfId="20690" xr:uid="{B18A85F1-D4C6-46FC-A813-21B94B7B5D58}"/>
    <cellStyle name="Note 2 7 14 2" xfId="20691" xr:uid="{304C6801-B375-4AF8-9018-1B5816A6A76F}"/>
    <cellStyle name="Note 2 7 14 2 2" xfId="20692" xr:uid="{D1FEA9A6-6280-447C-B991-A00668E06D10}"/>
    <cellStyle name="Note 2 7 14 2 3" xfId="20693" xr:uid="{D35EB996-D71C-4F83-8948-7F8D337AA7ED}"/>
    <cellStyle name="Note 2 7 14 3" xfId="20694" xr:uid="{AAC3C159-D56D-4A26-8984-6EB9A02659E4}"/>
    <cellStyle name="Note 2 7 14 3 2" xfId="20695" xr:uid="{AE31D781-37D3-42B8-948F-E264E950AF3D}"/>
    <cellStyle name="Note 2 7 14 3 3" xfId="20696" xr:uid="{1C60AF49-F0DE-45D3-A02C-E0BE4FF4B577}"/>
    <cellStyle name="Note 2 7 14 4" xfId="20697" xr:uid="{4F475481-546B-48B6-8017-197F0C49DF9F}"/>
    <cellStyle name="Note 2 7 14 4 2" xfId="20698" xr:uid="{9F258FB1-0EF3-497B-BA94-EA4101BC3056}"/>
    <cellStyle name="Note 2 7 14 4 3" xfId="20699" xr:uid="{62D81BD0-A877-4AB7-9015-73A415A506B8}"/>
    <cellStyle name="Note 2 7 14 5" xfId="20700" xr:uid="{122EC8A1-914C-4790-805B-AB1E7CDAC9EC}"/>
    <cellStyle name="Note 2 7 14 5 2" xfId="20701" xr:uid="{63E0C5FD-F9BA-4A4B-AD3D-0670CCC76597}"/>
    <cellStyle name="Note 2 7 14 5 3" xfId="20702" xr:uid="{B924CDF3-0818-414A-854F-4F28C3EE483B}"/>
    <cellStyle name="Note 2 7 14 6" xfId="20703" xr:uid="{F452EACA-7309-433D-B645-66A541BE017E}"/>
    <cellStyle name="Note 2 7 14 6 2" xfId="20704" xr:uid="{9B038702-8223-48DA-97A5-6FA78FF2091B}"/>
    <cellStyle name="Note 2 7 14 6 3" xfId="20705" xr:uid="{CFECECE5-9B73-4C5B-A3F1-2BA35AD885C3}"/>
    <cellStyle name="Note 2 7 14 7" xfId="20706" xr:uid="{DF8E9985-5176-4B37-B881-F135C997C129}"/>
    <cellStyle name="Note 2 7 14 8" xfId="20707" xr:uid="{5462AB26-24D2-42BF-92BF-0AEB9C6DF7E7}"/>
    <cellStyle name="Note 2 7 15" xfId="20708" xr:uid="{3222AE7D-4109-4364-AC92-6A47112DD423}"/>
    <cellStyle name="Note 2 7 15 2" xfId="20709" xr:uid="{B0516E42-7061-48ED-A4A7-F22FA321B3BD}"/>
    <cellStyle name="Note 2 7 15 2 2" xfId="20710" xr:uid="{C6561A63-81D3-485D-A620-B1DC93312D10}"/>
    <cellStyle name="Note 2 7 15 2 3" xfId="20711" xr:uid="{6E2779AE-2B64-4E8E-B93D-797B1EA4D8C2}"/>
    <cellStyle name="Note 2 7 15 3" xfId="20712" xr:uid="{6457C6F8-1C4C-4F2D-85C2-F8C9EB49E65D}"/>
    <cellStyle name="Note 2 7 15 3 2" xfId="20713" xr:uid="{59BE8AB2-4490-4BCD-9795-BF739020212F}"/>
    <cellStyle name="Note 2 7 15 3 3" xfId="20714" xr:uid="{ED37E8AD-CFF6-4A36-9D0F-288C3CE128C2}"/>
    <cellStyle name="Note 2 7 15 4" xfId="20715" xr:uid="{AC5C8389-B518-49D5-A466-E28C5F711E20}"/>
    <cellStyle name="Note 2 7 15 4 2" xfId="20716" xr:uid="{7650314F-1330-4340-B990-D8D120E37931}"/>
    <cellStyle name="Note 2 7 15 4 3" xfId="20717" xr:uid="{75F407EC-0BDF-4BFA-8F4C-15F40110DD54}"/>
    <cellStyle name="Note 2 7 15 5" xfId="20718" xr:uid="{7CA3EBC1-4CD9-42FF-8F64-402ED2CF08DB}"/>
    <cellStyle name="Note 2 7 15 5 2" xfId="20719" xr:uid="{9261B8F2-581F-4132-8F99-C94463AD0594}"/>
    <cellStyle name="Note 2 7 15 5 3" xfId="20720" xr:uid="{3CFA7F96-6D19-4034-BB25-B83AE82B052E}"/>
    <cellStyle name="Note 2 7 15 6" xfId="20721" xr:uid="{E357FEC5-3252-4A41-AD8A-7911CC315606}"/>
    <cellStyle name="Note 2 7 15 6 2" xfId="20722" xr:uid="{F030F87B-175D-4BAD-8C9C-9C6F917221E9}"/>
    <cellStyle name="Note 2 7 15 6 3" xfId="20723" xr:uid="{20CCE56F-9E71-46E4-B8A5-77039858C46E}"/>
    <cellStyle name="Note 2 7 15 7" xfId="20724" xr:uid="{49DD7E4E-8EC9-404B-AC4E-00E3ABDFB15A}"/>
    <cellStyle name="Note 2 7 15 8" xfId="20725" xr:uid="{F22C2904-754C-4E65-B7C6-E02633538638}"/>
    <cellStyle name="Note 2 7 16" xfId="20726" xr:uid="{21882764-9EFB-4CE2-BCE4-3AE4A0DE1E73}"/>
    <cellStyle name="Note 2 7 2" xfId="20727" xr:uid="{BE5733BE-4CAE-4AE2-B2BA-B99138C1B07D}"/>
    <cellStyle name="Note 2 7 2 2" xfId="20728" xr:uid="{20B21FBE-DCBC-4CD7-A9BC-21BE4D0E6A3B}"/>
    <cellStyle name="Note 2 7 2 2 2" xfId="20729" xr:uid="{4A3C6FA6-9E4A-4158-A9ED-522F90DCB1A1}"/>
    <cellStyle name="Note 2 7 2 2 3" xfId="20730" xr:uid="{A1EDF62F-E766-4716-B30A-20717178E07C}"/>
    <cellStyle name="Note 2 7 2 3" xfId="20731" xr:uid="{8AB0FFF0-8CB1-4D7B-BFC6-7E42A4F59FEC}"/>
    <cellStyle name="Note 2 7 2 3 2" xfId="20732" xr:uid="{46FCCD98-2E09-4AB5-9203-E98069F2E7B1}"/>
    <cellStyle name="Note 2 7 2 3 3" xfId="20733" xr:uid="{ABFA913A-2D1A-4840-88B7-46BB9317DDDC}"/>
    <cellStyle name="Note 2 7 2 4" xfId="20734" xr:uid="{42BF4E87-02D4-4B73-851C-F17DC83C7E3C}"/>
    <cellStyle name="Note 2 7 2 4 2" xfId="20735" xr:uid="{F254DF23-E361-49BD-88AB-D36515B76858}"/>
    <cellStyle name="Note 2 7 2 4 3" xfId="20736" xr:uid="{E0DD2CCA-C1A7-42E1-8183-785750675B35}"/>
    <cellStyle name="Note 2 7 2 5" xfId="20737" xr:uid="{E4F08B3D-87E4-4E20-88D4-C49EF74B9469}"/>
    <cellStyle name="Note 2 7 2 5 2" xfId="20738" xr:uid="{460BA48F-54ED-4631-942E-E5BA9F1213AD}"/>
    <cellStyle name="Note 2 7 2 5 3" xfId="20739" xr:uid="{76BA6A6E-D7FE-4A8F-BEAF-E63D3CC29B2A}"/>
    <cellStyle name="Note 2 7 2 6" xfId="20740" xr:uid="{86A109F7-3B1B-4B7C-A409-74DB3EB40B66}"/>
    <cellStyle name="Note 2 7 2 6 2" xfId="20741" xr:uid="{4D068642-9406-43F4-8AFC-EC0FFCC2A828}"/>
    <cellStyle name="Note 2 7 2 6 3" xfId="20742" xr:uid="{9AB5BBB6-F16B-4CDA-9EA5-FC70E98AE4DF}"/>
    <cellStyle name="Note 2 7 2 7" xfId="20743" xr:uid="{ADE1A32B-606A-413C-8CE7-4C1F39A9CD3F}"/>
    <cellStyle name="Note 2 7 2 8" xfId="20744" xr:uid="{ADE09EF6-EAA9-4A66-B49D-11E900759092}"/>
    <cellStyle name="Note 2 7 2 9" xfId="20745" xr:uid="{139AE6F0-0F30-4A0D-BC3E-78CBEFD8E853}"/>
    <cellStyle name="Note 2 7 3" xfId="20746" xr:uid="{2211456C-31A0-4C85-A8B6-B3084CDB7D01}"/>
    <cellStyle name="Note 2 7 3 2" xfId="20747" xr:uid="{9C81D517-47B9-4B22-A7B6-28A05B6C768C}"/>
    <cellStyle name="Note 2 7 3 2 2" xfId="20748" xr:uid="{88123204-4045-4A67-9F4F-D00942850D21}"/>
    <cellStyle name="Note 2 7 3 2 3" xfId="20749" xr:uid="{E02B266A-8457-4C89-95B6-F338084DC9AA}"/>
    <cellStyle name="Note 2 7 3 3" xfId="20750" xr:uid="{B10A4A67-9F00-4427-94CE-594E3B464659}"/>
    <cellStyle name="Note 2 7 3 3 2" xfId="20751" xr:uid="{F318D93E-29BB-4611-BB1E-51423514EE27}"/>
    <cellStyle name="Note 2 7 3 3 3" xfId="20752" xr:uid="{6595C18A-602B-499B-9AE2-4061EDAD7DEB}"/>
    <cellStyle name="Note 2 7 3 4" xfId="20753" xr:uid="{8A35D22C-3324-45E4-BF5A-A006CAE19348}"/>
    <cellStyle name="Note 2 7 3 4 2" xfId="20754" xr:uid="{674EC8AB-A709-4F0D-8125-6A54B41D4AD8}"/>
    <cellStyle name="Note 2 7 3 4 3" xfId="20755" xr:uid="{76075733-F251-4482-839F-A8FFE3090BE1}"/>
    <cellStyle name="Note 2 7 3 5" xfId="20756" xr:uid="{A199EB8B-02A9-4E7B-8985-7FCD00C39010}"/>
    <cellStyle name="Note 2 7 3 5 2" xfId="20757" xr:uid="{367D7452-A611-4C7C-AEDE-90DFE5C191A3}"/>
    <cellStyle name="Note 2 7 3 5 3" xfId="20758" xr:uid="{03CCD941-8687-4B2F-B9B1-77D9CB6CB630}"/>
    <cellStyle name="Note 2 7 3 6" xfId="20759" xr:uid="{27C6900C-63C9-435D-9B8E-F096E04DEB4B}"/>
    <cellStyle name="Note 2 7 3 6 2" xfId="20760" xr:uid="{B552A4A7-46A2-41FD-856F-1CD5DE9B3595}"/>
    <cellStyle name="Note 2 7 3 6 3" xfId="20761" xr:uid="{EF53AAEC-FD68-4BCA-8ADF-96D91BFDE55A}"/>
    <cellStyle name="Note 2 7 3 7" xfId="20762" xr:uid="{934D393F-6085-4325-9B30-B929C80D7A45}"/>
    <cellStyle name="Note 2 7 3 8" xfId="20763" xr:uid="{894A8BEE-0268-4DC1-9640-35793C8E16E2}"/>
    <cellStyle name="Note 2 7 3 9" xfId="20764" xr:uid="{B11A6D8F-DAA4-4051-BDDE-AD58675B5856}"/>
    <cellStyle name="Note 2 7 4" xfId="20765" xr:uid="{4D1CC0BC-5716-4827-BAB9-B26F924E2611}"/>
    <cellStyle name="Note 2 7 4 2" xfId="20766" xr:uid="{5DDD21DA-63AD-41AB-9EC9-FCDD59BABBF2}"/>
    <cellStyle name="Note 2 7 4 2 2" xfId="20767" xr:uid="{22385617-8E35-46DE-B47A-1BFE3AC69BD2}"/>
    <cellStyle name="Note 2 7 4 2 3" xfId="20768" xr:uid="{3B90B6B4-C464-4B7A-A0EC-8E34AD7B73D6}"/>
    <cellStyle name="Note 2 7 4 3" xfId="20769" xr:uid="{F6938167-E4E7-4896-AD5E-B697C3769B52}"/>
    <cellStyle name="Note 2 7 4 3 2" xfId="20770" xr:uid="{B86F9616-FFB2-4DE5-90D6-C73839A96F2F}"/>
    <cellStyle name="Note 2 7 4 3 3" xfId="20771" xr:uid="{A5658B20-EEAC-4ED6-8E5E-8A1D93E03D63}"/>
    <cellStyle name="Note 2 7 4 4" xfId="20772" xr:uid="{9BEAA99B-5788-4035-A4D4-0AB6375A5BE8}"/>
    <cellStyle name="Note 2 7 4 4 2" xfId="20773" xr:uid="{3699ECF0-4117-4E37-AA15-9C427DFC98C5}"/>
    <cellStyle name="Note 2 7 4 4 3" xfId="20774" xr:uid="{2394B163-2D63-48DF-93CA-1D6CFABC05EB}"/>
    <cellStyle name="Note 2 7 4 5" xfId="20775" xr:uid="{893A996F-6A5E-4930-8F3A-93A6D951A946}"/>
    <cellStyle name="Note 2 7 4 5 2" xfId="20776" xr:uid="{5BEBC4CB-1E07-4AD1-92E4-57F2FE07E872}"/>
    <cellStyle name="Note 2 7 4 5 3" xfId="20777" xr:uid="{75CEEA17-C322-4E7C-B3C4-DB46356C2E0F}"/>
    <cellStyle name="Note 2 7 4 6" xfId="20778" xr:uid="{3CB26435-ECE9-4571-8AE0-52E64995F3D9}"/>
    <cellStyle name="Note 2 7 4 6 2" xfId="20779" xr:uid="{9BDA512A-5703-4261-BBD1-DCCCFC10B6E6}"/>
    <cellStyle name="Note 2 7 4 6 3" xfId="20780" xr:uid="{AA079342-6956-4F75-A7A9-7D7B397938D3}"/>
    <cellStyle name="Note 2 7 4 7" xfId="20781" xr:uid="{6D9D36B4-4745-443E-8984-35D223680729}"/>
    <cellStyle name="Note 2 7 4 8" xfId="20782" xr:uid="{0976656B-372C-4BAA-BBED-6CC3AA151453}"/>
    <cellStyle name="Note 2 7 4 9" xfId="20783" xr:uid="{5FCD0DCD-EEE8-46A5-A268-9C2BCF75CF97}"/>
    <cellStyle name="Note 2 7 5" xfId="20784" xr:uid="{26824657-49F7-4C7C-B76B-0D5321887AF1}"/>
    <cellStyle name="Note 2 7 5 2" xfId="20785" xr:uid="{2DE7B5AD-717D-4E4A-8C06-24923AEC026F}"/>
    <cellStyle name="Note 2 7 5 2 2" xfId="20786" xr:uid="{5A62E51A-B068-4B97-830E-74F22D557EBE}"/>
    <cellStyle name="Note 2 7 5 2 3" xfId="20787" xr:uid="{E9B21183-B28D-4DB6-8640-9FA71D2A1726}"/>
    <cellStyle name="Note 2 7 5 3" xfId="20788" xr:uid="{DB8F94FA-885F-459E-911C-8583D4A0D6B0}"/>
    <cellStyle name="Note 2 7 5 3 2" xfId="20789" xr:uid="{9B3A513B-A031-4D93-94F2-EA238134F3E6}"/>
    <cellStyle name="Note 2 7 5 3 3" xfId="20790" xr:uid="{9646AF3A-E583-49F3-B709-808DCB72FF06}"/>
    <cellStyle name="Note 2 7 5 4" xfId="20791" xr:uid="{ED86DBDA-E49C-490A-9D18-41A15E284E72}"/>
    <cellStyle name="Note 2 7 5 4 2" xfId="20792" xr:uid="{909AD037-D332-4CB2-91E7-E731E84CAA31}"/>
    <cellStyle name="Note 2 7 5 4 3" xfId="20793" xr:uid="{F64FEA0B-9EFB-44F9-96A4-AFDC6D9B0053}"/>
    <cellStyle name="Note 2 7 5 5" xfId="20794" xr:uid="{55E52CCF-CB1C-4DBB-A131-20B1480A84A9}"/>
    <cellStyle name="Note 2 7 5 5 2" xfId="20795" xr:uid="{5EAB8C4C-B414-408E-BA67-054E8BAEA9E6}"/>
    <cellStyle name="Note 2 7 5 5 3" xfId="20796" xr:uid="{A1F2EFB6-476B-48B5-AEC6-C766BB88463F}"/>
    <cellStyle name="Note 2 7 5 6" xfId="20797" xr:uid="{4921CAAA-7151-40B7-A2B0-77AFE8F492FC}"/>
    <cellStyle name="Note 2 7 5 6 2" xfId="20798" xr:uid="{6224D799-5620-43C3-8C54-E31935EA0E28}"/>
    <cellStyle name="Note 2 7 5 6 3" xfId="20799" xr:uid="{C12CDE7B-9595-4AED-8C55-54E66BA8ECF8}"/>
    <cellStyle name="Note 2 7 5 7" xfId="20800" xr:uid="{B1F4B61D-87D1-4F14-8AA0-751D1AC32B70}"/>
    <cellStyle name="Note 2 7 5 8" xfId="20801" xr:uid="{FADCDA86-3C84-47F1-B19D-406D6BF7CC58}"/>
    <cellStyle name="Note 2 7 5 9" xfId="20802" xr:uid="{378D29F7-9843-4EBB-84F8-77B064DE3CA1}"/>
    <cellStyle name="Note 2 7 6" xfId="20803" xr:uid="{14C121C3-9F5A-4197-A90E-F4F3AA9C9C6F}"/>
    <cellStyle name="Note 2 7 6 2" xfId="20804" xr:uid="{425DE4A3-1FA9-4B07-95AF-6B541D9062B5}"/>
    <cellStyle name="Note 2 7 6 2 2" xfId="20805" xr:uid="{906DD6F3-B068-4ED4-8F8C-157DE80A0A0F}"/>
    <cellStyle name="Note 2 7 6 2 3" xfId="20806" xr:uid="{F6F62BBB-3964-4F4B-8A85-6BC81A885047}"/>
    <cellStyle name="Note 2 7 6 3" xfId="20807" xr:uid="{AF40DE7D-180A-4A61-9C02-A3AF6D309BCC}"/>
    <cellStyle name="Note 2 7 6 3 2" xfId="20808" xr:uid="{8136955F-647E-44A0-9671-60B3D47D9CFF}"/>
    <cellStyle name="Note 2 7 6 3 3" xfId="20809" xr:uid="{C21552D7-49B5-49FB-839D-6891BFD7F7EC}"/>
    <cellStyle name="Note 2 7 6 4" xfId="20810" xr:uid="{009215D9-E6D2-45C9-8932-F658673FC17D}"/>
    <cellStyle name="Note 2 7 6 4 2" xfId="20811" xr:uid="{FF043DFD-0958-4C0B-957E-D0734C2AFACA}"/>
    <cellStyle name="Note 2 7 6 4 3" xfId="20812" xr:uid="{FD42DAEB-66B3-4EDD-AD85-F2937F3631D8}"/>
    <cellStyle name="Note 2 7 6 5" xfId="20813" xr:uid="{0A6B99B0-2795-4EF4-BF01-75779353A05E}"/>
    <cellStyle name="Note 2 7 6 5 2" xfId="20814" xr:uid="{4C8B8647-D40B-4218-9250-DD39CCCCE1AC}"/>
    <cellStyle name="Note 2 7 6 5 3" xfId="20815" xr:uid="{A5CCCA69-A090-4F68-BF66-29AAD440D001}"/>
    <cellStyle name="Note 2 7 6 6" xfId="20816" xr:uid="{31B8746A-1798-4638-9FB8-10E82EDDBC2A}"/>
    <cellStyle name="Note 2 7 6 6 2" xfId="20817" xr:uid="{E222AA46-78B9-4E1F-8AD8-B523586F4442}"/>
    <cellStyle name="Note 2 7 6 6 3" xfId="20818" xr:uid="{0CA845E1-61A3-48C4-9778-00CCE5155DC9}"/>
    <cellStyle name="Note 2 7 6 7" xfId="20819" xr:uid="{C26A64F1-36B4-4BD3-A3B3-426E25DE4A40}"/>
    <cellStyle name="Note 2 7 6 8" xfId="20820" xr:uid="{6402AEAE-332E-4851-8AA6-1B4EF1AD0FF8}"/>
    <cellStyle name="Note 2 7 6 9" xfId="20821" xr:uid="{8083D0B3-0C17-4FD2-89EC-2ED4D6DF8DE5}"/>
    <cellStyle name="Note 2 7 7" xfId="20822" xr:uid="{0B6E9998-0671-4D2F-BD1C-F4A2EC6A260C}"/>
    <cellStyle name="Note 2 7 7 2" xfId="20823" xr:uid="{C064B436-D945-465F-8D85-F09BA8F79B5B}"/>
    <cellStyle name="Note 2 7 7 2 2" xfId="20824" xr:uid="{B3004439-A817-43DD-866D-44BFDA95D2C5}"/>
    <cellStyle name="Note 2 7 7 2 3" xfId="20825" xr:uid="{7BCAC55D-3819-43A6-B7F7-0D8724C581C2}"/>
    <cellStyle name="Note 2 7 7 3" xfId="20826" xr:uid="{8B4BE1DE-5578-4355-92B7-B3D2B6AEACD6}"/>
    <cellStyle name="Note 2 7 7 3 2" xfId="20827" xr:uid="{9BDF8BBD-FD0F-4456-94E4-3F39D60ABA1C}"/>
    <cellStyle name="Note 2 7 7 3 3" xfId="20828" xr:uid="{4FE52954-B91F-4016-850D-CC7D50C81531}"/>
    <cellStyle name="Note 2 7 7 4" xfId="20829" xr:uid="{FE6472CC-EEA1-443D-AA11-A88BAF531687}"/>
    <cellStyle name="Note 2 7 7 4 2" xfId="20830" xr:uid="{EA959819-635B-4E62-A8DA-C1170730D176}"/>
    <cellStyle name="Note 2 7 7 4 3" xfId="20831" xr:uid="{880AABD6-A938-44C4-A2D6-7FFE0FF04044}"/>
    <cellStyle name="Note 2 7 7 5" xfId="20832" xr:uid="{8F46F092-DDCB-4F60-A314-7CF45231A807}"/>
    <cellStyle name="Note 2 7 7 5 2" xfId="20833" xr:uid="{2CC10B30-E4FB-471A-922D-03FDA2686A62}"/>
    <cellStyle name="Note 2 7 7 5 3" xfId="20834" xr:uid="{D65A598B-D6AB-40F1-83F5-E47E0DA4D31B}"/>
    <cellStyle name="Note 2 7 7 6" xfId="20835" xr:uid="{7002C186-7A7A-461F-9ABF-231DBEBD3281}"/>
    <cellStyle name="Note 2 7 7 6 2" xfId="20836" xr:uid="{0DE222AA-D38D-4DE9-9D82-3A46739E4D32}"/>
    <cellStyle name="Note 2 7 7 6 3" xfId="20837" xr:uid="{EF8555C7-4D8C-4A3F-9164-3E4856AE1B9C}"/>
    <cellStyle name="Note 2 7 7 7" xfId="20838" xr:uid="{2812002B-B63F-4B8A-B101-6A577667C747}"/>
    <cellStyle name="Note 2 7 7 8" xfId="20839" xr:uid="{CDE44832-6E54-49EF-8E99-3CE5BE8202FE}"/>
    <cellStyle name="Note 2 7 7 9" xfId="20840" xr:uid="{8A509A88-C3A9-4D07-BE5C-8C306FD83F2D}"/>
    <cellStyle name="Note 2 7 8" xfId="20841" xr:uid="{8D01B27A-F7B5-46BF-90AA-B45240D76E18}"/>
    <cellStyle name="Note 2 7 8 2" xfId="20842" xr:uid="{74A21D64-884D-4895-A6BA-4778BE1A1E7B}"/>
    <cellStyle name="Note 2 7 8 2 2" xfId="20843" xr:uid="{C8A78BDC-441F-4953-A645-27750C485806}"/>
    <cellStyle name="Note 2 7 8 2 3" xfId="20844" xr:uid="{7E1D2D51-10FF-4D62-8436-332AF2F3AFA4}"/>
    <cellStyle name="Note 2 7 8 3" xfId="20845" xr:uid="{7B559F97-2F3E-4AE4-91DC-23B2126125DA}"/>
    <cellStyle name="Note 2 7 8 3 2" xfId="20846" xr:uid="{97CDD399-86D4-4449-8F37-A2FC5CC301A5}"/>
    <cellStyle name="Note 2 7 8 3 3" xfId="20847" xr:uid="{A1EF6E61-5B99-4B63-8B2E-DA20F157AA2A}"/>
    <cellStyle name="Note 2 7 8 4" xfId="20848" xr:uid="{AEAC3FA6-A0C8-4FB6-BE7A-C3A4BF822E74}"/>
    <cellStyle name="Note 2 7 8 4 2" xfId="20849" xr:uid="{DB176808-1B76-478A-92CE-44F6359EA28F}"/>
    <cellStyle name="Note 2 7 8 4 3" xfId="20850" xr:uid="{12A8566F-940C-4030-B2F7-A068A92A82D5}"/>
    <cellStyle name="Note 2 7 8 5" xfId="20851" xr:uid="{599B0C79-727C-46F7-B95B-8FEAC8992513}"/>
    <cellStyle name="Note 2 7 8 5 2" xfId="20852" xr:uid="{C50288E1-C13A-4122-A122-4DC2A6570682}"/>
    <cellStyle name="Note 2 7 8 5 3" xfId="20853" xr:uid="{EF7D8481-71BA-44A7-8C5E-52BF53209EBF}"/>
    <cellStyle name="Note 2 7 8 6" xfId="20854" xr:uid="{18A8713B-E3A9-497F-B848-8D346D777A5C}"/>
    <cellStyle name="Note 2 7 8 6 2" xfId="20855" xr:uid="{10F586DA-10ED-45B7-94A2-7E6977F3AA77}"/>
    <cellStyle name="Note 2 7 8 6 3" xfId="20856" xr:uid="{70156504-B3D3-45E6-97E1-96054A595683}"/>
    <cellStyle name="Note 2 7 8 7" xfId="20857" xr:uid="{9A4C0C81-FEB1-4C41-B30D-CCBF79EC169B}"/>
    <cellStyle name="Note 2 7 8 8" xfId="20858" xr:uid="{03536A9A-3B6F-4CD7-BC4E-9285FE06A766}"/>
    <cellStyle name="Note 2 7 8 9" xfId="20859" xr:uid="{E451E3D4-D55B-44DB-A0B2-4BD00BDBE217}"/>
    <cellStyle name="Note 2 7 9" xfId="20860" xr:uid="{BBB567FD-2D86-4CCB-B0DA-4E35937C2966}"/>
    <cellStyle name="Note 2 7 9 2" xfId="20861" xr:uid="{7CD18397-B772-4681-910F-B81B61BCAF00}"/>
    <cellStyle name="Note 2 7 9 2 2" xfId="20862" xr:uid="{54A39679-DC69-4CF5-9D27-4123CA49A72B}"/>
    <cellStyle name="Note 2 7 9 2 3" xfId="20863" xr:uid="{E9903679-83C5-43BD-AC73-C1B14F5DD25C}"/>
    <cellStyle name="Note 2 7 9 3" xfId="20864" xr:uid="{D345B42B-FEC5-45FF-8944-BFDCF91B45CB}"/>
    <cellStyle name="Note 2 7 9 3 2" xfId="20865" xr:uid="{A1A87E7F-BAFA-49DC-9C75-1E1493E0E180}"/>
    <cellStyle name="Note 2 7 9 3 3" xfId="20866" xr:uid="{47504C7D-846D-4B7D-8A6C-041718C13F6C}"/>
    <cellStyle name="Note 2 7 9 4" xfId="20867" xr:uid="{0716648C-D11B-4FC7-B1E7-9CBA59B8867B}"/>
    <cellStyle name="Note 2 7 9 4 2" xfId="20868" xr:uid="{D5B719BB-DAB3-4E32-8705-160ABD082FE9}"/>
    <cellStyle name="Note 2 7 9 4 3" xfId="20869" xr:uid="{277AF75A-99B7-4CC0-9A41-141A570106E7}"/>
    <cellStyle name="Note 2 7 9 5" xfId="20870" xr:uid="{39745805-9A7C-419D-B9AE-66B6DA647C40}"/>
    <cellStyle name="Note 2 7 9 5 2" xfId="20871" xr:uid="{BF7688A4-C2E6-4456-BFA6-A4A90F8DC9E5}"/>
    <cellStyle name="Note 2 7 9 5 3" xfId="20872" xr:uid="{43AFECBB-7479-4417-BFE3-53D76F12434E}"/>
    <cellStyle name="Note 2 7 9 6" xfId="20873" xr:uid="{8E0B0E48-CFC5-4D44-B1A6-3A742252B82F}"/>
    <cellStyle name="Note 2 7 9 6 2" xfId="20874" xr:uid="{18559016-ED50-488C-BBD3-2C947E6555D2}"/>
    <cellStyle name="Note 2 7 9 6 3" xfId="20875" xr:uid="{6C811EE2-882C-4934-8E09-DEC3A268B2D7}"/>
    <cellStyle name="Note 2 7 9 7" xfId="20876" xr:uid="{7693F81E-9390-46C4-BA58-4B3EBF491396}"/>
    <cellStyle name="Note 2 7 9 8" xfId="20877" xr:uid="{46FB2CC2-1F80-4B73-8763-FB1E4C8EA8AA}"/>
    <cellStyle name="Note 2 8" xfId="20878" xr:uid="{C60DC087-67CD-4343-886F-5A4746B17F11}"/>
    <cellStyle name="Note 2 8 10" xfId="20879" xr:uid="{4E019F2D-A800-4A2C-9F1F-18658EA0CFAC}"/>
    <cellStyle name="Note 2 8 10 2" xfId="20880" xr:uid="{3EFF420B-7DDE-4F1C-8A39-328B7E3C5284}"/>
    <cellStyle name="Note 2 8 10 2 2" xfId="20881" xr:uid="{6C66802D-20E2-4AEC-9910-ECA208685A49}"/>
    <cellStyle name="Note 2 8 10 2 3" xfId="20882" xr:uid="{5FD3DC4A-B3A2-42AE-A0AB-561C64AA8DCC}"/>
    <cellStyle name="Note 2 8 10 3" xfId="20883" xr:uid="{0F370F40-4A01-4E9D-81D7-4208EA5004D2}"/>
    <cellStyle name="Note 2 8 10 3 2" xfId="20884" xr:uid="{60400AF7-BCC1-47A9-BCE8-C1DBBEBEE62D}"/>
    <cellStyle name="Note 2 8 10 3 3" xfId="20885" xr:uid="{43C623F5-9994-4FF3-B843-81FBBDB03544}"/>
    <cellStyle name="Note 2 8 10 4" xfId="20886" xr:uid="{EF21A7B2-7A05-4EA6-A7AF-1180EEE1729F}"/>
    <cellStyle name="Note 2 8 10 4 2" xfId="20887" xr:uid="{4AE6CB32-106D-4B2E-886E-B1AE568D97E1}"/>
    <cellStyle name="Note 2 8 10 4 3" xfId="20888" xr:uid="{7326083E-2508-41E7-91D2-22FC24FD8EF8}"/>
    <cellStyle name="Note 2 8 10 5" xfId="20889" xr:uid="{658D27A7-C257-420F-B6C0-9E3267AEB201}"/>
    <cellStyle name="Note 2 8 10 5 2" xfId="20890" xr:uid="{7E9201FA-1C1B-4BDD-8F75-65849162A757}"/>
    <cellStyle name="Note 2 8 10 5 3" xfId="20891" xr:uid="{4A4C0892-D270-4B9D-9CC1-2B8E2CC30CA0}"/>
    <cellStyle name="Note 2 8 10 6" xfId="20892" xr:uid="{E76E3CEE-33DE-4004-ACCC-7DA455A10016}"/>
    <cellStyle name="Note 2 8 10 6 2" xfId="20893" xr:uid="{35364932-E7E1-49ED-A9B9-7F18EF37FE88}"/>
    <cellStyle name="Note 2 8 10 6 3" xfId="20894" xr:uid="{C9697D3C-8198-4A09-AE3F-421B75E64306}"/>
    <cellStyle name="Note 2 8 10 7" xfId="20895" xr:uid="{863C72B3-FE2A-4945-850A-28B321A80194}"/>
    <cellStyle name="Note 2 8 10 8" xfId="20896" xr:uid="{A9B81522-63C8-4159-AE83-08096C57621B}"/>
    <cellStyle name="Note 2 8 11" xfId="20897" xr:uid="{566E9B04-9EAC-4E69-9E7B-942656326F25}"/>
    <cellStyle name="Note 2 8 11 2" xfId="20898" xr:uid="{279F46A0-198F-4CA4-A17C-39A3071135A4}"/>
    <cellStyle name="Note 2 8 11 2 2" xfId="20899" xr:uid="{3BE3AD34-A25E-4A69-8B6B-A0923C0A8054}"/>
    <cellStyle name="Note 2 8 11 2 3" xfId="20900" xr:uid="{BA5345A4-6ED9-4F70-8FBF-400AFDA59074}"/>
    <cellStyle name="Note 2 8 11 3" xfId="20901" xr:uid="{094BDA92-1686-414D-972A-756A5FA9C685}"/>
    <cellStyle name="Note 2 8 11 3 2" xfId="20902" xr:uid="{CEC4F2BB-5295-4134-B6F1-44720AD7AA60}"/>
    <cellStyle name="Note 2 8 11 3 3" xfId="20903" xr:uid="{C4B8D5B0-C884-4C98-9BE0-D09597FE6BF6}"/>
    <cellStyle name="Note 2 8 11 4" xfId="20904" xr:uid="{4321BB3D-7723-4C70-8FA6-9EEC0066CAE0}"/>
    <cellStyle name="Note 2 8 11 4 2" xfId="20905" xr:uid="{C50CFEA5-4703-4BA5-A3DE-B99594B07119}"/>
    <cellStyle name="Note 2 8 11 4 3" xfId="20906" xr:uid="{5E73D363-92A5-49ED-8151-0A6E1D778026}"/>
    <cellStyle name="Note 2 8 11 5" xfId="20907" xr:uid="{9FD57E66-FEA4-4525-AB7D-72F1B7CB5C0D}"/>
    <cellStyle name="Note 2 8 11 5 2" xfId="20908" xr:uid="{B1C0B56C-8DBE-4534-8422-6371B6F2E12D}"/>
    <cellStyle name="Note 2 8 11 5 3" xfId="20909" xr:uid="{D3040010-4A66-4B12-B618-5946FFF23BC1}"/>
    <cellStyle name="Note 2 8 11 6" xfId="20910" xr:uid="{D2F0AAD2-BD62-46D3-834A-D2830602DD1B}"/>
    <cellStyle name="Note 2 8 11 6 2" xfId="20911" xr:uid="{94E78643-E98C-43F3-B07E-8CD3C2F11DE1}"/>
    <cellStyle name="Note 2 8 11 6 3" xfId="20912" xr:uid="{169EBDAA-4221-4A97-AEE5-CCEC2507284C}"/>
    <cellStyle name="Note 2 8 11 7" xfId="20913" xr:uid="{F5573FAD-590B-4789-A2B4-FBFA4C96B7D7}"/>
    <cellStyle name="Note 2 8 11 8" xfId="20914" xr:uid="{2D49BB36-9B1F-41E8-A750-A36171E975A9}"/>
    <cellStyle name="Note 2 8 12" xfId="20915" xr:uid="{04DC0384-78B4-49C1-A8F8-51A4D53DDB66}"/>
    <cellStyle name="Note 2 8 12 2" xfId="20916" xr:uid="{59E7FA86-5BBB-459B-8F9B-904192FDD290}"/>
    <cellStyle name="Note 2 8 12 2 2" xfId="20917" xr:uid="{3534E5E5-F3C2-4D9D-9B3B-D21228F2BF63}"/>
    <cellStyle name="Note 2 8 12 2 3" xfId="20918" xr:uid="{18CCF890-530F-466C-929B-1B1FAAD6E5D9}"/>
    <cellStyle name="Note 2 8 12 3" xfId="20919" xr:uid="{8FDEDC9B-1414-4194-BD57-A3DAA1D8C241}"/>
    <cellStyle name="Note 2 8 12 3 2" xfId="20920" xr:uid="{73CFE9F5-0C1F-4E92-87DF-E7D75BE6DA02}"/>
    <cellStyle name="Note 2 8 12 3 3" xfId="20921" xr:uid="{9563BB7D-ED65-4EE1-A27F-344EE40B1676}"/>
    <cellStyle name="Note 2 8 12 4" xfId="20922" xr:uid="{9F9F5B6F-5013-41B5-A4A2-C213AF52388B}"/>
    <cellStyle name="Note 2 8 12 4 2" xfId="20923" xr:uid="{E5F88084-706C-4A6B-BEF9-D74410C85CD7}"/>
    <cellStyle name="Note 2 8 12 4 3" xfId="20924" xr:uid="{C1BDBD12-96A6-40BB-93D1-F546BEAE9355}"/>
    <cellStyle name="Note 2 8 12 5" xfId="20925" xr:uid="{D469ABF4-431B-4267-9CC1-210DAD62B2A6}"/>
    <cellStyle name="Note 2 8 12 5 2" xfId="20926" xr:uid="{38CC9DD6-E94A-4012-B315-60EC6512CC5D}"/>
    <cellStyle name="Note 2 8 12 5 3" xfId="20927" xr:uid="{88225423-4353-4445-A31C-975B0831E1A4}"/>
    <cellStyle name="Note 2 8 12 6" xfId="20928" xr:uid="{623052DE-7CEB-413E-8757-1958C99F5A70}"/>
    <cellStyle name="Note 2 8 12 6 2" xfId="20929" xr:uid="{8BFA559A-6AF9-4F5D-8067-561F902B59FC}"/>
    <cellStyle name="Note 2 8 12 6 3" xfId="20930" xr:uid="{FFC90C04-E2DE-415B-9DBD-D2B861A2CF2E}"/>
    <cellStyle name="Note 2 8 12 7" xfId="20931" xr:uid="{5880E51C-DF52-46CA-8FD1-660524A81471}"/>
    <cellStyle name="Note 2 8 12 8" xfId="20932" xr:uid="{627A371E-B03C-4E95-9B8F-178E85E42CC9}"/>
    <cellStyle name="Note 2 8 13" xfId="20933" xr:uid="{93920FF0-27FC-4D86-BACB-7457732D29E0}"/>
    <cellStyle name="Note 2 8 13 2" xfId="20934" xr:uid="{B8A01E3E-467F-494F-8225-C6D501D30C96}"/>
    <cellStyle name="Note 2 8 13 2 2" xfId="20935" xr:uid="{42360B95-6E7B-4E0D-9FA6-F800864CA78F}"/>
    <cellStyle name="Note 2 8 13 2 3" xfId="20936" xr:uid="{AE8845D5-D829-40BF-B09A-5D77977DB4C2}"/>
    <cellStyle name="Note 2 8 13 3" xfId="20937" xr:uid="{B92A8276-CCD1-4F5C-A122-025E678FFC27}"/>
    <cellStyle name="Note 2 8 13 3 2" xfId="20938" xr:uid="{CCB69F7F-D2A6-47FD-B071-4C868EC2ED66}"/>
    <cellStyle name="Note 2 8 13 3 3" xfId="20939" xr:uid="{13FD653D-C8B8-4AE0-AAA9-C9D60C7CFA2A}"/>
    <cellStyle name="Note 2 8 13 4" xfId="20940" xr:uid="{8F962D0C-D55F-4EF4-8C0D-2F5D493EF3AE}"/>
    <cellStyle name="Note 2 8 13 4 2" xfId="20941" xr:uid="{3D98BE68-2BC7-44FF-A54B-0577ACD2C193}"/>
    <cellStyle name="Note 2 8 13 4 3" xfId="20942" xr:uid="{0B302A71-D008-404E-9C44-360B341D33F0}"/>
    <cellStyle name="Note 2 8 13 5" xfId="20943" xr:uid="{BBF062F5-A651-40D3-868F-353F5E0C2D14}"/>
    <cellStyle name="Note 2 8 13 5 2" xfId="20944" xr:uid="{8496FD0C-E0AD-4D57-96BD-27F9DC0A2EF4}"/>
    <cellStyle name="Note 2 8 13 5 3" xfId="20945" xr:uid="{F9C049C0-C856-4A8E-A0A5-D9DB1D4F7A11}"/>
    <cellStyle name="Note 2 8 13 6" xfId="20946" xr:uid="{C051D72B-522E-417C-952C-BB98A14C9C68}"/>
    <cellStyle name="Note 2 8 13 6 2" xfId="20947" xr:uid="{2C5FD5A6-FEE4-41B7-93BD-2B2C4C7A69E7}"/>
    <cellStyle name="Note 2 8 13 6 3" xfId="20948" xr:uid="{67EA421D-E8BB-494D-8E29-F224AF75BA84}"/>
    <cellStyle name="Note 2 8 13 7" xfId="20949" xr:uid="{97774DB2-1677-4284-BBAA-D2E0BB86DFA5}"/>
    <cellStyle name="Note 2 8 13 8" xfId="20950" xr:uid="{05A6559F-79E8-4059-87CB-C94469DA197D}"/>
    <cellStyle name="Note 2 8 14" xfId="20951" xr:uid="{11BABF1B-16B6-411B-A520-198FE54BD45D}"/>
    <cellStyle name="Note 2 8 14 2" xfId="20952" xr:uid="{A4137E95-24A3-4504-9922-320D91AB8371}"/>
    <cellStyle name="Note 2 8 14 2 2" xfId="20953" xr:uid="{56FBD2DB-A667-4EF4-B601-B8B527D66D41}"/>
    <cellStyle name="Note 2 8 14 2 3" xfId="20954" xr:uid="{3593DDFB-4580-40D6-89D7-DCBE51622840}"/>
    <cellStyle name="Note 2 8 14 3" xfId="20955" xr:uid="{3B0511AF-4125-4762-B627-883BECFEC31B}"/>
    <cellStyle name="Note 2 8 14 3 2" xfId="20956" xr:uid="{5C12D248-40D8-4384-A0F8-BF3548162D47}"/>
    <cellStyle name="Note 2 8 14 3 3" xfId="20957" xr:uid="{0FB4DA76-885F-43E1-9FC5-485B9FAA246C}"/>
    <cellStyle name="Note 2 8 14 4" xfId="20958" xr:uid="{AAEA581A-621E-4A16-95E0-08266765C9C6}"/>
    <cellStyle name="Note 2 8 14 4 2" xfId="20959" xr:uid="{EAEE78E6-0B1F-4A75-8F3D-3A05A9E0FA7C}"/>
    <cellStyle name="Note 2 8 14 4 3" xfId="20960" xr:uid="{7EFC8714-1B17-45A1-AB3C-90A84CBB365D}"/>
    <cellStyle name="Note 2 8 14 5" xfId="20961" xr:uid="{80FE0B8C-3722-4E5C-8B24-A756A07C4BE5}"/>
    <cellStyle name="Note 2 8 14 5 2" xfId="20962" xr:uid="{657BC2DE-04B0-4CD9-BF1C-ACA2F35E21B9}"/>
    <cellStyle name="Note 2 8 14 5 3" xfId="20963" xr:uid="{F1DEBA37-6859-45A8-B539-EAD6C0E74E5D}"/>
    <cellStyle name="Note 2 8 14 6" xfId="20964" xr:uid="{A93FC52C-FCC0-44E4-8F40-B74FE10BF3A4}"/>
    <cellStyle name="Note 2 8 14 6 2" xfId="20965" xr:uid="{FC395899-A543-4418-A8CA-7ED0B8914BA7}"/>
    <cellStyle name="Note 2 8 14 6 3" xfId="20966" xr:uid="{0C18A884-5715-4100-9DBB-27F4A4DF6A22}"/>
    <cellStyle name="Note 2 8 14 7" xfId="20967" xr:uid="{ED0B1E91-FC17-491D-97E3-6D4AC211A1B4}"/>
    <cellStyle name="Note 2 8 14 8" xfId="20968" xr:uid="{87EA8B1D-26C6-48D1-ADF9-BCC7A6CAE19D}"/>
    <cellStyle name="Note 2 8 15" xfId="20969" xr:uid="{5A022BFC-CBC9-4D6A-9FF6-0DDC23D69776}"/>
    <cellStyle name="Note 2 8 15 2" xfId="20970" xr:uid="{07121DC6-22A2-4927-8363-12484D508068}"/>
    <cellStyle name="Note 2 8 15 2 2" xfId="20971" xr:uid="{F8E222A7-2801-4298-8045-D6053B23E06B}"/>
    <cellStyle name="Note 2 8 15 2 3" xfId="20972" xr:uid="{7EA4BA06-FBF9-4191-9733-124F2725E967}"/>
    <cellStyle name="Note 2 8 15 3" xfId="20973" xr:uid="{0DA6B53E-381B-4F0F-9954-09A00A7C14FB}"/>
    <cellStyle name="Note 2 8 15 3 2" xfId="20974" xr:uid="{FFFDC5F5-D58E-4F5B-B156-E805C782D699}"/>
    <cellStyle name="Note 2 8 15 3 3" xfId="20975" xr:uid="{F25D728B-A12D-4E56-A46C-C5E266C89E5E}"/>
    <cellStyle name="Note 2 8 15 4" xfId="20976" xr:uid="{220C9F6A-E4EF-4365-9AD7-B8E9803D29FC}"/>
    <cellStyle name="Note 2 8 15 4 2" xfId="20977" xr:uid="{55036D3F-E793-4C55-94BD-45F2ABC08DF3}"/>
    <cellStyle name="Note 2 8 15 4 3" xfId="20978" xr:uid="{DD3CF903-9788-46C0-9301-23D4692B2F1F}"/>
    <cellStyle name="Note 2 8 15 5" xfId="20979" xr:uid="{F49078C7-0279-43C4-A1F0-C5F14C01B784}"/>
    <cellStyle name="Note 2 8 15 5 2" xfId="20980" xr:uid="{E5E137F1-218B-458F-B480-FD9BEA6B85B2}"/>
    <cellStyle name="Note 2 8 15 5 3" xfId="20981" xr:uid="{652020AF-A438-433D-B36A-65F5488DABFD}"/>
    <cellStyle name="Note 2 8 15 6" xfId="20982" xr:uid="{43241EE4-4E80-4194-8A44-AF1B8640EFBE}"/>
    <cellStyle name="Note 2 8 15 6 2" xfId="20983" xr:uid="{C7C65A96-80D9-4282-9FFB-D098CCF8B44C}"/>
    <cellStyle name="Note 2 8 15 6 3" xfId="20984" xr:uid="{C7D99781-E8CC-46D2-B6C9-A6C25C471B13}"/>
    <cellStyle name="Note 2 8 15 7" xfId="20985" xr:uid="{B57D7EBB-E790-447D-8C62-F2591DAED768}"/>
    <cellStyle name="Note 2 8 15 8" xfId="20986" xr:uid="{DB6529D5-E012-4845-84BF-5CA1766D0B9B}"/>
    <cellStyle name="Note 2 8 16" xfId="20987" xr:uid="{50F10CD1-3F8B-4AE7-905A-A9D37168F09C}"/>
    <cellStyle name="Note 2 8 2" xfId="20988" xr:uid="{3364E448-E36B-446D-91D7-FE993DE00176}"/>
    <cellStyle name="Note 2 8 2 2" xfId="20989" xr:uid="{270D85AE-30D3-441B-8EFF-E0D7FFA685F7}"/>
    <cellStyle name="Note 2 8 2 2 2" xfId="20990" xr:uid="{BE473841-7008-43DE-BB44-744CAABBE0B1}"/>
    <cellStyle name="Note 2 8 2 2 3" xfId="20991" xr:uid="{0A5D5EDB-DE51-4BC0-844A-F10D4B7F1CA0}"/>
    <cellStyle name="Note 2 8 2 3" xfId="20992" xr:uid="{999570E0-FD4B-479C-BAB7-47FA3CAAA960}"/>
    <cellStyle name="Note 2 8 2 3 2" xfId="20993" xr:uid="{30446B57-ADBD-4BC1-9DD4-EED74CA5DB0A}"/>
    <cellStyle name="Note 2 8 2 3 3" xfId="20994" xr:uid="{4815C3C7-7D39-4850-81D6-6FAC1A664452}"/>
    <cellStyle name="Note 2 8 2 4" xfId="20995" xr:uid="{6E149C17-5830-482C-B47E-C8CE889C42E1}"/>
    <cellStyle name="Note 2 8 2 4 2" xfId="20996" xr:uid="{199992C3-609E-46B4-848B-51DE810DE381}"/>
    <cellStyle name="Note 2 8 2 4 3" xfId="20997" xr:uid="{A0E8E958-A7E0-45F7-9575-347070E6CAA2}"/>
    <cellStyle name="Note 2 8 2 5" xfId="20998" xr:uid="{1963E7FE-9DCF-44D4-9A00-CB40AEBF5B94}"/>
    <cellStyle name="Note 2 8 2 5 2" xfId="20999" xr:uid="{36492919-E19E-420F-BA00-507A5FA1B2FC}"/>
    <cellStyle name="Note 2 8 2 5 3" xfId="21000" xr:uid="{A4A3FDD6-B02A-490D-96F3-E54BD1D58BE3}"/>
    <cellStyle name="Note 2 8 2 6" xfId="21001" xr:uid="{1A38CDA7-6F05-4670-892E-F7891615B6FE}"/>
    <cellStyle name="Note 2 8 2 6 2" xfId="21002" xr:uid="{44B44AE9-64B4-49B4-A66E-9D1F2FB8D3EB}"/>
    <cellStyle name="Note 2 8 2 6 3" xfId="21003" xr:uid="{B7DD9C66-75FD-4EA3-9D5E-14DC915A7220}"/>
    <cellStyle name="Note 2 8 2 7" xfId="21004" xr:uid="{79490E64-6E28-41E3-9657-64678CC1C264}"/>
    <cellStyle name="Note 2 8 2 8" xfId="21005" xr:uid="{85EE6AD0-3CA3-4D94-963F-EB9E2B107DCC}"/>
    <cellStyle name="Note 2 8 2 9" xfId="21006" xr:uid="{85C9123F-6DED-485A-B924-453AAA0B8F93}"/>
    <cellStyle name="Note 2 8 3" xfId="21007" xr:uid="{40902DAF-EDCB-49CD-91A0-1C17A744BF13}"/>
    <cellStyle name="Note 2 8 3 2" xfId="21008" xr:uid="{5CF259E1-30BC-4094-A2DA-A38876A56C7F}"/>
    <cellStyle name="Note 2 8 3 2 2" xfId="21009" xr:uid="{C0A3D048-82AB-4310-9021-60BE283BDEFD}"/>
    <cellStyle name="Note 2 8 3 2 3" xfId="21010" xr:uid="{A6AEDB87-8D10-4B0A-B285-C2BBA40A1073}"/>
    <cellStyle name="Note 2 8 3 3" xfId="21011" xr:uid="{8CBADD16-C797-4370-9BCE-C0EA208D6276}"/>
    <cellStyle name="Note 2 8 3 3 2" xfId="21012" xr:uid="{3703EEDA-8680-4598-BD18-468AE61F7506}"/>
    <cellStyle name="Note 2 8 3 3 3" xfId="21013" xr:uid="{7B283E9E-D792-4359-844A-C905797F47A9}"/>
    <cellStyle name="Note 2 8 3 4" xfId="21014" xr:uid="{8A292A56-F97C-4247-9DFE-140699E042A8}"/>
    <cellStyle name="Note 2 8 3 4 2" xfId="21015" xr:uid="{4260B2E7-3F08-4FE4-ACD3-506F15C76950}"/>
    <cellStyle name="Note 2 8 3 4 3" xfId="21016" xr:uid="{E5F362DE-F502-4A9A-A553-BD9DA0A38AD9}"/>
    <cellStyle name="Note 2 8 3 5" xfId="21017" xr:uid="{333494B1-4208-4F5D-8DB6-14DAD55CDDBF}"/>
    <cellStyle name="Note 2 8 3 5 2" xfId="21018" xr:uid="{7EA1A46D-25EF-44A0-8803-2122FFDC5CC7}"/>
    <cellStyle name="Note 2 8 3 5 3" xfId="21019" xr:uid="{D5CCD85E-BA5F-4927-A124-B408F22F848D}"/>
    <cellStyle name="Note 2 8 3 6" xfId="21020" xr:uid="{51C91CAF-BCDF-4122-A7BC-4D8785999B53}"/>
    <cellStyle name="Note 2 8 3 6 2" xfId="21021" xr:uid="{DAAFC0CF-0182-4790-830F-E1A419AAE1D1}"/>
    <cellStyle name="Note 2 8 3 6 3" xfId="21022" xr:uid="{E6DAF1E9-6B6E-4D3C-8821-56EB200007CB}"/>
    <cellStyle name="Note 2 8 3 7" xfId="21023" xr:uid="{0305B4BC-6D27-4CF0-9E81-F3377A3BEA67}"/>
    <cellStyle name="Note 2 8 3 8" xfId="21024" xr:uid="{53E3433A-5A45-4A0D-BDD3-9F64264D45E3}"/>
    <cellStyle name="Note 2 8 3 9" xfId="21025" xr:uid="{5665A760-63F9-4065-8FE1-935813946AF0}"/>
    <cellStyle name="Note 2 8 4" xfId="21026" xr:uid="{18A9D120-A637-4623-80D6-87107733DB61}"/>
    <cellStyle name="Note 2 8 4 2" xfId="21027" xr:uid="{2571155D-812C-4C71-85D3-F209C602A9A8}"/>
    <cellStyle name="Note 2 8 4 2 2" xfId="21028" xr:uid="{21D3E319-7784-4C49-8833-B0B03FE0FA42}"/>
    <cellStyle name="Note 2 8 4 2 3" xfId="21029" xr:uid="{8496EA81-1BCE-4760-A1CC-04F09152634A}"/>
    <cellStyle name="Note 2 8 4 3" xfId="21030" xr:uid="{AA3219F0-E9FC-4701-B35F-1F77AC722F92}"/>
    <cellStyle name="Note 2 8 4 3 2" xfId="21031" xr:uid="{9DA5A764-A3CB-4D35-909A-51D530E2669F}"/>
    <cellStyle name="Note 2 8 4 3 3" xfId="21032" xr:uid="{0C4E91C7-654B-44D2-8923-675A4B8F3E95}"/>
    <cellStyle name="Note 2 8 4 4" xfId="21033" xr:uid="{43257C71-FC9E-432F-A119-35FB65A616ED}"/>
    <cellStyle name="Note 2 8 4 4 2" xfId="21034" xr:uid="{6B89A3ED-D9BE-4D57-9354-38D4CD78C8A8}"/>
    <cellStyle name="Note 2 8 4 4 3" xfId="21035" xr:uid="{0F1DFDE1-3462-4038-A197-3854418D7B7A}"/>
    <cellStyle name="Note 2 8 4 5" xfId="21036" xr:uid="{1BA4A2B0-CB3B-4FA1-A395-4512B1CF7336}"/>
    <cellStyle name="Note 2 8 4 5 2" xfId="21037" xr:uid="{20143F2B-037F-4BFE-AE1C-FA78033527FB}"/>
    <cellStyle name="Note 2 8 4 5 3" xfId="21038" xr:uid="{31496AB7-C5A6-4E4E-AACF-5F24026BFE9D}"/>
    <cellStyle name="Note 2 8 4 6" xfId="21039" xr:uid="{04828ADE-60E4-46A1-82F3-69001C404272}"/>
    <cellStyle name="Note 2 8 4 6 2" xfId="21040" xr:uid="{95D1EFE5-7850-4DD4-A624-D3B9311D4541}"/>
    <cellStyle name="Note 2 8 4 6 3" xfId="21041" xr:uid="{1DD18BF1-08BB-468C-BB48-1AEB21197CE8}"/>
    <cellStyle name="Note 2 8 4 7" xfId="21042" xr:uid="{AB0559F9-D7E7-448E-9E72-B373AD009D47}"/>
    <cellStyle name="Note 2 8 4 8" xfId="21043" xr:uid="{F7426C67-23AC-453C-A6B8-21AD5FE85BAA}"/>
    <cellStyle name="Note 2 8 4 9" xfId="21044" xr:uid="{021D5CEB-A894-4C5E-A81A-8A6F5AFAF44F}"/>
    <cellStyle name="Note 2 8 5" xfId="21045" xr:uid="{CA5A254B-7B3D-4629-ACBD-A92D9B407003}"/>
    <cellStyle name="Note 2 8 5 2" xfId="21046" xr:uid="{A6A651C1-C6FD-4489-99CC-94986A5F5773}"/>
    <cellStyle name="Note 2 8 5 2 2" xfId="21047" xr:uid="{1A682B73-5F32-4C4B-997E-0B14E90B8D5B}"/>
    <cellStyle name="Note 2 8 5 2 3" xfId="21048" xr:uid="{7C85E648-9941-4FC5-B13A-B99F00880588}"/>
    <cellStyle name="Note 2 8 5 3" xfId="21049" xr:uid="{6B10390F-CB8B-42D6-A5A9-C4EA47ABE015}"/>
    <cellStyle name="Note 2 8 5 3 2" xfId="21050" xr:uid="{7B539BE4-7C8F-4FDA-8063-7F52B17B723E}"/>
    <cellStyle name="Note 2 8 5 3 3" xfId="21051" xr:uid="{9D9D205B-800F-4506-BFA3-333DC4E8ADE0}"/>
    <cellStyle name="Note 2 8 5 4" xfId="21052" xr:uid="{82E7EE3F-4BBC-4004-8F48-D802A15EB700}"/>
    <cellStyle name="Note 2 8 5 4 2" xfId="21053" xr:uid="{E4610E91-8B24-4BC2-A411-142AE9AE28FD}"/>
    <cellStyle name="Note 2 8 5 4 3" xfId="21054" xr:uid="{F41AF80E-820D-4183-8EE9-E30ED939009F}"/>
    <cellStyle name="Note 2 8 5 5" xfId="21055" xr:uid="{83BC39C5-7C74-46B7-92F5-1F32C5067A5D}"/>
    <cellStyle name="Note 2 8 5 5 2" xfId="21056" xr:uid="{888F072E-59A8-4EBD-AD68-035129D73639}"/>
    <cellStyle name="Note 2 8 5 5 3" xfId="21057" xr:uid="{450EE8A1-1EE2-4910-8149-40FB25C4A0FF}"/>
    <cellStyle name="Note 2 8 5 6" xfId="21058" xr:uid="{9798F132-43E3-487E-A0E7-92420190FDC8}"/>
    <cellStyle name="Note 2 8 5 6 2" xfId="21059" xr:uid="{EB9E20C5-BB28-44FB-B0B3-F50B25355C85}"/>
    <cellStyle name="Note 2 8 5 6 3" xfId="21060" xr:uid="{DECCFA40-C516-4A2F-BABF-2E16FDFBE3C7}"/>
    <cellStyle name="Note 2 8 5 7" xfId="21061" xr:uid="{112B6547-27A2-4A8E-B64C-1A48DE8CDCA8}"/>
    <cellStyle name="Note 2 8 5 8" xfId="21062" xr:uid="{C20EC342-0BEF-4D61-AE37-31F868C6FCD8}"/>
    <cellStyle name="Note 2 8 5 9" xfId="21063" xr:uid="{FD8BA1B9-EAF1-4922-A1E2-31A66DE7E359}"/>
    <cellStyle name="Note 2 8 6" xfId="21064" xr:uid="{AB1C7296-E6A5-4844-85BC-66D31A174C5D}"/>
    <cellStyle name="Note 2 8 6 2" xfId="21065" xr:uid="{27BC773E-7057-4D18-A08F-A5DDD5242D20}"/>
    <cellStyle name="Note 2 8 6 2 2" xfId="21066" xr:uid="{1AB1F4CF-BB62-4CC5-8B0C-432B7BC2A0B8}"/>
    <cellStyle name="Note 2 8 6 2 3" xfId="21067" xr:uid="{1E4A73CE-A4B8-4939-AD97-D3EB454A0637}"/>
    <cellStyle name="Note 2 8 6 3" xfId="21068" xr:uid="{B45C5BAA-439D-4319-99E9-17903E675CB5}"/>
    <cellStyle name="Note 2 8 6 3 2" xfId="21069" xr:uid="{DDDEA221-25CD-46D1-BA73-406E6CA47AFC}"/>
    <cellStyle name="Note 2 8 6 3 3" xfId="21070" xr:uid="{7356C0BE-151C-4F2C-8DFF-FBC46612607A}"/>
    <cellStyle name="Note 2 8 6 4" xfId="21071" xr:uid="{7E47E1C0-970B-4B6D-B87C-5B0BE0003A04}"/>
    <cellStyle name="Note 2 8 6 4 2" xfId="21072" xr:uid="{81DBFBB5-7352-4D0D-B6CA-18AA3F65BF87}"/>
    <cellStyle name="Note 2 8 6 4 3" xfId="21073" xr:uid="{A9E948DB-3582-4B29-AF54-280FCD466FC3}"/>
    <cellStyle name="Note 2 8 6 5" xfId="21074" xr:uid="{C64ED4B1-6487-4DE9-A570-6B2EF430EFB1}"/>
    <cellStyle name="Note 2 8 6 5 2" xfId="21075" xr:uid="{5281E301-CFA4-4693-AA68-43B7596A8C72}"/>
    <cellStyle name="Note 2 8 6 5 3" xfId="21076" xr:uid="{2254444C-0647-47E9-9692-7D7558B90812}"/>
    <cellStyle name="Note 2 8 6 6" xfId="21077" xr:uid="{287894E6-C43B-4EB9-BDD5-83CF8E174F66}"/>
    <cellStyle name="Note 2 8 6 6 2" xfId="21078" xr:uid="{05F750B0-1048-49A0-8ED5-1FFEFDC97883}"/>
    <cellStyle name="Note 2 8 6 6 3" xfId="21079" xr:uid="{8703F1D0-3078-4F49-85E6-FC59012E17D9}"/>
    <cellStyle name="Note 2 8 6 7" xfId="21080" xr:uid="{470D127E-6EFA-435A-BE4E-711F2162C69B}"/>
    <cellStyle name="Note 2 8 6 8" xfId="21081" xr:uid="{2A1B7B1B-2D13-4FB3-913A-865DD73D572D}"/>
    <cellStyle name="Note 2 8 6 9" xfId="21082" xr:uid="{6FFB1984-54F2-4F2D-BFCF-29616EDA2AA3}"/>
    <cellStyle name="Note 2 8 7" xfId="21083" xr:uid="{EC51F8CE-2685-4F13-92F7-094572AB9DA2}"/>
    <cellStyle name="Note 2 8 7 2" xfId="21084" xr:uid="{9443EB15-119A-4F82-82E5-24F6EE3F4499}"/>
    <cellStyle name="Note 2 8 7 2 2" xfId="21085" xr:uid="{B3A8D147-3E7A-4528-BE0C-4561CECF464A}"/>
    <cellStyle name="Note 2 8 7 2 3" xfId="21086" xr:uid="{40E61125-8562-410A-B526-524D37704251}"/>
    <cellStyle name="Note 2 8 7 3" xfId="21087" xr:uid="{8802A869-2D26-4EE4-A905-7DF4F31E6B52}"/>
    <cellStyle name="Note 2 8 7 3 2" xfId="21088" xr:uid="{BE45107A-1404-441A-B815-251A3335E3FC}"/>
    <cellStyle name="Note 2 8 7 3 3" xfId="21089" xr:uid="{1AC0DB6F-DC58-4E92-B0AA-B058F07AB689}"/>
    <cellStyle name="Note 2 8 7 4" xfId="21090" xr:uid="{39BC1E88-D9C0-464D-AD97-F3B9C19EF4BE}"/>
    <cellStyle name="Note 2 8 7 4 2" xfId="21091" xr:uid="{CF348DDA-B298-4A0C-A267-8AD35027701E}"/>
    <cellStyle name="Note 2 8 7 4 3" xfId="21092" xr:uid="{C06FABA7-9783-4D27-8908-560CE51B3D6A}"/>
    <cellStyle name="Note 2 8 7 5" xfId="21093" xr:uid="{80B4C5F3-A446-489F-A9D0-D046EAB36709}"/>
    <cellStyle name="Note 2 8 7 5 2" xfId="21094" xr:uid="{272A9084-B4F6-4800-BD72-092F14915B99}"/>
    <cellStyle name="Note 2 8 7 5 3" xfId="21095" xr:uid="{4EBC6311-B45E-49DE-AA05-D39CE31888EC}"/>
    <cellStyle name="Note 2 8 7 6" xfId="21096" xr:uid="{C76889BD-830A-4CBF-8B39-1060FA764120}"/>
    <cellStyle name="Note 2 8 7 6 2" xfId="21097" xr:uid="{2B05E5CB-6BBB-448F-A270-93A50B74466F}"/>
    <cellStyle name="Note 2 8 7 6 3" xfId="21098" xr:uid="{308ACC1B-AB5F-4FCE-8DF3-7E9BDE10E031}"/>
    <cellStyle name="Note 2 8 7 7" xfId="21099" xr:uid="{A8D64D11-D7D7-4DBB-BC04-7835904DF4F4}"/>
    <cellStyle name="Note 2 8 7 8" xfId="21100" xr:uid="{AACB9F03-6229-4F2B-9D3A-8D5BE87FFF75}"/>
    <cellStyle name="Note 2 8 7 9" xfId="21101" xr:uid="{56C1E9B2-9387-406A-855F-F2C92B6D7B66}"/>
    <cellStyle name="Note 2 8 8" xfId="21102" xr:uid="{F35FA6B0-7439-488E-A46E-7CE21429F484}"/>
    <cellStyle name="Note 2 8 8 2" xfId="21103" xr:uid="{C7E3909A-3CCF-4F2F-A391-B36ABA1981DD}"/>
    <cellStyle name="Note 2 8 8 2 2" xfId="21104" xr:uid="{D494BEFA-F9AB-4672-9303-80EF51EC8E88}"/>
    <cellStyle name="Note 2 8 8 2 3" xfId="21105" xr:uid="{23DD8421-590F-4997-8FC2-42FA363BB006}"/>
    <cellStyle name="Note 2 8 8 3" xfId="21106" xr:uid="{F867B7EE-3352-420B-AAF9-3567582ACACB}"/>
    <cellStyle name="Note 2 8 8 3 2" xfId="21107" xr:uid="{A423132E-9243-4EEB-B750-7C3413B57692}"/>
    <cellStyle name="Note 2 8 8 3 3" xfId="21108" xr:uid="{E8FC3D3D-9222-4C7B-BC8D-FBAA82B9F1F8}"/>
    <cellStyle name="Note 2 8 8 4" xfId="21109" xr:uid="{D8F6917D-05F2-4EF2-9FB4-A7395CED1111}"/>
    <cellStyle name="Note 2 8 8 4 2" xfId="21110" xr:uid="{3BE7F2C5-B8F2-4728-953D-7FF6C575426A}"/>
    <cellStyle name="Note 2 8 8 4 3" xfId="21111" xr:uid="{DF1DE613-F0C3-42DA-9785-B9AB56D4A39C}"/>
    <cellStyle name="Note 2 8 8 5" xfId="21112" xr:uid="{B0602A04-167E-494C-98EE-8E2CD545971D}"/>
    <cellStyle name="Note 2 8 8 5 2" xfId="21113" xr:uid="{5AC7781E-ACA8-4C4C-B7E8-6A418DD3424D}"/>
    <cellStyle name="Note 2 8 8 5 3" xfId="21114" xr:uid="{167C9CC9-89E4-4A63-A330-317EC7C32698}"/>
    <cellStyle name="Note 2 8 8 6" xfId="21115" xr:uid="{FB420D0B-6A7F-48A2-BE31-2A323880D21E}"/>
    <cellStyle name="Note 2 8 8 6 2" xfId="21116" xr:uid="{E8BBF3CF-6AA2-4864-9DEF-9EAACEF18121}"/>
    <cellStyle name="Note 2 8 8 6 3" xfId="21117" xr:uid="{49C45AFD-FB68-4CB5-95BA-7ACF3E3555FF}"/>
    <cellStyle name="Note 2 8 8 7" xfId="21118" xr:uid="{7D423DC6-F4E3-4DCE-8277-580B5E6B4F8B}"/>
    <cellStyle name="Note 2 8 8 8" xfId="21119" xr:uid="{5D7E98E0-D3EB-4F80-A837-4208976F438C}"/>
    <cellStyle name="Note 2 8 8 9" xfId="21120" xr:uid="{12F60D30-0B40-47B0-BA18-6CABAE391E30}"/>
    <cellStyle name="Note 2 8 9" xfId="21121" xr:uid="{257544E2-FE1A-4436-889D-880905C487D5}"/>
    <cellStyle name="Note 2 8 9 2" xfId="21122" xr:uid="{938FCEFB-0DF7-4C78-A8CC-537B94B80C6D}"/>
    <cellStyle name="Note 2 8 9 2 2" xfId="21123" xr:uid="{5B50F2E4-E24E-436B-895A-AF3B8C8AEB47}"/>
    <cellStyle name="Note 2 8 9 2 3" xfId="21124" xr:uid="{6E54560A-C9E4-4183-977D-DB2A54C98CFC}"/>
    <cellStyle name="Note 2 8 9 3" xfId="21125" xr:uid="{F645CAEB-43F9-4EAE-B344-7EABC36B12A6}"/>
    <cellStyle name="Note 2 8 9 3 2" xfId="21126" xr:uid="{7714DA99-E6E2-45CC-B8FB-0B604BB4C8BC}"/>
    <cellStyle name="Note 2 8 9 3 3" xfId="21127" xr:uid="{9E517917-1233-417D-AC5C-DB80819A4C1C}"/>
    <cellStyle name="Note 2 8 9 4" xfId="21128" xr:uid="{64B3E94D-39C6-4DE6-A37B-E123E8247777}"/>
    <cellStyle name="Note 2 8 9 4 2" xfId="21129" xr:uid="{7FC2EA4A-E38C-4610-AD17-8676B0D3C0D2}"/>
    <cellStyle name="Note 2 8 9 4 3" xfId="21130" xr:uid="{1325B37C-2EBC-4D5C-9858-31D0A20252F3}"/>
    <cellStyle name="Note 2 8 9 5" xfId="21131" xr:uid="{4133236A-BF20-4B97-9B84-A34E8646DC9E}"/>
    <cellStyle name="Note 2 8 9 5 2" xfId="21132" xr:uid="{87AA3515-8896-46AE-A378-C97D07BC6649}"/>
    <cellStyle name="Note 2 8 9 5 3" xfId="21133" xr:uid="{DC076050-749F-4E4F-A639-96C68B06E1C8}"/>
    <cellStyle name="Note 2 8 9 6" xfId="21134" xr:uid="{27817EF2-4CC2-4AA4-A24A-6F56C051C65C}"/>
    <cellStyle name="Note 2 8 9 6 2" xfId="21135" xr:uid="{0FDBD0EB-1649-41D8-90A3-11DED490F733}"/>
    <cellStyle name="Note 2 8 9 6 3" xfId="21136" xr:uid="{0ABA8D86-32F1-482B-8AE9-D7509E000A29}"/>
    <cellStyle name="Note 2 8 9 7" xfId="21137" xr:uid="{B6B9C402-62FE-47AC-AC5D-E1131A578C1F}"/>
    <cellStyle name="Note 2 8 9 8" xfId="21138" xr:uid="{B701E668-49CB-4805-8C4C-F347B3200977}"/>
    <cellStyle name="Note 2 9" xfId="21139" xr:uid="{A5DBE823-7A79-408E-9460-8402F8FD54EB}"/>
    <cellStyle name="Note 2 9 10" xfId="21140" xr:uid="{3A17E541-3ED6-46CA-A349-E1E2FC5D7A48}"/>
    <cellStyle name="Note 2 9 11" xfId="21141" xr:uid="{D0E691A4-9655-487C-8FF1-03E5559975D9}"/>
    <cellStyle name="Note 2 9 2" xfId="21142" xr:uid="{6D10F3AB-2CAD-4FB9-8C5D-C848B1EF7EBD}"/>
    <cellStyle name="Note 2 9 2 2" xfId="21143" xr:uid="{322BDF42-C827-4343-92A5-AA05B2305073}"/>
    <cellStyle name="Note 2 9 2 3" xfId="21144" xr:uid="{C441AFB7-AF7C-44E6-AF06-89C73D8A6B2F}"/>
    <cellStyle name="Note 2 9 2 4" xfId="21145" xr:uid="{36115382-2235-470C-A6AB-35D7B4865885}"/>
    <cellStyle name="Note 2 9 3" xfId="21146" xr:uid="{516D09BB-0A4A-496F-83FA-1B12AF40C714}"/>
    <cellStyle name="Note 2 9 3 2" xfId="21147" xr:uid="{1BD56B4B-A77E-4EB7-AC44-84FBAAFA065C}"/>
    <cellStyle name="Note 2 9 3 3" xfId="21148" xr:uid="{96D58183-B4C3-48BA-BBCB-F61BDC721EDF}"/>
    <cellStyle name="Note 2 9 3 4" xfId="21149" xr:uid="{3C65C370-29DD-441E-AF7B-F3B960973215}"/>
    <cellStyle name="Note 2 9 4" xfId="21150" xr:uid="{10E64F10-DEF9-498D-AE45-C41940DD98BC}"/>
    <cellStyle name="Note 2 9 4 2" xfId="21151" xr:uid="{05188C02-CF44-44F0-AA66-F3BF5422DAB8}"/>
    <cellStyle name="Note 2 9 4 3" xfId="21152" xr:uid="{DDD4160C-76D2-4F2D-8B5E-E2972791104A}"/>
    <cellStyle name="Note 2 9 4 4" xfId="21153" xr:uid="{2EB9DAE0-5033-44F2-916F-9005CE11E99A}"/>
    <cellStyle name="Note 2 9 5" xfId="21154" xr:uid="{E110241E-82FD-4E3E-A290-E3CAA75DF134}"/>
    <cellStyle name="Note 2 9 5 2" xfId="21155" xr:uid="{141D6A7C-FE40-48FD-879C-BF621E17ECCE}"/>
    <cellStyle name="Note 2 9 5 3" xfId="21156" xr:uid="{BC8FA34C-72C6-4045-9846-96ECEC1544DE}"/>
    <cellStyle name="Note 2 9 5 4" xfId="21157" xr:uid="{857DCB68-0549-4D0C-9F74-5650D6635297}"/>
    <cellStyle name="Note 2 9 6" xfId="21158" xr:uid="{3BC7447A-8C40-4158-A241-1ED9F1560BBC}"/>
    <cellStyle name="Note 2 9 6 2" xfId="21159" xr:uid="{1AA5B016-9507-4288-A99B-5DC2CF58DBF3}"/>
    <cellStyle name="Note 2 9 6 3" xfId="21160" xr:uid="{FC81C8A0-5333-4100-A8C8-34FD889540DB}"/>
    <cellStyle name="Note 2 9 6 4" xfId="21161" xr:uid="{C048D910-2B4A-43F4-A23F-1296D6196FCC}"/>
    <cellStyle name="Note 2 9 7" xfId="21162" xr:uid="{4471A6B3-0344-4447-998A-1D19A5615DB5}"/>
    <cellStyle name="Note 2 9 8" xfId="21163" xr:uid="{D16D33A0-6867-4848-91B5-16639FFE379C}"/>
    <cellStyle name="Note 2 9 9" xfId="21164" xr:uid="{8DAE8024-0879-4D7B-B7F5-97732D9D78E1}"/>
    <cellStyle name="Note 3" xfId="21165" xr:uid="{337BA5D9-81D0-4EEA-ACA7-2AF87141AF10}"/>
    <cellStyle name="Output 2" xfId="211" xr:uid="{42A17406-9EBC-48E8-8789-AD8B1F6938C3}"/>
    <cellStyle name="Output 2 10" xfId="21166" xr:uid="{5EB53F95-9878-4433-B102-31B0164CC62A}"/>
    <cellStyle name="Output 2 10 10" xfId="21167" xr:uid="{E20646FC-9D2D-4CDA-AC76-02A64B052DF7}"/>
    <cellStyle name="Output 2 10 10 2" xfId="21168" xr:uid="{0E0BC278-FB07-496C-B41D-B35836B8E4B1}"/>
    <cellStyle name="Output 2 10 10 2 2" xfId="21169" xr:uid="{9CF88FC5-3CE2-4E07-8BFB-7EE794B59D44}"/>
    <cellStyle name="Output 2 10 10 2 3" xfId="21170" xr:uid="{6B1EF027-E07E-4FFA-BB57-C948C4E67F40}"/>
    <cellStyle name="Output 2 10 10 3" xfId="21171" xr:uid="{89E1CD83-8DBC-4E41-80F3-B79920D5A3B2}"/>
    <cellStyle name="Output 2 10 10 3 2" xfId="21172" xr:uid="{E0583ECE-480B-41AF-9E05-9112DE00D35A}"/>
    <cellStyle name="Output 2 10 10 3 3" xfId="21173" xr:uid="{CCEA9432-2B85-4014-8E1F-D23B7869CA04}"/>
    <cellStyle name="Output 2 10 10 4" xfId="21174" xr:uid="{48D09789-C4D8-42DC-8D22-F131CDC6A0DF}"/>
    <cellStyle name="Output 2 10 10 4 2" xfId="21175" xr:uid="{967E647D-A3E1-4E28-98E3-EB40B584476B}"/>
    <cellStyle name="Output 2 10 10 4 3" xfId="21176" xr:uid="{1D303B9D-FB1B-4667-A035-287B7ADAD622}"/>
    <cellStyle name="Output 2 10 10 5" xfId="21177" xr:uid="{859FF08A-9359-4AD6-8442-1ED6FD1B50D8}"/>
    <cellStyle name="Output 2 10 10 5 2" xfId="21178" xr:uid="{7DF7D1FA-C6D1-4842-A779-BC7D8FABBDC5}"/>
    <cellStyle name="Output 2 10 10 5 3" xfId="21179" xr:uid="{8E77AD82-5DE1-49B9-AC43-C9918C8B6B7F}"/>
    <cellStyle name="Output 2 10 10 6" xfId="21180" xr:uid="{BF24EBDB-695C-4F39-AEAB-047B4FDC83AE}"/>
    <cellStyle name="Output 2 10 10 6 2" xfId="21181" xr:uid="{1C32A8AB-7A25-49F5-9B0D-26A0F7D8D27E}"/>
    <cellStyle name="Output 2 10 10 6 3" xfId="21182" xr:uid="{A84309F2-31B0-4C9A-BEFB-8FEDA59D763A}"/>
    <cellStyle name="Output 2 10 10 7" xfId="21183" xr:uid="{9152C466-D776-479A-AD88-B4F81CC757B4}"/>
    <cellStyle name="Output 2 10 10 8" xfId="21184" xr:uid="{1284DD14-C357-4260-B6DB-CA7457DF04CB}"/>
    <cellStyle name="Output 2 10 11" xfId="21185" xr:uid="{DACCC738-292A-4A18-94B1-84C8261C0A5B}"/>
    <cellStyle name="Output 2 10 11 2" xfId="21186" xr:uid="{D2C16B7A-31A6-4D8D-BE3D-060C4FBDA389}"/>
    <cellStyle name="Output 2 10 11 2 2" xfId="21187" xr:uid="{B64CE2BB-B0A1-43B1-808A-B5A6C2B2E3DE}"/>
    <cellStyle name="Output 2 10 11 2 3" xfId="21188" xr:uid="{F8DE2113-978B-48B0-AB4D-FC082DAA00B6}"/>
    <cellStyle name="Output 2 10 11 3" xfId="21189" xr:uid="{0FC3834D-26E3-4485-95D0-420557F5FAC1}"/>
    <cellStyle name="Output 2 10 11 3 2" xfId="21190" xr:uid="{6D64708C-A962-44E2-A79A-EEAD32838CCB}"/>
    <cellStyle name="Output 2 10 11 3 3" xfId="21191" xr:uid="{FF7C2528-E615-4C73-9F41-FC183B137D3B}"/>
    <cellStyle name="Output 2 10 11 4" xfId="21192" xr:uid="{6BDAC1C0-0CBA-49A2-B86B-D11FFDED973C}"/>
    <cellStyle name="Output 2 10 11 4 2" xfId="21193" xr:uid="{490C1031-8D07-4733-B12B-546C79DBA7BD}"/>
    <cellStyle name="Output 2 10 11 4 3" xfId="21194" xr:uid="{4176D535-1C5B-492B-8DBA-08BFB6FA8F3A}"/>
    <cellStyle name="Output 2 10 11 5" xfId="21195" xr:uid="{E29903B0-D53D-432E-85CB-7634A1D07A6C}"/>
    <cellStyle name="Output 2 10 11 5 2" xfId="21196" xr:uid="{FC778884-4272-41FF-BD71-F80052FCCA61}"/>
    <cellStyle name="Output 2 10 11 5 3" xfId="21197" xr:uid="{61280222-290C-4F37-8279-43C8EE83F458}"/>
    <cellStyle name="Output 2 10 11 6" xfId="21198" xr:uid="{B3D3F407-EF81-4926-9C03-AE7CD93940B6}"/>
    <cellStyle name="Output 2 10 11 6 2" xfId="21199" xr:uid="{094CB9EC-4467-454C-A40F-277F0C14968E}"/>
    <cellStyle name="Output 2 10 11 6 3" xfId="21200" xr:uid="{801C49F8-8176-4996-87B8-B616F37AE9B4}"/>
    <cellStyle name="Output 2 10 11 7" xfId="21201" xr:uid="{B3481694-E73D-497C-94BC-FAEB6AED3578}"/>
    <cellStyle name="Output 2 10 11 8" xfId="21202" xr:uid="{EC59D994-7E59-4089-9C8C-51FDE2BFDFAA}"/>
    <cellStyle name="Output 2 10 12" xfId="21203" xr:uid="{4D5C7A67-80AE-4508-BA10-06D8E57CC8B0}"/>
    <cellStyle name="Output 2 10 12 2" xfId="21204" xr:uid="{85F247B3-357B-46CF-9079-EAD885D132D2}"/>
    <cellStyle name="Output 2 10 12 2 2" xfId="21205" xr:uid="{60B52E6B-0E18-4BF6-8B25-EE3C2CC85995}"/>
    <cellStyle name="Output 2 10 12 2 3" xfId="21206" xr:uid="{E87ECD4D-4FAB-404B-B2FE-2FD8ACF5BFD9}"/>
    <cellStyle name="Output 2 10 12 3" xfId="21207" xr:uid="{09622620-EDDB-43A7-AAA3-8B594617085E}"/>
    <cellStyle name="Output 2 10 12 3 2" xfId="21208" xr:uid="{7817401E-9695-4A1A-8AF3-CD525FA4A2E4}"/>
    <cellStyle name="Output 2 10 12 3 3" xfId="21209" xr:uid="{7B4950EC-79E6-43C4-BF45-BFC42A11250A}"/>
    <cellStyle name="Output 2 10 12 4" xfId="21210" xr:uid="{34E4F276-1157-44F6-AC35-DB2E3BE7909B}"/>
    <cellStyle name="Output 2 10 12 4 2" xfId="21211" xr:uid="{CE6E13BA-AA12-4A0B-A7C2-054236CC5347}"/>
    <cellStyle name="Output 2 10 12 4 3" xfId="21212" xr:uid="{9D23D5A5-CFF3-4F5B-B5B6-A3A043041791}"/>
    <cellStyle name="Output 2 10 12 5" xfId="21213" xr:uid="{F879D36C-4DDA-44FB-82F1-F65FD2447824}"/>
    <cellStyle name="Output 2 10 12 5 2" xfId="21214" xr:uid="{894652EC-A063-4B13-BFBC-D85FECFE1A96}"/>
    <cellStyle name="Output 2 10 12 5 3" xfId="21215" xr:uid="{DABAD148-4D6C-4A52-A06F-6E471E826A9D}"/>
    <cellStyle name="Output 2 10 12 6" xfId="21216" xr:uid="{05326E82-7138-4341-B605-DFB38690BB95}"/>
    <cellStyle name="Output 2 10 12 6 2" xfId="21217" xr:uid="{09EFFD4E-D3A6-46DB-AAA0-ACEE573D0FC7}"/>
    <cellStyle name="Output 2 10 12 6 3" xfId="21218" xr:uid="{3FD303CA-1288-4AA8-A4AE-9386D74701C5}"/>
    <cellStyle name="Output 2 10 12 7" xfId="21219" xr:uid="{665AF991-9195-468D-92CF-B416CBF0DB3E}"/>
    <cellStyle name="Output 2 10 12 8" xfId="21220" xr:uid="{3AE7A0BC-5783-4607-AE62-8DE52B6E61D9}"/>
    <cellStyle name="Output 2 10 13" xfId="21221" xr:uid="{5D73DFD7-6842-4A52-BAFA-2D3F160FE5EF}"/>
    <cellStyle name="Output 2 10 13 2" xfId="21222" xr:uid="{37697EB8-77F4-44D8-A437-38E4439C5BF7}"/>
    <cellStyle name="Output 2 10 13 2 2" xfId="21223" xr:uid="{2181C70B-69AF-40FC-A9CD-BC91A9229FAA}"/>
    <cellStyle name="Output 2 10 13 2 3" xfId="21224" xr:uid="{191540E1-202F-4556-9B53-E4F0F1E87831}"/>
    <cellStyle name="Output 2 10 13 3" xfId="21225" xr:uid="{64C629A6-318B-4A1E-8C07-D2BF2CFEA6CB}"/>
    <cellStyle name="Output 2 10 13 3 2" xfId="21226" xr:uid="{E6954457-0FCB-4A01-9682-796B2B76BB0C}"/>
    <cellStyle name="Output 2 10 13 3 3" xfId="21227" xr:uid="{DBA6FC08-83C2-4311-96D5-980BDB2BDF86}"/>
    <cellStyle name="Output 2 10 13 4" xfId="21228" xr:uid="{569F49B7-6EC0-4024-A96C-527DC8507C71}"/>
    <cellStyle name="Output 2 10 13 4 2" xfId="21229" xr:uid="{CF02DEB7-BF8F-42EC-BA27-2967244AB1BD}"/>
    <cellStyle name="Output 2 10 13 4 3" xfId="21230" xr:uid="{470E8A00-A983-44A0-B60C-A91045DB18B4}"/>
    <cellStyle name="Output 2 10 13 5" xfId="21231" xr:uid="{2A8B81AC-02DB-46A1-9F40-71D7923F70DC}"/>
    <cellStyle name="Output 2 10 13 5 2" xfId="21232" xr:uid="{C288889B-15AA-4E06-B660-5F65DC45F899}"/>
    <cellStyle name="Output 2 10 13 5 3" xfId="21233" xr:uid="{755D3D94-DC0C-4D71-825B-93BF2B58E238}"/>
    <cellStyle name="Output 2 10 13 6" xfId="21234" xr:uid="{7695CF25-3DEB-4695-8CBA-01282B77023C}"/>
    <cellStyle name="Output 2 10 13 6 2" xfId="21235" xr:uid="{3D468097-6E56-4368-8D0F-034D019EEEF9}"/>
    <cellStyle name="Output 2 10 13 6 3" xfId="21236" xr:uid="{4BF66764-2418-4069-BF52-07B73D04BE48}"/>
    <cellStyle name="Output 2 10 13 7" xfId="21237" xr:uid="{53821876-89F8-461A-A8AB-9EB8F8651851}"/>
    <cellStyle name="Output 2 10 13 8" xfId="21238" xr:uid="{4A734883-D94D-405B-8E87-8CBB5B9E7AFF}"/>
    <cellStyle name="Output 2 10 14" xfId="21239" xr:uid="{9DB3CADE-653C-46A8-A621-434C1BA59261}"/>
    <cellStyle name="Output 2 10 14 2" xfId="21240" xr:uid="{716016B5-0F9C-46BF-9429-4434D4379717}"/>
    <cellStyle name="Output 2 10 14 2 2" xfId="21241" xr:uid="{4DD7583E-7E88-48A9-B3B4-1A51C6E37C0A}"/>
    <cellStyle name="Output 2 10 14 2 3" xfId="21242" xr:uid="{4EC565E5-D738-4420-B1D8-6BFF56C654FB}"/>
    <cellStyle name="Output 2 10 14 3" xfId="21243" xr:uid="{401B9109-108C-4D1A-BB53-672AA6FA84B9}"/>
    <cellStyle name="Output 2 10 14 3 2" xfId="21244" xr:uid="{81DEEA72-6285-4A1C-99B7-DDFFE5179A91}"/>
    <cellStyle name="Output 2 10 14 3 3" xfId="21245" xr:uid="{BF97919D-62EF-4C79-B013-D4A73FAAED35}"/>
    <cellStyle name="Output 2 10 14 4" xfId="21246" xr:uid="{0AF71A17-3E38-4A74-AD34-17108766E991}"/>
    <cellStyle name="Output 2 10 14 4 2" xfId="21247" xr:uid="{6DE86B5F-D2DB-4859-8D87-34178C6AF72E}"/>
    <cellStyle name="Output 2 10 14 4 3" xfId="21248" xr:uid="{0A9EEEC3-96E0-460C-9028-948750E36A49}"/>
    <cellStyle name="Output 2 10 14 5" xfId="21249" xr:uid="{B43BE07F-F6C7-4956-BCBC-4B29B4087E5A}"/>
    <cellStyle name="Output 2 10 14 5 2" xfId="21250" xr:uid="{EF3939A8-7BF9-4CED-BA55-F14C2E710C63}"/>
    <cellStyle name="Output 2 10 14 5 3" xfId="21251" xr:uid="{02765A93-9925-41C9-B042-E69E01E496F7}"/>
    <cellStyle name="Output 2 10 14 6" xfId="21252" xr:uid="{85A064BC-A9C0-40D1-B7F8-F0AC440B1449}"/>
    <cellStyle name="Output 2 10 14 6 2" xfId="21253" xr:uid="{ED8664C6-1394-489E-9874-1613371331EB}"/>
    <cellStyle name="Output 2 10 14 6 3" xfId="21254" xr:uid="{173E0F61-FA58-4AE1-A575-A6CC351A0610}"/>
    <cellStyle name="Output 2 10 14 7" xfId="21255" xr:uid="{1CA33C85-4F7F-4C83-88DA-5DA73A81AF33}"/>
    <cellStyle name="Output 2 10 14 8" xfId="21256" xr:uid="{D2CD4CD6-646C-4491-8B06-1D97F216E1E2}"/>
    <cellStyle name="Output 2 10 15" xfId="21257" xr:uid="{F9BC836D-EFF8-43AE-8B99-61F2ECF12641}"/>
    <cellStyle name="Output 2 10 15 2" xfId="21258" xr:uid="{CE6CE008-E8E8-4214-BE75-D7DF464672EC}"/>
    <cellStyle name="Output 2 10 15 3" xfId="21259" xr:uid="{88A9E989-6A2F-4C8A-A611-B5589AF8227D}"/>
    <cellStyle name="Output 2 10 16" xfId="21260" xr:uid="{7755A180-8B4D-4AF1-9A5E-2C2BE7CA537B}"/>
    <cellStyle name="Output 2 10 16 2" xfId="21261" xr:uid="{82EDCADE-32AD-4100-A463-8E9EF94B9C81}"/>
    <cellStyle name="Output 2 10 16 3" xfId="21262" xr:uid="{A4DAEFC3-20FC-4827-9C1D-CC3EDE1759AC}"/>
    <cellStyle name="Output 2 10 17" xfId="21263" xr:uid="{37A500F9-1DAF-406A-9A0B-BFA33B992144}"/>
    <cellStyle name="Output 2 10 18" xfId="21264" xr:uid="{CC96978A-072D-484D-99C4-2B95AEB4117E}"/>
    <cellStyle name="Output 2 10 2" xfId="21265" xr:uid="{2291C85D-A81C-428A-89B8-7F5394A57704}"/>
    <cellStyle name="Output 2 10 2 2" xfId="21266" xr:uid="{1383AC0F-540D-424D-A76C-5B2260D15C21}"/>
    <cellStyle name="Output 2 10 2 2 2" xfId="21267" xr:uid="{3946B53B-0BBC-4F61-BB0C-748983529799}"/>
    <cellStyle name="Output 2 10 2 2 3" xfId="21268" xr:uid="{9F03A402-478C-40AE-BCBA-F3AE2C9EFFF1}"/>
    <cellStyle name="Output 2 10 2 3" xfId="21269" xr:uid="{76B16084-B14E-4761-8D94-5F9DD9A7F03B}"/>
    <cellStyle name="Output 2 10 2 3 2" xfId="21270" xr:uid="{8C68B790-1B96-4568-BBE7-2731E3CD742B}"/>
    <cellStyle name="Output 2 10 2 3 3" xfId="21271" xr:uid="{E8EE126E-4C96-4254-AE37-214465C4EBD8}"/>
    <cellStyle name="Output 2 10 2 4" xfId="21272" xr:uid="{E107F1A7-765D-45C5-B087-C9DADABED835}"/>
    <cellStyle name="Output 2 10 2 4 2" xfId="21273" xr:uid="{59AD6606-3448-4B12-B17D-7C305AECDED5}"/>
    <cellStyle name="Output 2 10 2 4 3" xfId="21274" xr:uid="{A1A3F07C-F1D0-4997-9878-DE27940D6082}"/>
    <cellStyle name="Output 2 10 2 5" xfId="21275" xr:uid="{38219D24-5915-41D1-9D36-DA890CB30029}"/>
    <cellStyle name="Output 2 10 2 5 2" xfId="21276" xr:uid="{A40EAB79-A10B-459D-A063-12026111498E}"/>
    <cellStyle name="Output 2 10 2 5 3" xfId="21277" xr:uid="{7B454C9C-6809-4394-930D-13E561C002BB}"/>
    <cellStyle name="Output 2 10 2 6" xfId="21278" xr:uid="{E6E3DDD0-4994-4D83-B383-7A1D136744D1}"/>
    <cellStyle name="Output 2 10 2 6 2" xfId="21279" xr:uid="{1F91044D-4AD0-4B81-99ED-96C2FAFFA0A5}"/>
    <cellStyle name="Output 2 10 2 6 3" xfId="21280" xr:uid="{38BA3E9A-B968-4244-A456-68508E7129FA}"/>
    <cellStyle name="Output 2 10 2 7" xfId="21281" xr:uid="{F1C3E5BA-A77B-4494-8D53-1DE07E69FCC7}"/>
    <cellStyle name="Output 2 10 2 8" xfId="21282" xr:uid="{BEC5560A-9CF7-4D89-BDEE-5646CD50F2E3}"/>
    <cellStyle name="Output 2 10 2 9" xfId="21283" xr:uid="{9CB9DF9D-3D3A-4463-ACEF-C06BD1A45DAD}"/>
    <cellStyle name="Output 2 10 3" xfId="21284" xr:uid="{E0EB1278-6030-4330-BE0F-66EFFDBDBD5D}"/>
    <cellStyle name="Output 2 10 3 2" xfId="21285" xr:uid="{D012357E-4B68-419A-8398-D9C75C62DD39}"/>
    <cellStyle name="Output 2 10 3 2 2" xfId="21286" xr:uid="{1F0C67D2-7DA4-44A0-93DC-6200B1BC8F68}"/>
    <cellStyle name="Output 2 10 3 2 3" xfId="21287" xr:uid="{1B5C1217-10AA-49D4-9915-5D65619522D7}"/>
    <cellStyle name="Output 2 10 3 3" xfId="21288" xr:uid="{92EA8D2A-06BA-444F-AB27-34BAB225D4C6}"/>
    <cellStyle name="Output 2 10 3 3 2" xfId="21289" xr:uid="{594A6A46-A8C3-4087-9FA0-70B10A949680}"/>
    <cellStyle name="Output 2 10 3 3 3" xfId="21290" xr:uid="{5D00A8A8-D4C6-40DF-8A52-12F83653E936}"/>
    <cellStyle name="Output 2 10 3 4" xfId="21291" xr:uid="{B1797D53-BBA4-4499-8A01-848A8C95A9EC}"/>
    <cellStyle name="Output 2 10 3 4 2" xfId="21292" xr:uid="{E99DDBCB-2D52-4F5C-BF0E-9ABEF9C352BE}"/>
    <cellStyle name="Output 2 10 3 4 3" xfId="21293" xr:uid="{1B01B330-3076-442D-B30A-A45A3D108082}"/>
    <cellStyle name="Output 2 10 3 5" xfId="21294" xr:uid="{04ECB857-1B8A-4648-89FD-B9DA3B6C1D62}"/>
    <cellStyle name="Output 2 10 3 5 2" xfId="21295" xr:uid="{B9424687-7935-4DBE-99D6-E9DA932A5C6A}"/>
    <cellStyle name="Output 2 10 3 5 3" xfId="21296" xr:uid="{B35B8E68-8AEA-45BA-A3E0-ABA5A7669F36}"/>
    <cellStyle name="Output 2 10 3 6" xfId="21297" xr:uid="{42616699-6F62-4123-85D8-7E2AD8C09053}"/>
    <cellStyle name="Output 2 10 3 6 2" xfId="21298" xr:uid="{01E078B7-3438-4D15-BB12-4FA4F87B6C3F}"/>
    <cellStyle name="Output 2 10 3 6 3" xfId="21299" xr:uid="{1AD81E7C-F7C2-4674-B9E0-0369020E2C5A}"/>
    <cellStyle name="Output 2 10 3 7" xfId="21300" xr:uid="{73454E2E-9639-4F52-8B83-CC4B7C2311E8}"/>
    <cellStyle name="Output 2 10 3 8" xfId="21301" xr:uid="{E414E631-7A63-4E38-A361-6F33D5D9EC90}"/>
    <cellStyle name="Output 2 10 3 9" xfId="21302" xr:uid="{FDD5273C-C485-4DEE-BBF6-5FAA71CE9BAE}"/>
    <cellStyle name="Output 2 10 4" xfId="21303" xr:uid="{352AD177-B2BC-4458-9FD3-DDD94DCA57F3}"/>
    <cellStyle name="Output 2 10 4 2" xfId="21304" xr:uid="{B8E4DF13-69F8-4AE6-BB0B-E590AE317E91}"/>
    <cellStyle name="Output 2 10 4 2 2" xfId="21305" xr:uid="{6E2C3726-1498-4900-A7B9-E277A6D5DBF4}"/>
    <cellStyle name="Output 2 10 4 2 3" xfId="21306" xr:uid="{B7BD64A9-0F0A-4D5B-A001-8C9F2F959E25}"/>
    <cellStyle name="Output 2 10 4 3" xfId="21307" xr:uid="{61F6ADB4-800F-4CC6-8BFB-D5F7136B0B1D}"/>
    <cellStyle name="Output 2 10 4 3 2" xfId="21308" xr:uid="{7E670EB2-02CD-4928-9804-4D806B3C73FA}"/>
    <cellStyle name="Output 2 10 4 3 3" xfId="21309" xr:uid="{D60413DF-3944-4CF0-ABF0-BE594A35CCDD}"/>
    <cellStyle name="Output 2 10 4 4" xfId="21310" xr:uid="{AE00049B-9FCD-4A05-957E-1A2E0DA9FD1A}"/>
    <cellStyle name="Output 2 10 4 4 2" xfId="21311" xr:uid="{F1E00187-DA7B-41BE-B789-12E7FB2D71F6}"/>
    <cellStyle name="Output 2 10 4 4 3" xfId="21312" xr:uid="{5B7D6DAF-7B41-42DF-86DD-F23BAAF504B1}"/>
    <cellStyle name="Output 2 10 4 5" xfId="21313" xr:uid="{54B42264-1182-4430-9C59-E9FE0D765487}"/>
    <cellStyle name="Output 2 10 4 5 2" xfId="21314" xr:uid="{0353165B-3D6C-41D2-B12A-D865808FB469}"/>
    <cellStyle name="Output 2 10 4 5 3" xfId="21315" xr:uid="{14D9114A-EFD7-4C6F-9750-4D0EF5027AB2}"/>
    <cellStyle name="Output 2 10 4 6" xfId="21316" xr:uid="{658761DC-8091-47E5-BA06-8193E143823A}"/>
    <cellStyle name="Output 2 10 4 6 2" xfId="21317" xr:uid="{82BA2B26-FF79-49B1-962C-DAE3FE6F4BF6}"/>
    <cellStyle name="Output 2 10 4 6 3" xfId="21318" xr:uid="{C9077626-4512-439B-98FE-FD9C42484876}"/>
    <cellStyle name="Output 2 10 4 7" xfId="21319" xr:uid="{A3CCE143-EA95-4ED6-8D24-F701A056C68F}"/>
    <cellStyle name="Output 2 10 4 8" xfId="21320" xr:uid="{6F45DBB4-69E0-4F04-A0F7-DF732A02DAA2}"/>
    <cellStyle name="Output 2 10 4 9" xfId="21321" xr:uid="{E2E9BB94-8B91-487F-9A78-B837CC97C568}"/>
    <cellStyle name="Output 2 10 5" xfId="21322" xr:uid="{E074FA2C-4D9D-4C12-A682-9252271146E3}"/>
    <cellStyle name="Output 2 10 5 2" xfId="21323" xr:uid="{990E231A-3A22-49F3-8F89-7422E8C2C341}"/>
    <cellStyle name="Output 2 10 5 2 2" xfId="21324" xr:uid="{AFFEDAD8-C8B5-4ADE-9DB0-53BBD0B23A9F}"/>
    <cellStyle name="Output 2 10 5 2 3" xfId="21325" xr:uid="{9AFE1FB5-F97F-4F67-B8B0-73FED443B314}"/>
    <cellStyle name="Output 2 10 5 3" xfId="21326" xr:uid="{A61CA9CB-3FE9-4082-9CFD-320C109E96E5}"/>
    <cellStyle name="Output 2 10 5 3 2" xfId="21327" xr:uid="{DD70EC3B-E86A-438A-BD63-C8F15A8DBD33}"/>
    <cellStyle name="Output 2 10 5 3 3" xfId="21328" xr:uid="{61FF454C-6215-4091-8167-00883432E090}"/>
    <cellStyle name="Output 2 10 5 4" xfId="21329" xr:uid="{DAF7DC1A-36E4-4137-8882-2195BD0E3BD7}"/>
    <cellStyle name="Output 2 10 5 4 2" xfId="21330" xr:uid="{9A2A9FEC-8FBB-4EB6-AFD8-67BB4F4D572B}"/>
    <cellStyle name="Output 2 10 5 4 3" xfId="21331" xr:uid="{A56F8E2F-5CBA-4793-BA97-ECFA28E74593}"/>
    <cellStyle name="Output 2 10 5 5" xfId="21332" xr:uid="{01B2E9C3-808C-46CA-BBC2-28102516DE42}"/>
    <cellStyle name="Output 2 10 5 5 2" xfId="21333" xr:uid="{D24F874D-EC89-44F6-9EC5-7B8B711F81A8}"/>
    <cellStyle name="Output 2 10 5 5 3" xfId="21334" xr:uid="{D93C128B-9B9E-412B-8F64-AC7C2B0B727A}"/>
    <cellStyle name="Output 2 10 5 6" xfId="21335" xr:uid="{13125355-E59E-4C06-ACF6-58D494278239}"/>
    <cellStyle name="Output 2 10 5 6 2" xfId="21336" xr:uid="{397B72DD-0DDF-4AA5-8E24-03B3FD844022}"/>
    <cellStyle name="Output 2 10 5 6 3" xfId="21337" xr:uid="{06FCB2EB-C467-45C8-ABCC-955890C9D33C}"/>
    <cellStyle name="Output 2 10 5 7" xfId="21338" xr:uid="{A3A77D0A-4005-42E8-938B-4BE546A8EE7E}"/>
    <cellStyle name="Output 2 10 5 8" xfId="21339" xr:uid="{3D8B009F-EA2E-4651-BC6C-0EE6E720500E}"/>
    <cellStyle name="Output 2 10 5 9" xfId="21340" xr:uid="{B2E9A71F-F644-4C9F-A81F-54596A4E36A7}"/>
    <cellStyle name="Output 2 10 6" xfId="21341" xr:uid="{BC687F59-6B2B-40E1-944C-74BE432A8FCE}"/>
    <cellStyle name="Output 2 10 6 2" xfId="21342" xr:uid="{FFD5A90F-40F9-4400-9CE9-1935E6157CBE}"/>
    <cellStyle name="Output 2 10 6 2 2" xfId="21343" xr:uid="{2F9FFB5D-1314-4B87-80B4-15B746891BB6}"/>
    <cellStyle name="Output 2 10 6 2 3" xfId="21344" xr:uid="{3DE12E2F-3F66-4FF8-B93E-D2D0EAC89CE6}"/>
    <cellStyle name="Output 2 10 6 3" xfId="21345" xr:uid="{DD75FE19-4175-4FE0-B4E0-FB08751CE830}"/>
    <cellStyle name="Output 2 10 6 3 2" xfId="21346" xr:uid="{CA5BB45B-8164-45E5-A82C-3647E7D1E86A}"/>
    <cellStyle name="Output 2 10 6 3 3" xfId="21347" xr:uid="{05012DEA-8C2B-4B5F-8949-725662AA8DAC}"/>
    <cellStyle name="Output 2 10 6 4" xfId="21348" xr:uid="{74383794-511F-41F3-BFA8-1314911470D1}"/>
    <cellStyle name="Output 2 10 6 4 2" xfId="21349" xr:uid="{6B260115-E658-42C5-A437-20B8C16A40DC}"/>
    <cellStyle name="Output 2 10 6 4 3" xfId="21350" xr:uid="{A4C1DF01-1E3C-4AA5-A718-86383E55061F}"/>
    <cellStyle name="Output 2 10 6 5" xfId="21351" xr:uid="{D220E9FD-DF67-4462-AC77-CF66E933B2BF}"/>
    <cellStyle name="Output 2 10 6 5 2" xfId="21352" xr:uid="{52B4D741-51F2-431D-A5FC-8A136F0E3ED7}"/>
    <cellStyle name="Output 2 10 6 5 3" xfId="21353" xr:uid="{6F8B72DA-DBC0-496A-9166-69C1883FD4DA}"/>
    <cellStyle name="Output 2 10 6 6" xfId="21354" xr:uid="{5D6B51E1-9B81-489E-8528-444E68C7EF6B}"/>
    <cellStyle name="Output 2 10 6 6 2" xfId="21355" xr:uid="{850EAC7E-71EF-4F4C-9438-1052C4B9DACA}"/>
    <cellStyle name="Output 2 10 6 6 3" xfId="21356" xr:uid="{E3F62F9F-A935-4F65-8754-6B7649A06400}"/>
    <cellStyle name="Output 2 10 6 7" xfId="21357" xr:uid="{6BF65693-E141-46B2-833C-C907DC0E631D}"/>
    <cellStyle name="Output 2 10 6 8" xfId="21358" xr:uid="{1DF148DC-A357-4993-B689-EE2126D77240}"/>
    <cellStyle name="Output 2 10 6 9" xfId="21359" xr:uid="{0097A53D-A659-4716-A315-BFF56DF98E69}"/>
    <cellStyle name="Output 2 10 7" xfId="21360" xr:uid="{73B32708-2101-4B9A-9690-ABB5D14CB04E}"/>
    <cellStyle name="Output 2 10 7 2" xfId="21361" xr:uid="{F8442573-1E4D-4F33-A72C-43FEBF077870}"/>
    <cellStyle name="Output 2 10 7 2 2" xfId="21362" xr:uid="{42C76FC8-D4CC-4FFD-B4D0-F053F080E744}"/>
    <cellStyle name="Output 2 10 7 2 3" xfId="21363" xr:uid="{43C9FB09-566A-4484-A6CA-0B2DE05EFFCA}"/>
    <cellStyle name="Output 2 10 7 3" xfId="21364" xr:uid="{BDA1BA55-0101-4946-B865-11F4DA65A529}"/>
    <cellStyle name="Output 2 10 7 3 2" xfId="21365" xr:uid="{E02661B3-F2A5-4152-B4FC-955BBE71E959}"/>
    <cellStyle name="Output 2 10 7 3 3" xfId="21366" xr:uid="{D488237E-50AA-4F2D-B833-8DB33C169D9A}"/>
    <cellStyle name="Output 2 10 7 4" xfId="21367" xr:uid="{886CFAC7-BCDA-4777-8F1B-4014100EDABF}"/>
    <cellStyle name="Output 2 10 7 4 2" xfId="21368" xr:uid="{8E4F01AC-B2A6-4507-802D-C7D3CD4CEA82}"/>
    <cellStyle name="Output 2 10 7 4 3" xfId="21369" xr:uid="{EDEC3F4C-DF57-4A6C-8337-B77DD1C81AC2}"/>
    <cellStyle name="Output 2 10 7 5" xfId="21370" xr:uid="{B82BE891-C709-4919-A9DC-5F7E81ECF4EF}"/>
    <cellStyle name="Output 2 10 7 5 2" xfId="21371" xr:uid="{03646EB5-B958-45D7-B8F9-01C133E7CB6A}"/>
    <cellStyle name="Output 2 10 7 5 3" xfId="21372" xr:uid="{4E18589F-6E73-4D28-AD8D-5E26069793CB}"/>
    <cellStyle name="Output 2 10 7 6" xfId="21373" xr:uid="{2020BBAC-659D-4CCF-9F0A-77A5F26C87B1}"/>
    <cellStyle name="Output 2 10 7 6 2" xfId="21374" xr:uid="{7B54E929-B3B7-4F88-918E-F4B735C00371}"/>
    <cellStyle name="Output 2 10 7 6 3" xfId="21375" xr:uid="{7B8BFA85-88CF-4116-AA8C-070DDAFA8433}"/>
    <cellStyle name="Output 2 10 7 7" xfId="21376" xr:uid="{B8841680-C2F2-4A0C-9614-F08D7DDBE45E}"/>
    <cellStyle name="Output 2 10 7 8" xfId="21377" xr:uid="{C7F67D3F-6572-4BF5-B20C-7255713FBF18}"/>
    <cellStyle name="Output 2 10 7 9" xfId="21378" xr:uid="{7F4AB98B-63F9-44B7-A170-D880DD4DE836}"/>
    <cellStyle name="Output 2 10 8" xfId="21379" xr:uid="{AC0AC472-1AC0-489E-B67C-2E70E2D8256C}"/>
    <cellStyle name="Output 2 10 8 2" xfId="21380" xr:uid="{FA59ED36-08DB-4E88-BE14-7D38C8667BB3}"/>
    <cellStyle name="Output 2 10 8 2 2" xfId="21381" xr:uid="{6B31923A-1C16-4F01-B48F-11D4AD031DA8}"/>
    <cellStyle name="Output 2 10 8 2 3" xfId="21382" xr:uid="{913E507C-9E1C-4526-BF91-CB983BA33073}"/>
    <cellStyle name="Output 2 10 8 3" xfId="21383" xr:uid="{8369880D-19DD-40D9-A48B-C3EA540BCACF}"/>
    <cellStyle name="Output 2 10 8 3 2" xfId="21384" xr:uid="{5B8F0979-07B1-40DF-AD01-6A7C51CAAEBF}"/>
    <cellStyle name="Output 2 10 8 3 3" xfId="21385" xr:uid="{C0BD6466-0D42-4AD8-888A-F0805A78A188}"/>
    <cellStyle name="Output 2 10 8 4" xfId="21386" xr:uid="{96818BF5-2111-43D5-B9BD-7CAA25B155BE}"/>
    <cellStyle name="Output 2 10 8 4 2" xfId="21387" xr:uid="{CA5DFE20-4954-4C47-B106-E067EF3767D8}"/>
    <cellStyle name="Output 2 10 8 4 3" xfId="21388" xr:uid="{9CF13520-4DFE-4DA2-8EAB-75F6F8B99D70}"/>
    <cellStyle name="Output 2 10 8 5" xfId="21389" xr:uid="{131CE62A-24C8-42B8-B89B-55ED5456E462}"/>
    <cellStyle name="Output 2 10 8 5 2" xfId="21390" xr:uid="{4111682D-4F01-4E45-BC9F-DB35AFD866FB}"/>
    <cellStyle name="Output 2 10 8 5 3" xfId="21391" xr:uid="{DF3EEB78-F212-432A-8D03-6446A6E60DBC}"/>
    <cellStyle name="Output 2 10 8 6" xfId="21392" xr:uid="{FD7EFAF4-BA01-43CE-97E0-438A90000E65}"/>
    <cellStyle name="Output 2 10 8 6 2" xfId="21393" xr:uid="{3F6EB924-A496-4B33-99AF-2BD3BDEAB683}"/>
    <cellStyle name="Output 2 10 8 6 3" xfId="21394" xr:uid="{13FA9272-E78D-4C82-988E-C51CA93863D3}"/>
    <cellStyle name="Output 2 10 8 7" xfId="21395" xr:uid="{8AA87493-5A5C-4A25-9594-9BEC1AC006CD}"/>
    <cellStyle name="Output 2 10 8 8" xfId="21396" xr:uid="{C834A8CE-13DA-4EF5-B84A-20D323025181}"/>
    <cellStyle name="Output 2 10 8 9" xfId="21397" xr:uid="{5B0F1797-1A97-4F33-93CC-328058A4514A}"/>
    <cellStyle name="Output 2 10 9" xfId="21398" xr:uid="{90DCF539-4CC3-4496-80BC-2DD5E65A7ECA}"/>
    <cellStyle name="Output 2 10 9 2" xfId="21399" xr:uid="{109509CE-7390-4DAE-9DB2-FB245890D250}"/>
    <cellStyle name="Output 2 10 9 2 2" xfId="21400" xr:uid="{796289B1-4333-4FF2-8C10-D6E5B691AE8C}"/>
    <cellStyle name="Output 2 10 9 2 3" xfId="21401" xr:uid="{6A65B30E-50EC-4EC1-950C-1CB50D28DA9D}"/>
    <cellStyle name="Output 2 10 9 3" xfId="21402" xr:uid="{DD12B517-07E0-4458-B6FE-DC3D37742D8F}"/>
    <cellStyle name="Output 2 10 9 3 2" xfId="21403" xr:uid="{6C60A359-6E1F-41C5-B6EB-8CAAAC70D55B}"/>
    <cellStyle name="Output 2 10 9 3 3" xfId="21404" xr:uid="{6DAA0D28-F2F1-4827-A64D-3961246E6926}"/>
    <cellStyle name="Output 2 10 9 4" xfId="21405" xr:uid="{4DC125D5-F00C-4E92-8BE5-8299F40E7609}"/>
    <cellStyle name="Output 2 10 9 4 2" xfId="21406" xr:uid="{B0E99703-1FC2-4C87-94E6-665B7D9E2EA4}"/>
    <cellStyle name="Output 2 10 9 4 3" xfId="21407" xr:uid="{063A86EF-97E0-4FB0-B923-4D8166EDEEEB}"/>
    <cellStyle name="Output 2 10 9 5" xfId="21408" xr:uid="{CC228CEE-3E61-40C5-BB2B-9D44437DA5C5}"/>
    <cellStyle name="Output 2 10 9 5 2" xfId="21409" xr:uid="{9AFF987A-AB2C-4F55-A725-92105C67096B}"/>
    <cellStyle name="Output 2 10 9 5 3" xfId="21410" xr:uid="{CD9CBC51-5475-426B-AA25-F869CFD740AE}"/>
    <cellStyle name="Output 2 10 9 6" xfId="21411" xr:uid="{6FB27C1B-22ED-411E-8DA3-AC4FCB7D7C71}"/>
    <cellStyle name="Output 2 10 9 6 2" xfId="21412" xr:uid="{2BFE913B-1077-49D5-88C3-3C908DF825C3}"/>
    <cellStyle name="Output 2 10 9 6 3" xfId="21413" xr:uid="{5354D9B8-2F86-4C05-9783-AC9ACC2FF5C4}"/>
    <cellStyle name="Output 2 10 9 7" xfId="21414" xr:uid="{14A65B1F-2551-4D44-8CF2-22331B9A8FC8}"/>
    <cellStyle name="Output 2 10 9 8" xfId="21415" xr:uid="{C3D00C15-CE7C-42D9-977C-589E968FB867}"/>
    <cellStyle name="Output 2 11" xfId="21416" xr:uid="{BB31862B-EA5F-41F4-8536-CCD78D5E41F5}"/>
    <cellStyle name="Output 2 11 10" xfId="21417" xr:uid="{E79879E3-7626-49FD-AEEF-A574E463EAC3}"/>
    <cellStyle name="Output 2 11 10 2" xfId="21418" xr:uid="{A9436492-CE8F-4CDF-AEF4-A5E73B8B4195}"/>
    <cellStyle name="Output 2 11 10 2 2" xfId="21419" xr:uid="{54BF9E43-0185-4636-9222-3A27862AFD8B}"/>
    <cellStyle name="Output 2 11 10 2 3" xfId="21420" xr:uid="{D6092E13-7341-4F7D-B45B-B6EC44101A15}"/>
    <cellStyle name="Output 2 11 10 3" xfId="21421" xr:uid="{AAEF4AE4-03CE-44E8-96A8-2070AE327224}"/>
    <cellStyle name="Output 2 11 10 3 2" xfId="21422" xr:uid="{9187C0D1-FF1A-400F-8AA0-95BB31488757}"/>
    <cellStyle name="Output 2 11 10 3 3" xfId="21423" xr:uid="{6B918CD2-2320-47A1-8036-456C890E4981}"/>
    <cellStyle name="Output 2 11 10 4" xfId="21424" xr:uid="{B5032DEE-76DD-432C-91BC-3C937279D777}"/>
    <cellStyle name="Output 2 11 10 4 2" xfId="21425" xr:uid="{94CEF9DE-8C05-4C51-816E-0307489694B8}"/>
    <cellStyle name="Output 2 11 10 4 3" xfId="21426" xr:uid="{CD50A793-8D39-4FA4-B229-7591841CBAFA}"/>
    <cellStyle name="Output 2 11 10 5" xfId="21427" xr:uid="{43219666-CB18-498B-A7AB-72A9BEA88928}"/>
    <cellStyle name="Output 2 11 10 5 2" xfId="21428" xr:uid="{1F345667-D91C-4236-840B-58A30F720AA7}"/>
    <cellStyle name="Output 2 11 10 5 3" xfId="21429" xr:uid="{4B3F090D-7C28-4D8B-B284-2830FDD9A639}"/>
    <cellStyle name="Output 2 11 10 6" xfId="21430" xr:uid="{D2A98E49-D093-4382-A3BD-B04CCF44ACF3}"/>
    <cellStyle name="Output 2 11 10 6 2" xfId="21431" xr:uid="{E6F20D63-A8D7-4858-9A70-F117C136807F}"/>
    <cellStyle name="Output 2 11 10 6 3" xfId="21432" xr:uid="{B4C4D87D-73B6-437B-832E-9EB17E8EEDEF}"/>
    <cellStyle name="Output 2 11 10 7" xfId="21433" xr:uid="{D9C3C666-8D63-48FB-9445-10FA5F5244F2}"/>
    <cellStyle name="Output 2 11 10 8" xfId="21434" xr:uid="{ADD5E943-4626-4797-AC4B-E932275F52AB}"/>
    <cellStyle name="Output 2 11 11" xfId="21435" xr:uid="{9C8FD408-C9CE-4ECC-9F9D-4CE844EBF796}"/>
    <cellStyle name="Output 2 11 11 2" xfId="21436" xr:uid="{F70E0D95-1023-44E5-AB02-FC61C57699D4}"/>
    <cellStyle name="Output 2 11 11 2 2" xfId="21437" xr:uid="{B71947CE-8432-4F36-B391-351962C8958F}"/>
    <cellStyle name="Output 2 11 11 2 3" xfId="21438" xr:uid="{522D1CE2-AE76-4510-B5F0-0A0665269F30}"/>
    <cellStyle name="Output 2 11 11 3" xfId="21439" xr:uid="{5FD62A1D-91D6-4481-BCF4-063FF74D63A9}"/>
    <cellStyle name="Output 2 11 11 3 2" xfId="21440" xr:uid="{E9077C61-3C99-4B6F-B6BF-DC0C1B437470}"/>
    <cellStyle name="Output 2 11 11 3 3" xfId="21441" xr:uid="{BC8EF0B2-D141-41E2-B823-4E34E346102D}"/>
    <cellStyle name="Output 2 11 11 4" xfId="21442" xr:uid="{8189B02F-5025-456B-97BB-97EB303CCCE4}"/>
    <cellStyle name="Output 2 11 11 4 2" xfId="21443" xr:uid="{029EF4F1-B3DE-4605-9716-11FA86A1C859}"/>
    <cellStyle name="Output 2 11 11 4 3" xfId="21444" xr:uid="{306063D6-6C2E-4559-B3F0-1159A068276F}"/>
    <cellStyle name="Output 2 11 11 5" xfId="21445" xr:uid="{D4C45E91-011A-4E30-B2D2-1BE8FBEEAFC3}"/>
    <cellStyle name="Output 2 11 11 5 2" xfId="21446" xr:uid="{39F9CAFC-E86F-44B5-8667-F0F85AE3199D}"/>
    <cellStyle name="Output 2 11 11 5 3" xfId="21447" xr:uid="{2DF8654A-5FE7-44F0-AE58-20E707AF2745}"/>
    <cellStyle name="Output 2 11 11 6" xfId="21448" xr:uid="{A5A0F8BE-36A5-4B0E-BAE9-FEDE7BA4184E}"/>
    <cellStyle name="Output 2 11 11 6 2" xfId="21449" xr:uid="{C2633745-D235-4E4E-A0D9-52376ADF0F2A}"/>
    <cellStyle name="Output 2 11 11 6 3" xfId="21450" xr:uid="{FC67ECD5-4E50-47F7-9471-027C67CA7175}"/>
    <cellStyle name="Output 2 11 11 7" xfId="21451" xr:uid="{6451DB51-A948-4A75-B564-F17169EB60BD}"/>
    <cellStyle name="Output 2 11 11 8" xfId="21452" xr:uid="{2AC80FA6-1B01-416D-9CC0-528390213035}"/>
    <cellStyle name="Output 2 11 12" xfId="21453" xr:uid="{99A9EBB6-D794-4DEE-82C2-56A761F161F1}"/>
    <cellStyle name="Output 2 11 12 2" xfId="21454" xr:uid="{2D7065DF-DC49-4E00-89E8-C9E7EF8B9D1D}"/>
    <cellStyle name="Output 2 11 12 2 2" xfId="21455" xr:uid="{82D500F1-C3F8-4952-B669-E0E03EA4A177}"/>
    <cellStyle name="Output 2 11 12 2 3" xfId="21456" xr:uid="{74ACCF48-5718-4559-B511-95F3EF851642}"/>
    <cellStyle name="Output 2 11 12 3" xfId="21457" xr:uid="{E55D548C-ED87-46D9-B138-871E56C89FB8}"/>
    <cellStyle name="Output 2 11 12 3 2" xfId="21458" xr:uid="{A962301D-A869-48E1-94F9-E2B0B2753C00}"/>
    <cellStyle name="Output 2 11 12 3 3" xfId="21459" xr:uid="{F4A2C9FA-0DCB-47F9-856C-7832878F2EBB}"/>
    <cellStyle name="Output 2 11 12 4" xfId="21460" xr:uid="{40B603D0-50D5-4795-964D-BE683227DDB8}"/>
    <cellStyle name="Output 2 11 12 4 2" xfId="21461" xr:uid="{24AD4B3C-650B-46A3-AAB3-D89D503862AF}"/>
    <cellStyle name="Output 2 11 12 4 3" xfId="21462" xr:uid="{48E52817-4C13-46B0-8C9F-D4763C92F58F}"/>
    <cellStyle name="Output 2 11 12 5" xfId="21463" xr:uid="{748BDEFE-59F7-43CF-AB7D-14457CABF95B}"/>
    <cellStyle name="Output 2 11 12 5 2" xfId="21464" xr:uid="{C399977B-E6A2-4E5F-BDD3-EC1803FC18BA}"/>
    <cellStyle name="Output 2 11 12 5 3" xfId="21465" xr:uid="{6C4F074E-D445-443D-99BD-57DACF015631}"/>
    <cellStyle name="Output 2 11 12 6" xfId="21466" xr:uid="{33EF7705-B0D3-4FA4-9411-0F31F890CCBC}"/>
    <cellStyle name="Output 2 11 12 6 2" xfId="21467" xr:uid="{44207496-996C-4FE2-8B3A-0C11B7E49BA4}"/>
    <cellStyle name="Output 2 11 12 6 3" xfId="21468" xr:uid="{B2CF7485-E15E-466B-8C25-0778C76C8E40}"/>
    <cellStyle name="Output 2 11 12 7" xfId="21469" xr:uid="{F60A4FA7-CB71-41A1-B680-E36EFB46CAB1}"/>
    <cellStyle name="Output 2 11 12 8" xfId="21470" xr:uid="{C55C506D-8309-4BF3-90E4-1AB09E941BCC}"/>
    <cellStyle name="Output 2 11 13" xfId="21471" xr:uid="{BA7FECF6-4C65-47C4-8A2F-5E036B7EE33E}"/>
    <cellStyle name="Output 2 11 13 2" xfId="21472" xr:uid="{CF5C94E6-EDA7-41EA-AE0C-EDC1D7B5ED70}"/>
    <cellStyle name="Output 2 11 13 2 2" xfId="21473" xr:uid="{0A5EE902-6BFB-4E71-893C-8F2DE6352AC6}"/>
    <cellStyle name="Output 2 11 13 2 3" xfId="21474" xr:uid="{E209B670-F183-4D9C-B8E4-8E3E599CADDA}"/>
    <cellStyle name="Output 2 11 13 3" xfId="21475" xr:uid="{014BA19D-58BB-4E3B-ACA9-7693B7745E0D}"/>
    <cellStyle name="Output 2 11 13 3 2" xfId="21476" xr:uid="{759CD35D-E66D-48C8-B920-ECFF8CCC2955}"/>
    <cellStyle name="Output 2 11 13 3 3" xfId="21477" xr:uid="{315D84E2-CEC3-4910-88C1-777C13653119}"/>
    <cellStyle name="Output 2 11 13 4" xfId="21478" xr:uid="{00B81A76-9C10-4C44-928B-BD5E6B355B2D}"/>
    <cellStyle name="Output 2 11 13 4 2" xfId="21479" xr:uid="{F8E5A3F2-5053-496C-B40D-457869A56CB0}"/>
    <cellStyle name="Output 2 11 13 4 3" xfId="21480" xr:uid="{2E6AEB90-D86E-42CE-94EF-92E9B979CDE2}"/>
    <cellStyle name="Output 2 11 13 5" xfId="21481" xr:uid="{1E1D9C4B-3634-47A8-A085-176CBE7A837A}"/>
    <cellStyle name="Output 2 11 13 5 2" xfId="21482" xr:uid="{320299BB-61ED-48EE-B6EA-E0C0E99CF573}"/>
    <cellStyle name="Output 2 11 13 5 3" xfId="21483" xr:uid="{A1B1C3A7-B150-498F-8A9E-B89068AAE65C}"/>
    <cellStyle name="Output 2 11 13 6" xfId="21484" xr:uid="{7606EC77-FD49-4E1F-9FB3-8074E039D8ED}"/>
    <cellStyle name="Output 2 11 13 6 2" xfId="21485" xr:uid="{CDA85CF2-030F-460B-8C93-4AE4E94DEA17}"/>
    <cellStyle name="Output 2 11 13 6 3" xfId="21486" xr:uid="{B019AEC0-6B37-4B99-A17A-BA0326426ED5}"/>
    <cellStyle name="Output 2 11 13 7" xfId="21487" xr:uid="{3E97266E-CD91-4F7E-993F-B443D1F5ECA6}"/>
    <cellStyle name="Output 2 11 13 8" xfId="21488" xr:uid="{E5B5FCB1-651B-44E8-8AAD-D6465020250E}"/>
    <cellStyle name="Output 2 11 14" xfId="21489" xr:uid="{F3BFC1A2-0E4E-4FDA-B583-54A34264891D}"/>
    <cellStyle name="Output 2 11 14 2" xfId="21490" xr:uid="{3C2BF185-E091-4DE4-AEBA-7DFAFF4D6768}"/>
    <cellStyle name="Output 2 11 14 2 2" xfId="21491" xr:uid="{02AE5EA4-EAF2-4616-8A45-9BFA914FFEF8}"/>
    <cellStyle name="Output 2 11 14 2 3" xfId="21492" xr:uid="{676770D1-6C5C-42CA-8040-933379F0D822}"/>
    <cellStyle name="Output 2 11 14 3" xfId="21493" xr:uid="{6AEC9E04-F91A-402C-9187-0172D2EC880C}"/>
    <cellStyle name="Output 2 11 14 3 2" xfId="21494" xr:uid="{A238EC7E-9514-4867-8886-0689BFD834D9}"/>
    <cellStyle name="Output 2 11 14 3 3" xfId="21495" xr:uid="{18B96C95-9C6E-410B-9BE8-A185A27B4826}"/>
    <cellStyle name="Output 2 11 14 4" xfId="21496" xr:uid="{27C58661-0FA6-4A7D-A8E2-B4B604A1A8BB}"/>
    <cellStyle name="Output 2 11 14 4 2" xfId="21497" xr:uid="{CA108854-5D23-44EC-B065-2A61CD5ED7CB}"/>
    <cellStyle name="Output 2 11 14 4 3" xfId="21498" xr:uid="{517E1C24-36AB-4F57-9C54-CCDCB71EDA4B}"/>
    <cellStyle name="Output 2 11 14 5" xfId="21499" xr:uid="{037313A7-8759-433E-87B6-670BF1E964F4}"/>
    <cellStyle name="Output 2 11 14 5 2" xfId="21500" xr:uid="{8EEE5349-B1A9-4F8C-9B83-4711212F5C31}"/>
    <cellStyle name="Output 2 11 14 5 3" xfId="21501" xr:uid="{C90D35B7-5875-4D61-8865-A8FA33969500}"/>
    <cellStyle name="Output 2 11 14 6" xfId="21502" xr:uid="{1CF3F239-755B-4312-B7F0-B2B6F51F75E7}"/>
    <cellStyle name="Output 2 11 14 6 2" xfId="21503" xr:uid="{3A232C4C-3EB2-4847-919E-E09E84D42A1D}"/>
    <cellStyle name="Output 2 11 14 6 3" xfId="21504" xr:uid="{E2D10C9A-F245-45C9-AFBF-E0405C28EE99}"/>
    <cellStyle name="Output 2 11 14 7" xfId="21505" xr:uid="{EB90CDEE-2908-430D-B0C6-F926DF5A871F}"/>
    <cellStyle name="Output 2 11 14 8" xfId="21506" xr:uid="{40273E00-ECF0-444F-A163-0A84583F2D3A}"/>
    <cellStyle name="Output 2 11 15" xfId="21507" xr:uid="{B81CE648-9B19-4F6E-9295-A0E0BCCEFA0F}"/>
    <cellStyle name="Output 2 11 15 2" xfId="21508" xr:uid="{3A4DF4C2-69DB-489A-9D73-30C73659169A}"/>
    <cellStyle name="Output 2 11 15 3" xfId="21509" xr:uid="{A47D8D20-4972-4F3A-B110-ED50BA985A87}"/>
    <cellStyle name="Output 2 11 16" xfId="21510" xr:uid="{9600B018-22C8-4C54-9D62-D3F4B0118F68}"/>
    <cellStyle name="Output 2 11 16 2" xfId="21511" xr:uid="{9BFB8246-E6E5-4695-96DD-16E1715F7252}"/>
    <cellStyle name="Output 2 11 16 3" xfId="21512" xr:uid="{4CCB8812-97BF-438B-ACAE-A59B4C9B76AB}"/>
    <cellStyle name="Output 2 11 17" xfId="21513" xr:uid="{251ADABD-B88B-4A76-B72D-40E02F285DF9}"/>
    <cellStyle name="Output 2 11 18" xfId="21514" xr:uid="{73D89BA0-A6BF-4BFE-8062-990A6340BF2D}"/>
    <cellStyle name="Output 2 11 2" xfId="21515" xr:uid="{B72CB84B-D7A3-47DF-871C-C46965D25ABD}"/>
    <cellStyle name="Output 2 11 2 2" xfId="21516" xr:uid="{B167CB7C-CF7E-401A-82B1-245A46EC6EB7}"/>
    <cellStyle name="Output 2 11 2 2 2" xfId="21517" xr:uid="{A0978AD2-FE57-4D71-83E1-C3E0E9B8620A}"/>
    <cellStyle name="Output 2 11 2 2 3" xfId="21518" xr:uid="{BB35C631-E561-4143-955D-847B0E6CF67F}"/>
    <cellStyle name="Output 2 11 2 3" xfId="21519" xr:uid="{19EE8EA5-559A-49FC-8DD6-F4C2CD751225}"/>
    <cellStyle name="Output 2 11 2 3 2" xfId="21520" xr:uid="{28476000-6F90-4984-8930-C84707B57C6C}"/>
    <cellStyle name="Output 2 11 2 3 3" xfId="21521" xr:uid="{8212CC18-C325-451C-940A-18D9805956F7}"/>
    <cellStyle name="Output 2 11 2 4" xfId="21522" xr:uid="{9ABA6568-8F79-40F8-AF29-56DC33C554D8}"/>
    <cellStyle name="Output 2 11 2 4 2" xfId="21523" xr:uid="{B059CA4F-2730-4D3F-A238-737F3D3A5968}"/>
    <cellStyle name="Output 2 11 2 4 3" xfId="21524" xr:uid="{44F0D8E5-CB0B-4DE3-9F0D-2B9CAE17BC74}"/>
    <cellStyle name="Output 2 11 2 5" xfId="21525" xr:uid="{B77B4EA5-BD98-4D1B-8325-D331E03CE564}"/>
    <cellStyle name="Output 2 11 2 5 2" xfId="21526" xr:uid="{FB941BFB-6190-4326-BF73-C3EF09E0AE77}"/>
    <cellStyle name="Output 2 11 2 5 3" xfId="21527" xr:uid="{C5B5B209-8E85-47BF-A27D-95D676C60A63}"/>
    <cellStyle name="Output 2 11 2 6" xfId="21528" xr:uid="{D5430383-4CED-4A68-864A-49C749086709}"/>
    <cellStyle name="Output 2 11 2 6 2" xfId="21529" xr:uid="{1E19D1C5-C4CD-4F4D-AAD1-3586F1764377}"/>
    <cellStyle name="Output 2 11 2 6 3" xfId="21530" xr:uid="{F21A550C-6EF9-46C0-9F39-5646E822326C}"/>
    <cellStyle name="Output 2 11 2 7" xfId="21531" xr:uid="{5B827DFB-E608-4809-9267-77A8EF7B7DBA}"/>
    <cellStyle name="Output 2 11 2 8" xfId="21532" xr:uid="{6F6BB308-2B9A-4104-9795-4A3641E35DD8}"/>
    <cellStyle name="Output 2 11 2 9" xfId="21533" xr:uid="{34D8DFE7-AAC8-43D9-994D-19EBAA54AE96}"/>
    <cellStyle name="Output 2 11 3" xfId="21534" xr:uid="{5CA939B0-087A-48FC-B4A8-2F42BD08C41F}"/>
    <cellStyle name="Output 2 11 3 2" xfId="21535" xr:uid="{93D8FDE7-C27D-4344-A577-1F4118B5678D}"/>
    <cellStyle name="Output 2 11 3 2 2" xfId="21536" xr:uid="{7ED592D0-14B1-4056-927B-51EB732E0331}"/>
    <cellStyle name="Output 2 11 3 2 3" xfId="21537" xr:uid="{5BC4DFD3-DBAB-49F0-8470-A448548FABA0}"/>
    <cellStyle name="Output 2 11 3 3" xfId="21538" xr:uid="{0DF1777C-F7EA-456E-AF11-206AD7C6F0A5}"/>
    <cellStyle name="Output 2 11 3 3 2" xfId="21539" xr:uid="{112A9672-E7AE-4386-AD88-1F192A8DDC9C}"/>
    <cellStyle name="Output 2 11 3 3 3" xfId="21540" xr:uid="{DE25603C-499D-4B8B-9A55-156EE25DFE16}"/>
    <cellStyle name="Output 2 11 3 4" xfId="21541" xr:uid="{0384416F-FF3B-4F7F-9A3A-B7F554466CCE}"/>
    <cellStyle name="Output 2 11 3 4 2" xfId="21542" xr:uid="{9E996A18-ACE9-44C2-93BF-3706A4602401}"/>
    <cellStyle name="Output 2 11 3 4 3" xfId="21543" xr:uid="{CFBBA3F7-4771-4AD2-AE67-EE6DA6513801}"/>
    <cellStyle name="Output 2 11 3 5" xfId="21544" xr:uid="{0E1C0AA7-CC29-47B2-88F1-01BEA58C9CE0}"/>
    <cellStyle name="Output 2 11 3 5 2" xfId="21545" xr:uid="{84471A30-89B8-4BF8-B5A2-F0086B8738BB}"/>
    <cellStyle name="Output 2 11 3 5 3" xfId="21546" xr:uid="{706BDDA6-262A-42C5-B06B-20E6FF6F890C}"/>
    <cellStyle name="Output 2 11 3 6" xfId="21547" xr:uid="{8C2B8939-FF74-40D3-86D5-5C98744929FF}"/>
    <cellStyle name="Output 2 11 3 6 2" xfId="21548" xr:uid="{2CDEDD9C-46CB-4077-B539-52BC022DC047}"/>
    <cellStyle name="Output 2 11 3 6 3" xfId="21549" xr:uid="{58F4C024-E380-41B8-8E13-CB4F77FB6E62}"/>
    <cellStyle name="Output 2 11 3 7" xfId="21550" xr:uid="{72F08633-2241-4944-8BF2-01901D6FA896}"/>
    <cellStyle name="Output 2 11 3 8" xfId="21551" xr:uid="{FE78DCBF-E474-4306-A39A-ACB5103587DD}"/>
    <cellStyle name="Output 2 11 3 9" xfId="21552" xr:uid="{3E5DE654-3A72-4AAA-B461-A01D5075AC48}"/>
    <cellStyle name="Output 2 11 4" xfId="21553" xr:uid="{B2B0293A-DAC9-4CFD-BD6D-42EB4E03AECD}"/>
    <cellStyle name="Output 2 11 4 2" xfId="21554" xr:uid="{7FD4CADE-DDD9-4CE7-9FBB-18072BA679F2}"/>
    <cellStyle name="Output 2 11 4 2 2" xfId="21555" xr:uid="{0BC5F86C-F412-45C8-93CA-6890AF519707}"/>
    <cellStyle name="Output 2 11 4 2 3" xfId="21556" xr:uid="{26597FBD-77E7-476D-AD1C-30A0D9549F07}"/>
    <cellStyle name="Output 2 11 4 3" xfId="21557" xr:uid="{579AE0CE-8676-47AE-BCFC-1FD1DAE67279}"/>
    <cellStyle name="Output 2 11 4 3 2" xfId="21558" xr:uid="{4FDFDA4C-4049-4D24-80A0-AB4633DB7EAD}"/>
    <cellStyle name="Output 2 11 4 3 3" xfId="21559" xr:uid="{514618CA-1354-492A-B259-FA813B575E33}"/>
    <cellStyle name="Output 2 11 4 4" xfId="21560" xr:uid="{CD20DD28-2740-4F26-A9CF-BAE85F2084BE}"/>
    <cellStyle name="Output 2 11 4 4 2" xfId="21561" xr:uid="{6F2F4A37-9D05-4EC7-995E-2CD058885C56}"/>
    <cellStyle name="Output 2 11 4 4 3" xfId="21562" xr:uid="{C81AF719-145C-4D64-AEA4-ABDD673D8B12}"/>
    <cellStyle name="Output 2 11 4 5" xfId="21563" xr:uid="{6A728140-2E26-45A3-BB0C-351DACC63E19}"/>
    <cellStyle name="Output 2 11 4 5 2" xfId="21564" xr:uid="{D62D5241-BD0F-40ED-828F-716DB5B6AB8E}"/>
    <cellStyle name="Output 2 11 4 5 3" xfId="21565" xr:uid="{BFC2F6EC-9154-4FE8-BDEC-E4793513870F}"/>
    <cellStyle name="Output 2 11 4 6" xfId="21566" xr:uid="{F81ECA35-0EB4-4F55-8146-1958170EA035}"/>
    <cellStyle name="Output 2 11 4 6 2" xfId="21567" xr:uid="{DD1941CD-6B67-4087-A31E-A3B8063D0CE6}"/>
    <cellStyle name="Output 2 11 4 6 3" xfId="21568" xr:uid="{F53696CB-D5E7-41EB-B96E-CD7A231626AB}"/>
    <cellStyle name="Output 2 11 4 7" xfId="21569" xr:uid="{54FFC7E5-C26D-48CD-87D0-FF0E9CF4A6C7}"/>
    <cellStyle name="Output 2 11 4 8" xfId="21570" xr:uid="{D06D5604-9E32-4CB8-A305-063C1BD466F2}"/>
    <cellStyle name="Output 2 11 4 9" xfId="21571" xr:uid="{0C1873D5-9712-43F4-A60E-F8EBE7E3BC81}"/>
    <cellStyle name="Output 2 11 5" xfId="21572" xr:uid="{D7D94FFA-6484-4F38-BA50-65FFB8904D4C}"/>
    <cellStyle name="Output 2 11 5 2" xfId="21573" xr:uid="{77DCB571-DD17-4C0E-9679-AC8C6BBB9DA7}"/>
    <cellStyle name="Output 2 11 5 2 2" xfId="21574" xr:uid="{9D4127AA-D996-4D2A-A552-C86A23E16943}"/>
    <cellStyle name="Output 2 11 5 2 3" xfId="21575" xr:uid="{73545297-0F60-4138-9EFA-2DABC6F1036E}"/>
    <cellStyle name="Output 2 11 5 3" xfId="21576" xr:uid="{A18B9437-E132-4F07-830E-BDE38D7DF207}"/>
    <cellStyle name="Output 2 11 5 3 2" xfId="21577" xr:uid="{4FB72558-88A8-4277-8C0C-B0FA5C9AB7DE}"/>
    <cellStyle name="Output 2 11 5 3 3" xfId="21578" xr:uid="{DF974043-DB44-483A-961B-FB899C755C84}"/>
    <cellStyle name="Output 2 11 5 4" xfId="21579" xr:uid="{B95A342D-3B96-4AD0-8E1E-0C7271D2BB10}"/>
    <cellStyle name="Output 2 11 5 4 2" xfId="21580" xr:uid="{C81FC169-4204-4949-9626-A96E6433759A}"/>
    <cellStyle name="Output 2 11 5 4 3" xfId="21581" xr:uid="{8297783C-0A2B-49C1-8209-B841BC669DC8}"/>
    <cellStyle name="Output 2 11 5 5" xfId="21582" xr:uid="{C04A2FCE-3AAF-4FFA-AE30-9DAEABD8AD6A}"/>
    <cellStyle name="Output 2 11 5 5 2" xfId="21583" xr:uid="{07245D78-8111-4FE9-B8E8-69312CCDCAC6}"/>
    <cellStyle name="Output 2 11 5 5 3" xfId="21584" xr:uid="{E1E4A9A4-A168-474C-BC8F-BCAD2F297CF6}"/>
    <cellStyle name="Output 2 11 5 6" xfId="21585" xr:uid="{5D50BF3F-EAEE-4BC4-AE3B-17F0CCAC91D3}"/>
    <cellStyle name="Output 2 11 5 6 2" xfId="21586" xr:uid="{99240863-D99B-4A51-944A-B1D182012F22}"/>
    <cellStyle name="Output 2 11 5 6 3" xfId="21587" xr:uid="{5322F92B-11DE-43E0-B993-55B8DDA771E0}"/>
    <cellStyle name="Output 2 11 5 7" xfId="21588" xr:uid="{471D20BD-47A8-43AC-8D9C-A7F3F607E298}"/>
    <cellStyle name="Output 2 11 5 8" xfId="21589" xr:uid="{8876BDD6-1573-4100-B993-2DA8D4D2408B}"/>
    <cellStyle name="Output 2 11 5 9" xfId="21590" xr:uid="{96A70A66-E864-4E01-B47E-031D373F3B6D}"/>
    <cellStyle name="Output 2 11 6" xfId="21591" xr:uid="{E77EE896-6A19-4517-BAE5-296F8D4EB185}"/>
    <cellStyle name="Output 2 11 6 2" xfId="21592" xr:uid="{F5A63F41-6E8D-48C9-8B86-62710CAD88E4}"/>
    <cellStyle name="Output 2 11 6 2 2" xfId="21593" xr:uid="{7BE1897F-166F-44E4-9C23-12903B87DFB9}"/>
    <cellStyle name="Output 2 11 6 2 3" xfId="21594" xr:uid="{6E843F65-1B24-43C8-A865-03C5EFAF6375}"/>
    <cellStyle name="Output 2 11 6 3" xfId="21595" xr:uid="{1503F9AE-BBF2-4A89-AA34-7CB9B60672F1}"/>
    <cellStyle name="Output 2 11 6 3 2" xfId="21596" xr:uid="{C91A9B6C-7DE8-4278-9932-69145D66E9BE}"/>
    <cellStyle name="Output 2 11 6 3 3" xfId="21597" xr:uid="{63AB5476-CCAD-4EAA-9E86-D0A05B7C0012}"/>
    <cellStyle name="Output 2 11 6 4" xfId="21598" xr:uid="{9B82C4D0-71CB-434A-BFD1-E886C2D8D981}"/>
    <cellStyle name="Output 2 11 6 4 2" xfId="21599" xr:uid="{F1E28C47-1404-40A3-9801-0FA83222465D}"/>
    <cellStyle name="Output 2 11 6 4 3" xfId="21600" xr:uid="{F4FB277C-8528-463F-B2C2-D69562BC392D}"/>
    <cellStyle name="Output 2 11 6 5" xfId="21601" xr:uid="{7C7D3BEE-FFA9-4128-814E-9721394B0840}"/>
    <cellStyle name="Output 2 11 6 5 2" xfId="21602" xr:uid="{2B170B2B-F5C1-42B5-A526-80683BF65F60}"/>
    <cellStyle name="Output 2 11 6 5 3" xfId="21603" xr:uid="{218D1BFD-BACA-410A-90BE-635A2A3CD0DC}"/>
    <cellStyle name="Output 2 11 6 6" xfId="21604" xr:uid="{02B69442-DEF0-404C-8066-906BC14A7B7D}"/>
    <cellStyle name="Output 2 11 6 6 2" xfId="21605" xr:uid="{8DD75460-CA3A-48D6-B629-F2C242738AB1}"/>
    <cellStyle name="Output 2 11 6 6 3" xfId="21606" xr:uid="{A2FCFB92-A23B-4C7E-85EA-3FF19698389F}"/>
    <cellStyle name="Output 2 11 6 7" xfId="21607" xr:uid="{4E8E78D8-58FD-4BF2-941A-6A249892EDAD}"/>
    <cellStyle name="Output 2 11 6 8" xfId="21608" xr:uid="{3C0E6D46-7763-4438-BCE9-0BE3F8AC6247}"/>
    <cellStyle name="Output 2 11 6 9" xfId="21609" xr:uid="{460738C0-7783-4C59-A87A-99D274B206DA}"/>
    <cellStyle name="Output 2 11 7" xfId="21610" xr:uid="{22E698E7-3C95-4D5A-AA30-AF8C0FB57AE6}"/>
    <cellStyle name="Output 2 11 7 2" xfId="21611" xr:uid="{6B7F0834-D9E3-4270-8F76-B2C54898F2C7}"/>
    <cellStyle name="Output 2 11 7 2 2" xfId="21612" xr:uid="{3F0E528B-449B-4D20-834F-935074787EA6}"/>
    <cellStyle name="Output 2 11 7 2 3" xfId="21613" xr:uid="{81C47D1F-04DB-4545-8B85-BF56710C15A4}"/>
    <cellStyle name="Output 2 11 7 3" xfId="21614" xr:uid="{6EC8DB44-8595-4566-BF8F-DD8AEB031BD0}"/>
    <cellStyle name="Output 2 11 7 3 2" xfId="21615" xr:uid="{1EB20AB9-E1E5-4C16-B7C2-52B04F7AF81F}"/>
    <cellStyle name="Output 2 11 7 3 3" xfId="21616" xr:uid="{56C1E0E4-5C8F-479E-9CD0-4FBA9AC5CE56}"/>
    <cellStyle name="Output 2 11 7 4" xfId="21617" xr:uid="{F43BB9FC-D1F5-4CA7-9228-DF7049D2F975}"/>
    <cellStyle name="Output 2 11 7 4 2" xfId="21618" xr:uid="{6DAF3D6B-145B-4803-B84D-410328DE190A}"/>
    <cellStyle name="Output 2 11 7 4 3" xfId="21619" xr:uid="{B5B77718-FF8B-4D57-8F44-31E4F7E03678}"/>
    <cellStyle name="Output 2 11 7 5" xfId="21620" xr:uid="{FCDC108E-E6CE-4F81-B0C8-33D8980A246A}"/>
    <cellStyle name="Output 2 11 7 5 2" xfId="21621" xr:uid="{148CE9FF-70F7-4B7D-BEA8-5CC2EFC68122}"/>
    <cellStyle name="Output 2 11 7 5 3" xfId="21622" xr:uid="{32941F7E-456B-4022-90FC-DCE84D902643}"/>
    <cellStyle name="Output 2 11 7 6" xfId="21623" xr:uid="{1D5A80AF-6D8F-478B-86A4-269A4394B6C1}"/>
    <cellStyle name="Output 2 11 7 6 2" xfId="21624" xr:uid="{5C2612C0-A2DC-4713-813C-13B0287C708E}"/>
    <cellStyle name="Output 2 11 7 6 3" xfId="21625" xr:uid="{81658523-DF3A-4D12-9A92-7058B5FFE186}"/>
    <cellStyle name="Output 2 11 7 7" xfId="21626" xr:uid="{06FC358F-FA3F-476A-82C8-A8F86E7EC11B}"/>
    <cellStyle name="Output 2 11 7 8" xfId="21627" xr:uid="{BD9FF5E4-830F-41CF-B534-0BAB8F1F37EF}"/>
    <cellStyle name="Output 2 11 7 9" xfId="21628" xr:uid="{DD24AADE-9281-4648-8AF6-5D0194BB8866}"/>
    <cellStyle name="Output 2 11 8" xfId="21629" xr:uid="{D813A281-A85C-4A18-A4B3-48BEE8749479}"/>
    <cellStyle name="Output 2 11 8 2" xfId="21630" xr:uid="{3FA5FE17-2F94-4E74-BD46-A89372A67BCA}"/>
    <cellStyle name="Output 2 11 8 2 2" xfId="21631" xr:uid="{A26AB74D-5AA6-414B-8039-4DC622732980}"/>
    <cellStyle name="Output 2 11 8 2 3" xfId="21632" xr:uid="{CCC35D08-B5ED-45BA-9F01-9F8C20E86897}"/>
    <cellStyle name="Output 2 11 8 3" xfId="21633" xr:uid="{862441CC-0DBA-44F8-9E3A-0399B5B63A4C}"/>
    <cellStyle name="Output 2 11 8 3 2" xfId="21634" xr:uid="{007D5E2E-A4A9-4C5F-9A2F-AFA6416BE7FA}"/>
    <cellStyle name="Output 2 11 8 3 3" xfId="21635" xr:uid="{EC1C3F1B-54FA-47D4-BDDE-92FE8659DED2}"/>
    <cellStyle name="Output 2 11 8 4" xfId="21636" xr:uid="{B37288F1-F826-46B2-A150-FD0C5AAD1BD2}"/>
    <cellStyle name="Output 2 11 8 4 2" xfId="21637" xr:uid="{B2F237C5-14EE-4453-9FD0-D5E9E04BDD21}"/>
    <cellStyle name="Output 2 11 8 4 3" xfId="21638" xr:uid="{3A6288CF-2478-46BD-B34D-141B41825CF0}"/>
    <cellStyle name="Output 2 11 8 5" xfId="21639" xr:uid="{374667FA-BF4F-4C6F-B7AE-3383E7C8ED34}"/>
    <cellStyle name="Output 2 11 8 5 2" xfId="21640" xr:uid="{653492D7-966F-472C-AC80-5C80F5F041E2}"/>
    <cellStyle name="Output 2 11 8 5 3" xfId="21641" xr:uid="{D7BFDDEA-E3D1-4E3B-B0D8-DC4F66E30F5B}"/>
    <cellStyle name="Output 2 11 8 6" xfId="21642" xr:uid="{33EA49FF-9700-4AF8-95ED-41A6DEDA5615}"/>
    <cellStyle name="Output 2 11 8 6 2" xfId="21643" xr:uid="{049ECF24-FCB5-44E2-8942-890DD5F195F1}"/>
    <cellStyle name="Output 2 11 8 6 3" xfId="21644" xr:uid="{D50DF635-E89F-41B5-88F7-54E443A7B744}"/>
    <cellStyle name="Output 2 11 8 7" xfId="21645" xr:uid="{D3471593-CD5A-433D-A52D-180349399E9F}"/>
    <cellStyle name="Output 2 11 8 8" xfId="21646" xr:uid="{504B259B-C582-4B74-B887-5EED9818F542}"/>
    <cellStyle name="Output 2 11 8 9" xfId="21647" xr:uid="{046FAE4E-FCC0-4459-BF65-EB83216E86B1}"/>
    <cellStyle name="Output 2 11 9" xfId="21648" xr:uid="{87262590-7BF9-4649-9C63-11036BBD5EFA}"/>
    <cellStyle name="Output 2 11 9 2" xfId="21649" xr:uid="{7FEEFBD9-670F-4202-BF63-FEB3E77B6DDF}"/>
    <cellStyle name="Output 2 11 9 2 2" xfId="21650" xr:uid="{B537EAEE-73D2-4F44-831A-8FECB50F48D4}"/>
    <cellStyle name="Output 2 11 9 2 3" xfId="21651" xr:uid="{DC5FC830-205F-4B46-B0AD-ACBA16E08407}"/>
    <cellStyle name="Output 2 11 9 3" xfId="21652" xr:uid="{015E4C17-1240-4D40-8174-03D152A10136}"/>
    <cellStyle name="Output 2 11 9 3 2" xfId="21653" xr:uid="{3B364071-FE85-4851-8063-D2CF5D3B7F5E}"/>
    <cellStyle name="Output 2 11 9 3 3" xfId="21654" xr:uid="{4680583E-D8B9-48C3-8093-619410A84568}"/>
    <cellStyle name="Output 2 11 9 4" xfId="21655" xr:uid="{24B4A08D-3EC5-4005-A3A5-7D22D2DEE7E6}"/>
    <cellStyle name="Output 2 11 9 4 2" xfId="21656" xr:uid="{EC8DC108-738A-48A0-ACA4-E6F54E39FEA2}"/>
    <cellStyle name="Output 2 11 9 4 3" xfId="21657" xr:uid="{C2D61EB7-ECC6-4F72-878D-AB7554625BEF}"/>
    <cellStyle name="Output 2 11 9 5" xfId="21658" xr:uid="{0E678B9E-2F89-486F-A601-963459F97F87}"/>
    <cellStyle name="Output 2 11 9 5 2" xfId="21659" xr:uid="{97B25EDA-7A6D-49AB-870C-91FBFB7F31A2}"/>
    <cellStyle name="Output 2 11 9 5 3" xfId="21660" xr:uid="{5501AA43-BB74-43E2-AE11-0DDDEE50AF82}"/>
    <cellStyle name="Output 2 11 9 6" xfId="21661" xr:uid="{E6A55613-E5E8-44A7-8E3A-F9D293C210FB}"/>
    <cellStyle name="Output 2 11 9 6 2" xfId="21662" xr:uid="{A1138441-666D-4197-9EBA-69C9E73AC711}"/>
    <cellStyle name="Output 2 11 9 6 3" xfId="21663" xr:uid="{F8AB6E52-F736-4082-817D-6FBB3EDF02FE}"/>
    <cellStyle name="Output 2 11 9 7" xfId="21664" xr:uid="{6839A0B3-BAF7-4D6C-BAEE-7EE2E8BD9F5D}"/>
    <cellStyle name="Output 2 11 9 8" xfId="21665" xr:uid="{7FA56F30-D174-4F17-9505-1FFDB51C3F6B}"/>
    <cellStyle name="Output 2 12" xfId="21666" xr:uid="{CCA58FA5-A3DB-4AD4-BAD4-EA28FE2608FB}"/>
    <cellStyle name="Output 2 12 10" xfId="21667" xr:uid="{28972F17-31E5-4A9E-AF02-7EB088C41F54}"/>
    <cellStyle name="Output 2 12 11" xfId="21668" xr:uid="{60BF96EC-C3C2-4EA2-980F-BCA25B2BC95A}"/>
    <cellStyle name="Output 2 12 2" xfId="21669" xr:uid="{26C38CDB-AE5F-4F57-8E84-B68FAF355650}"/>
    <cellStyle name="Output 2 12 2 2" xfId="21670" xr:uid="{829DC4D1-66FF-4823-8C6B-4BE97AE9C3D2}"/>
    <cellStyle name="Output 2 12 2 3" xfId="21671" xr:uid="{DDA2FEC9-2040-4D57-96D2-4EA77689DD17}"/>
    <cellStyle name="Output 2 12 2 4" xfId="21672" xr:uid="{DFAD56CB-D21D-4DCA-BE8A-2221AD59C83B}"/>
    <cellStyle name="Output 2 12 3" xfId="21673" xr:uid="{5B491E0B-61A4-41F0-85FC-0A3B4D344D2F}"/>
    <cellStyle name="Output 2 12 3 2" xfId="21674" xr:uid="{BBE8E6EA-8929-4AC9-905E-19A4FEA9714F}"/>
    <cellStyle name="Output 2 12 3 3" xfId="21675" xr:uid="{E3185404-AD8A-49DB-BBB0-169FC59BD9CA}"/>
    <cellStyle name="Output 2 12 3 4" xfId="21676" xr:uid="{2E8DF268-F494-4C64-84EF-6A795E3ADF9C}"/>
    <cellStyle name="Output 2 12 4" xfId="21677" xr:uid="{F56AC3EC-A0C2-4907-9573-F50CA5359327}"/>
    <cellStyle name="Output 2 12 4 2" xfId="21678" xr:uid="{F263FD0B-5B56-4FFE-98B5-47395D2B3290}"/>
    <cellStyle name="Output 2 12 4 3" xfId="21679" xr:uid="{FEBC85CE-0403-4928-94DE-480BFE7DE01F}"/>
    <cellStyle name="Output 2 12 4 4" xfId="21680" xr:uid="{38B373D4-1C08-4D68-A12A-F3B1EE1134DB}"/>
    <cellStyle name="Output 2 12 5" xfId="21681" xr:uid="{F0563AD7-17BD-4A14-994F-5DED37E6F95D}"/>
    <cellStyle name="Output 2 12 5 2" xfId="21682" xr:uid="{D4BD2755-55D0-42E6-B5E0-A44EE1A5D44A}"/>
    <cellStyle name="Output 2 12 5 3" xfId="21683" xr:uid="{80441391-1CD8-4513-B15E-C0A377FF6A35}"/>
    <cellStyle name="Output 2 12 5 4" xfId="21684" xr:uid="{EB86BCF7-683C-4997-AA20-56B594B0CFB7}"/>
    <cellStyle name="Output 2 12 6" xfId="21685" xr:uid="{36B165E4-129B-413E-B77A-3DFCA3753B38}"/>
    <cellStyle name="Output 2 12 6 2" xfId="21686" xr:uid="{5D14A29C-3321-4149-AD99-BC8E07B2F5AC}"/>
    <cellStyle name="Output 2 12 6 3" xfId="21687" xr:uid="{06EF21C0-ACC0-4816-AE89-4C1B72FBB924}"/>
    <cellStyle name="Output 2 12 6 4" xfId="21688" xr:uid="{D8B318E3-8BE9-4F0F-8E27-9AC9EB12BFE1}"/>
    <cellStyle name="Output 2 12 7" xfId="21689" xr:uid="{7BF3CB20-998A-44C8-A798-B168DF6D698C}"/>
    <cellStyle name="Output 2 12 8" xfId="21690" xr:uid="{19A5318B-64D8-4632-8A3D-337F22F8B454}"/>
    <cellStyle name="Output 2 12 9" xfId="21691" xr:uid="{B23BFA9D-64C9-49D4-B151-B7E2992145EA}"/>
    <cellStyle name="Output 2 13" xfId="21692" xr:uid="{F018A02E-3A05-4189-813C-B219D870D96D}"/>
    <cellStyle name="Output 2 13 10" xfId="21693" xr:uid="{546AD4F7-97C6-41CC-90BC-02A51EE0D73B}"/>
    <cellStyle name="Output 2 13 2" xfId="21694" xr:uid="{0BE8A191-2C57-4DA3-B377-B3C973539D14}"/>
    <cellStyle name="Output 2 13 2 2" xfId="21695" xr:uid="{BF9657F6-3BBC-4759-A73D-7C9A5E1C948B}"/>
    <cellStyle name="Output 2 13 2 3" xfId="21696" xr:uid="{CBECE430-4B2C-4A5D-97A2-C104FD124852}"/>
    <cellStyle name="Output 2 13 2 4" xfId="21697" xr:uid="{2B4E46FD-33E1-46F6-9B34-0C64C636A43E}"/>
    <cellStyle name="Output 2 13 3" xfId="21698" xr:uid="{1C2AB8E8-98E7-48B5-9366-0728FD627525}"/>
    <cellStyle name="Output 2 13 3 2" xfId="21699" xr:uid="{6DDB268A-1E3A-4F27-A8EA-61FB9D9B9E68}"/>
    <cellStyle name="Output 2 13 3 3" xfId="21700" xr:uid="{6E5F1A42-3591-4B91-AE51-5661E6F9A9DB}"/>
    <cellStyle name="Output 2 13 3 4" xfId="21701" xr:uid="{2C6D3FD1-BB2E-40B3-A1AC-88AF2A64AB81}"/>
    <cellStyle name="Output 2 13 4" xfId="21702" xr:uid="{7EC82D79-1D21-42C3-A790-712E136E9F15}"/>
    <cellStyle name="Output 2 13 4 2" xfId="21703" xr:uid="{2BE16CCD-45CF-4721-A335-971A305F6B56}"/>
    <cellStyle name="Output 2 13 4 3" xfId="21704" xr:uid="{CE986A7A-1522-4D80-9078-078794E83D13}"/>
    <cellStyle name="Output 2 13 4 4" xfId="21705" xr:uid="{6419C943-A14D-49F3-91C6-20C370C2E3AD}"/>
    <cellStyle name="Output 2 13 5" xfId="21706" xr:uid="{F05BF58A-8790-44A1-8360-8447AB366B12}"/>
    <cellStyle name="Output 2 13 5 2" xfId="21707" xr:uid="{CFFE0987-3860-413E-A4CF-C31D662A578A}"/>
    <cellStyle name="Output 2 13 5 3" xfId="21708" xr:uid="{891338C6-760E-46D1-998B-DCF21B2678AF}"/>
    <cellStyle name="Output 2 13 5 4" xfId="21709" xr:uid="{B9449175-CF66-4267-BE01-F9B5CA550306}"/>
    <cellStyle name="Output 2 13 6" xfId="21710" xr:uid="{13A3B28B-8101-46C2-B890-AB01D96132B6}"/>
    <cellStyle name="Output 2 13 6 2" xfId="21711" xr:uid="{0F24C8DF-E7AC-4B07-92E8-759BFB1822E6}"/>
    <cellStyle name="Output 2 13 6 3" xfId="21712" xr:uid="{E656E8EA-7EED-45BB-A4EC-55B355ACA84D}"/>
    <cellStyle name="Output 2 13 6 4" xfId="21713" xr:uid="{DC16FFEE-9509-4502-86DA-C844D351CB48}"/>
    <cellStyle name="Output 2 13 7" xfId="21714" xr:uid="{C9AE031C-44CF-4F38-85BE-C979385DBAE1}"/>
    <cellStyle name="Output 2 13 8" xfId="21715" xr:uid="{5264D1B1-4501-4AFE-B0B8-4161FB1B5617}"/>
    <cellStyle name="Output 2 13 9" xfId="21716" xr:uid="{280ACD6C-01F4-4B97-B216-BC4D1D697847}"/>
    <cellStyle name="Output 2 14" xfId="21717" xr:uid="{C6829B3C-18CB-4491-8C7D-CE5DB909F1F3}"/>
    <cellStyle name="Output 2 14 2" xfId="21718" xr:uid="{7A7F0BDF-BC92-4437-9E99-82974F54043A}"/>
    <cellStyle name="Output 2 14 2 2" xfId="21719" xr:uid="{468024EC-70C6-4206-94AF-E9A876800E1A}"/>
    <cellStyle name="Output 2 14 2 3" xfId="21720" xr:uid="{FE87A6A7-2BEA-451E-B1A2-C4BB5B90578E}"/>
    <cellStyle name="Output 2 14 3" xfId="21721" xr:uid="{999CE371-D1DE-4A5C-9830-B1ADE201E6E4}"/>
    <cellStyle name="Output 2 14 3 2" xfId="21722" xr:uid="{D40EB13A-71EE-436A-92ED-98CB399886A0}"/>
    <cellStyle name="Output 2 14 3 3" xfId="21723" xr:uid="{0763E9D5-B277-4AF0-81EF-76F2FC651F9C}"/>
    <cellStyle name="Output 2 14 4" xfId="21724" xr:uid="{5C76FFFA-4DE2-44B5-AD56-D46933838A3E}"/>
    <cellStyle name="Output 2 14 4 2" xfId="21725" xr:uid="{2B8CA494-1632-4951-BBF9-96035E70F5EC}"/>
    <cellStyle name="Output 2 14 4 3" xfId="21726" xr:uid="{EC27BB9D-5DDE-4682-A57E-DC1964A8436F}"/>
    <cellStyle name="Output 2 14 5" xfId="21727" xr:uid="{4973E4C5-137C-4323-8785-50D908F66101}"/>
    <cellStyle name="Output 2 14 5 2" xfId="21728" xr:uid="{AF3F07CA-50DB-457B-8865-7C824AC7758E}"/>
    <cellStyle name="Output 2 14 5 3" xfId="21729" xr:uid="{D1F5D62F-95B7-478A-8046-106B5AAA98FC}"/>
    <cellStyle name="Output 2 14 6" xfId="21730" xr:uid="{DAC478B5-1DDE-4FBF-8082-97165EB6737D}"/>
    <cellStyle name="Output 2 14 6 2" xfId="21731" xr:uid="{543283DA-744B-49F5-AFF9-705B2646A64F}"/>
    <cellStyle name="Output 2 14 6 3" xfId="21732" xr:uid="{31C5E562-B8A5-4E41-8134-536886C1A569}"/>
    <cellStyle name="Output 2 14 7" xfId="21733" xr:uid="{90F412D0-0101-47D6-BDAD-52AA3C6A4DF1}"/>
    <cellStyle name="Output 2 14 8" xfId="21734" xr:uid="{A75CD91C-E770-42F0-80E9-B79E6B129409}"/>
    <cellStyle name="Output 2 14 9" xfId="21735" xr:uid="{25337F7A-C1ED-4FE4-A5C1-E12264A63720}"/>
    <cellStyle name="Output 2 15" xfId="21736" xr:uid="{9A1C5CB6-BB91-4D26-B063-658321D60BD2}"/>
    <cellStyle name="Output 2 15 2" xfId="21737" xr:uid="{83640201-79B0-4B75-8D17-4F45B618AFD1}"/>
    <cellStyle name="Output 2 15 2 2" xfId="21738" xr:uid="{63009BFD-B93C-42EB-8049-081815D9244D}"/>
    <cellStyle name="Output 2 15 2 3" xfId="21739" xr:uid="{F441507B-93CD-4511-B604-C377B70DE3F8}"/>
    <cellStyle name="Output 2 15 3" xfId="21740" xr:uid="{92497A40-D435-4E94-B3BC-89D9DA52C81F}"/>
    <cellStyle name="Output 2 15 3 2" xfId="21741" xr:uid="{35F8913E-208D-4A9B-A322-20B9B546241A}"/>
    <cellStyle name="Output 2 15 3 3" xfId="21742" xr:uid="{8682DF45-9BD2-4D28-98CE-01575EDD79A2}"/>
    <cellStyle name="Output 2 15 4" xfId="21743" xr:uid="{1DC72B64-1F26-44F8-B8A6-224BBAB6AE2E}"/>
    <cellStyle name="Output 2 15 4 2" xfId="21744" xr:uid="{F618935C-10A8-4B00-A5FB-DF79C9BD3EE0}"/>
    <cellStyle name="Output 2 15 4 3" xfId="21745" xr:uid="{74FF3F01-1AD2-41BA-B1BB-E10728DF8D94}"/>
    <cellStyle name="Output 2 15 5" xfId="21746" xr:uid="{2DB35DF2-D325-4571-91C8-553560B417DE}"/>
    <cellStyle name="Output 2 15 5 2" xfId="21747" xr:uid="{3AB00852-CE41-4B55-9C71-A0DDDDF8C04B}"/>
    <cellStyle name="Output 2 15 5 3" xfId="21748" xr:uid="{CAE9E64D-D8F2-4067-A804-7F8860BF7928}"/>
    <cellStyle name="Output 2 15 6" xfId="21749" xr:uid="{B32EEBE7-CC22-4625-AE89-9E6BE731CC49}"/>
    <cellStyle name="Output 2 15 6 2" xfId="21750" xr:uid="{6D4E4E7E-4A34-49AD-87F7-2A2AB0DB3BEC}"/>
    <cellStyle name="Output 2 15 6 3" xfId="21751" xr:uid="{C0B55325-E137-43CD-A7B2-5B94A930B128}"/>
    <cellStyle name="Output 2 15 7" xfId="21752" xr:uid="{3D642B52-8492-4265-979B-0DD66830CFBD}"/>
    <cellStyle name="Output 2 15 8" xfId="21753" xr:uid="{AD75C690-7C5C-4740-BE9F-B9071F952EA4}"/>
    <cellStyle name="Output 2 15 9" xfId="21754" xr:uid="{AA062011-ECB5-4E8C-AC4B-0E721C04E22E}"/>
    <cellStyle name="Output 2 16" xfId="21755" xr:uid="{8459F4C1-1F12-4FB7-BCDA-CB54A1E6B73F}"/>
    <cellStyle name="Output 2 16 2" xfId="21756" xr:uid="{9CA1881C-80F4-4734-843E-75CFAA01734E}"/>
    <cellStyle name="Output 2 16 2 2" xfId="21757" xr:uid="{6C088F5D-B5DF-462A-9830-6495F0839043}"/>
    <cellStyle name="Output 2 16 2 3" xfId="21758" xr:uid="{9159F331-4ED3-4B29-A70B-F884967FA687}"/>
    <cellStyle name="Output 2 16 3" xfId="21759" xr:uid="{8461AB3D-0C3C-4DBB-B383-4BF6891D8E20}"/>
    <cellStyle name="Output 2 16 3 2" xfId="21760" xr:uid="{AC1BB426-6834-43EB-8A4B-A2D239F78A1C}"/>
    <cellStyle name="Output 2 16 3 3" xfId="21761" xr:uid="{F4A411EA-CF12-4AD1-8E8B-3637904D1F9C}"/>
    <cellStyle name="Output 2 16 4" xfId="21762" xr:uid="{AAD4E26C-0077-4DF9-9088-56C7C9A0A345}"/>
    <cellStyle name="Output 2 16 4 2" xfId="21763" xr:uid="{3DF02DA6-FC9E-4C29-88AA-4A6C03C9C746}"/>
    <cellStyle name="Output 2 16 4 3" xfId="21764" xr:uid="{FA6F1D9D-DDCC-4399-A299-83744D12DCBB}"/>
    <cellStyle name="Output 2 16 5" xfId="21765" xr:uid="{1959624F-E71F-47E3-823B-5C1262D10E1E}"/>
    <cellStyle name="Output 2 16 5 2" xfId="21766" xr:uid="{46C1A904-67E7-48BA-8DD9-9AF07995B8E8}"/>
    <cellStyle name="Output 2 16 5 3" xfId="21767" xr:uid="{9F8379F9-634D-4477-A986-A4BB86F58F82}"/>
    <cellStyle name="Output 2 16 6" xfId="21768" xr:uid="{4652B6A5-0428-4D03-8DB6-9DCF0AA275CC}"/>
    <cellStyle name="Output 2 16 6 2" xfId="21769" xr:uid="{E6B56720-2A4A-4B1C-8DB9-D187C733B42A}"/>
    <cellStyle name="Output 2 16 6 3" xfId="21770" xr:uid="{AD75505E-79FA-4655-A0AA-CF0AF3EC824D}"/>
    <cellStyle name="Output 2 16 7" xfId="21771" xr:uid="{C5F6DE5F-C367-42D9-A0D4-1554934304AE}"/>
    <cellStyle name="Output 2 16 8" xfId="21772" xr:uid="{35AFEDDE-0A45-4F4F-93CD-18D7162587A1}"/>
    <cellStyle name="Output 2 16 9" xfId="21773" xr:uid="{1202D0CD-64CF-4197-A542-134CF31F5D4C}"/>
    <cellStyle name="Output 2 17" xfId="21774" xr:uid="{5FFE7059-DDB6-4331-BB53-52447FDDECEE}"/>
    <cellStyle name="Output 2 17 2" xfId="21775" xr:uid="{BBE5164E-BBAB-4A29-8CCC-4BC9438159D7}"/>
    <cellStyle name="Output 2 17 2 2" xfId="21776" xr:uid="{45C87D36-EA2D-4F0B-9E9C-C62528C7EC87}"/>
    <cellStyle name="Output 2 17 2 3" xfId="21777" xr:uid="{BD6DA7CB-E588-4F17-8F2A-8E963E0CBE19}"/>
    <cellStyle name="Output 2 17 3" xfId="21778" xr:uid="{38607527-C21C-40AB-9632-548382FDB3AA}"/>
    <cellStyle name="Output 2 17 3 2" xfId="21779" xr:uid="{AFB8799B-F94B-49F6-A624-EC7DA55707F5}"/>
    <cellStyle name="Output 2 17 3 3" xfId="21780" xr:uid="{26A27EB6-D487-4822-9DF8-3D1C8F55E7E5}"/>
    <cellStyle name="Output 2 17 4" xfId="21781" xr:uid="{7FAB31D2-FF6D-4FB5-B968-9282688361DF}"/>
    <cellStyle name="Output 2 17 4 2" xfId="21782" xr:uid="{8A8F10A0-6620-4095-993B-2488533E1AC8}"/>
    <cellStyle name="Output 2 17 4 3" xfId="21783" xr:uid="{58639F3A-BCD0-4B4F-886A-91ECBFC97EA0}"/>
    <cellStyle name="Output 2 17 5" xfId="21784" xr:uid="{CCEBB468-B0F5-4392-B820-0D2534B56B3F}"/>
    <cellStyle name="Output 2 17 5 2" xfId="21785" xr:uid="{BB1DFE0B-9A6C-4435-83D3-1D4546A2AA20}"/>
    <cellStyle name="Output 2 17 5 3" xfId="21786" xr:uid="{DDDFE5F1-AD27-4668-90D5-A56F34EF90CA}"/>
    <cellStyle name="Output 2 17 6" xfId="21787" xr:uid="{9C0A3AAC-38D7-41B4-8CB6-34FFC8B0C79C}"/>
    <cellStyle name="Output 2 17 6 2" xfId="21788" xr:uid="{ADCF69E5-1CF2-4700-A1D5-E1563FB27E9A}"/>
    <cellStyle name="Output 2 17 6 3" xfId="21789" xr:uid="{65817BD5-EC4F-46B1-BCCD-294D51A21387}"/>
    <cellStyle name="Output 2 17 7" xfId="21790" xr:uid="{08845DF1-A753-4E48-B082-01DA51B371CB}"/>
    <cellStyle name="Output 2 17 8" xfId="21791" xr:uid="{BB292EFE-BDCC-4A22-AF98-63F952DE7F1D}"/>
    <cellStyle name="Output 2 17 9" xfId="21792" xr:uid="{63ACCC41-18CB-4377-88D7-2364298549EE}"/>
    <cellStyle name="Output 2 18" xfId="21793" xr:uid="{A36E4E04-6DBF-4A09-9CB1-DD5D4C0A232B}"/>
    <cellStyle name="Output 2 18 2" xfId="21794" xr:uid="{8488E98A-EF8B-4CC6-BC25-F6FB98526B4D}"/>
    <cellStyle name="Output 2 18 2 2" xfId="21795" xr:uid="{FA2E6CA9-4B55-4BBC-BC94-D42112FA0A73}"/>
    <cellStyle name="Output 2 18 2 3" xfId="21796" xr:uid="{BF86A044-C52F-4591-9CF9-E30E78FBD492}"/>
    <cellStyle name="Output 2 18 3" xfId="21797" xr:uid="{3F04679E-6C16-4B5A-92E1-0B9829C140A8}"/>
    <cellStyle name="Output 2 18 3 2" xfId="21798" xr:uid="{1DFC6455-417F-43E7-AF3D-B53FF1C3C31C}"/>
    <cellStyle name="Output 2 18 3 3" xfId="21799" xr:uid="{96DA8EE4-7893-487F-A13F-FDBA12377699}"/>
    <cellStyle name="Output 2 18 4" xfId="21800" xr:uid="{7BA84402-7353-4B17-967D-00C8650671B1}"/>
    <cellStyle name="Output 2 18 4 2" xfId="21801" xr:uid="{520E6712-9D39-446B-9902-7E43AB68688C}"/>
    <cellStyle name="Output 2 18 4 3" xfId="21802" xr:uid="{43EA03B4-45AF-49CC-9299-1E4AE77B2D33}"/>
    <cellStyle name="Output 2 18 5" xfId="21803" xr:uid="{55D7727C-CAE2-43CF-90CF-9BC20DB9E380}"/>
    <cellStyle name="Output 2 18 5 2" xfId="21804" xr:uid="{6C6A1522-8024-43B5-A801-E7891CC46C32}"/>
    <cellStyle name="Output 2 18 5 3" xfId="21805" xr:uid="{D823FF46-6E46-4006-829B-6048EBD46324}"/>
    <cellStyle name="Output 2 18 6" xfId="21806" xr:uid="{D5A3AEFC-3DC5-4007-8A36-75ACD4AB8A37}"/>
    <cellStyle name="Output 2 18 6 2" xfId="21807" xr:uid="{E0A6395E-15BF-49CA-B380-864CCFB55363}"/>
    <cellStyle name="Output 2 18 6 3" xfId="21808" xr:uid="{D029F35B-302D-47A3-AE09-8D063C32D04D}"/>
    <cellStyle name="Output 2 18 7" xfId="21809" xr:uid="{23465369-28A4-4AFD-B77E-D5556B912219}"/>
    <cellStyle name="Output 2 18 8" xfId="21810" xr:uid="{EE9EB8D4-335B-4693-89B4-5D132E7E9A8A}"/>
    <cellStyle name="Output 2 18 9" xfId="21811" xr:uid="{68824519-7385-4CCB-A143-D9EE60A40393}"/>
    <cellStyle name="Output 2 19" xfId="21812" xr:uid="{C6E029E5-DBF9-4E69-93B7-D99D791532DE}"/>
    <cellStyle name="Output 2 19 2" xfId="21813" xr:uid="{42DECCCD-DDE9-4B35-9111-3AB04D825A7B}"/>
    <cellStyle name="Output 2 19 2 2" xfId="21814" xr:uid="{F4D7714D-BD52-4985-B8E3-1B1714F16F92}"/>
    <cellStyle name="Output 2 19 2 3" xfId="21815" xr:uid="{2F3002E4-C968-4FEE-AF90-8A2AEBCBD4C1}"/>
    <cellStyle name="Output 2 19 3" xfId="21816" xr:uid="{A7F07D61-F426-49AD-995C-AFE80B8EA1F3}"/>
    <cellStyle name="Output 2 19 3 2" xfId="21817" xr:uid="{E0A26CE9-B265-4A14-9A37-1584127A8388}"/>
    <cellStyle name="Output 2 19 3 3" xfId="21818" xr:uid="{6DBBFBC8-E57B-4BAD-9D4A-AAD65F3BDFF8}"/>
    <cellStyle name="Output 2 19 4" xfId="21819" xr:uid="{CA950B62-0379-412D-A302-7E08DC59C441}"/>
    <cellStyle name="Output 2 19 4 2" xfId="21820" xr:uid="{66EE82F3-2758-4BF7-A049-1970D329D55C}"/>
    <cellStyle name="Output 2 19 4 3" xfId="21821" xr:uid="{4BCC518A-ED95-4061-9DCE-D24B2080A809}"/>
    <cellStyle name="Output 2 19 5" xfId="21822" xr:uid="{36D4E366-3F1F-4054-9029-E21B5F58137C}"/>
    <cellStyle name="Output 2 19 5 2" xfId="21823" xr:uid="{BCE91F5F-2E82-4BFC-BD46-D27DB5FED633}"/>
    <cellStyle name="Output 2 19 5 3" xfId="21824" xr:uid="{E99262E0-F150-41FE-B219-C8EDC8FCB972}"/>
    <cellStyle name="Output 2 19 6" xfId="21825" xr:uid="{14E488C6-81DF-4206-B08A-F93528DBA44A}"/>
    <cellStyle name="Output 2 19 6 2" xfId="21826" xr:uid="{C18DBB26-7E2A-4ABC-9260-6791ECFE540E}"/>
    <cellStyle name="Output 2 19 6 3" xfId="21827" xr:uid="{C143003D-DA13-4E09-B63F-FE7DB53D58A2}"/>
    <cellStyle name="Output 2 19 7" xfId="21828" xr:uid="{42ADC30F-58FA-44F0-9832-0023687105B2}"/>
    <cellStyle name="Output 2 19 8" xfId="21829" xr:uid="{5EB1ACD9-0C25-41EB-9E5C-0378816A392B}"/>
    <cellStyle name="Output 2 19 9" xfId="21830" xr:uid="{C14982FF-3805-4FB6-8F91-901F7E739145}"/>
    <cellStyle name="Output 2 2" xfId="21831" xr:uid="{9D2B211C-0FEA-4D7B-AB82-CA8925649C3B}"/>
    <cellStyle name="Output 2 2 10" xfId="21832" xr:uid="{C2694DCE-B330-4FF1-B588-55503D069ACB}"/>
    <cellStyle name="Output 2 2 10 2" xfId="21833" xr:uid="{A59FF36D-1432-4327-968A-747A12CF2FB7}"/>
    <cellStyle name="Output 2 2 10 2 2" xfId="21834" xr:uid="{1F362A20-A58B-48AF-8803-F46C55693DD5}"/>
    <cellStyle name="Output 2 2 10 2 3" xfId="21835" xr:uid="{0C6024E9-5B72-4B37-A162-D638FF6DFD44}"/>
    <cellStyle name="Output 2 2 10 3" xfId="21836" xr:uid="{3083BFC5-F5F2-4B81-BFF9-8C2117343008}"/>
    <cellStyle name="Output 2 2 10 3 2" xfId="21837" xr:uid="{CA56525F-8AEF-42DA-BE2B-839986E0A83E}"/>
    <cellStyle name="Output 2 2 10 3 3" xfId="21838" xr:uid="{548C8318-5DD5-4297-8C40-699E0E0C2008}"/>
    <cellStyle name="Output 2 2 10 4" xfId="21839" xr:uid="{0D6B4390-BBC1-40C7-9833-F15EF886C7B1}"/>
    <cellStyle name="Output 2 2 10 4 2" xfId="21840" xr:uid="{00C2818E-F126-4E19-91F8-B0CD041ED7FC}"/>
    <cellStyle name="Output 2 2 10 4 3" xfId="21841" xr:uid="{90BECB54-8E66-4468-BF2F-22056AA57A45}"/>
    <cellStyle name="Output 2 2 10 5" xfId="21842" xr:uid="{4A9578FC-B7A6-440C-96A5-7A488FAF0521}"/>
    <cellStyle name="Output 2 2 10 5 2" xfId="21843" xr:uid="{E2D51960-4616-40A7-B9D0-1FCDC2659551}"/>
    <cellStyle name="Output 2 2 10 5 3" xfId="21844" xr:uid="{4B758129-ABE1-41CD-A380-B74716650114}"/>
    <cellStyle name="Output 2 2 10 6" xfId="21845" xr:uid="{899748B5-8846-4769-B37E-1173BD5D3BF3}"/>
    <cellStyle name="Output 2 2 10 6 2" xfId="21846" xr:uid="{27E80BCA-E4B6-4A24-BE64-A1ADCF369741}"/>
    <cellStyle name="Output 2 2 10 6 3" xfId="21847" xr:uid="{E773ECC6-E030-4098-8E42-244E468961E1}"/>
    <cellStyle name="Output 2 2 10 7" xfId="21848" xr:uid="{2484C00F-CC5F-488D-8834-536F59C76C69}"/>
    <cellStyle name="Output 2 2 10 8" xfId="21849" xr:uid="{ECF05DF6-091D-4EEF-88CC-ACC4A1EAF17B}"/>
    <cellStyle name="Output 2 2 10 9" xfId="21850" xr:uid="{018737F5-BC63-49DD-BD43-B96EA7FC087D}"/>
    <cellStyle name="Output 2 2 11" xfId="21851" xr:uid="{DE0054C0-5400-4994-9306-34B0B004B3B1}"/>
    <cellStyle name="Output 2 2 11 2" xfId="21852" xr:uid="{AC1C8E9E-7463-4625-9904-F22512B5306F}"/>
    <cellStyle name="Output 2 2 11 2 2" xfId="21853" xr:uid="{A806CA71-4867-40CA-B0DC-63558FE68723}"/>
    <cellStyle name="Output 2 2 11 2 3" xfId="21854" xr:uid="{7B02B6C2-5DB1-4DAC-BA40-71FDD53C6B46}"/>
    <cellStyle name="Output 2 2 11 3" xfId="21855" xr:uid="{E9E39984-CAEE-4B8D-850D-1785AF36435B}"/>
    <cellStyle name="Output 2 2 11 3 2" xfId="21856" xr:uid="{3C0EAAE0-408C-46A2-9E54-CC0B60C5D76F}"/>
    <cellStyle name="Output 2 2 11 3 3" xfId="21857" xr:uid="{927AE48E-A88D-4A22-AF7D-4517585E20CB}"/>
    <cellStyle name="Output 2 2 11 4" xfId="21858" xr:uid="{FC4DC48A-EE3C-4D7C-B1FF-E602322D95B0}"/>
    <cellStyle name="Output 2 2 11 4 2" xfId="21859" xr:uid="{A9727E97-41C6-4BFA-800A-881BA1C824D9}"/>
    <cellStyle name="Output 2 2 11 4 3" xfId="21860" xr:uid="{C07DA20C-FF4E-4C22-B700-95B52730593D}"/>
    <cellStyle name="Output 2 2 11 5" xfId="21861" xr:uid="{D915A65F-2D7E-4247-A193-563C531A4CA0}"/>
    <cellStyle name="Output 2 2 11 5 2" xfId="21862" xr:uid="{7E1405CB-AABB-4CDC-835F-E5566C7B307B}"/>
    <cellStyle name="Output 2 2 11 5 3" xfId="21863" xr:uid="{8EBC5F3C-826B-45EF-8A10-DB0BD3895693}"/>
    <cellStyle name="Output 2 2 11 6" xfId="21864" xr:uid="{92F5C0A8-5ABC-4BA2-BD14-1D424B7A52CC}"/>
    <cellStyle name="Output 2 2 11 6 2" xfId="21865" xr:uid="{77E3E1F7-531E-4964-BF04-84ADAA60CE4A}"/>
    <cellStyle name="Output 2 2 11 6 3" xfId="21866" xr:uid="{8FEE6B1B-A7BD-4CC3-93F8-6961C5181200}"/>
    <cellStyle name="Output 2 2 11 7" xfId="21867" xr:uid="{A89924A9-F628-4E08-B5B4-D42D196C4770}"/>
    <cellStyle name="Output 2 2 11 8" xfId="21868" xr:uid="{A0950E0A-33CE-4E8D-886A-DA81AD4CED81}"/>
    <cellStyle name="Output 2 2 11 9" xfId="21869" xr:uid="{A56577FF-8CAA-4CA3-B13B-B32057FF82B4}"/>
    <cellStyle name="Output 2 2 12" xfId="21870" xr:uid="{3D8B4F09-6CD8-47F2-9D5C-878F9EDD4F62}"/>
    <cellStyle name="Output 2 2 12 2" xfId="21871" xr:uid="{EC717CED-BAED-4870-A4FD-C615B412FF51}"/>
    <cellStyle name="Output 2 2 12 2 2" xfId="21872" xr:uid="{5B7396FE-C1C4-43EB-A3C3-A663C2D4AAA1}"/>
    <cellStyle name="Output 2 2 12 2 3" xfId="21873" xr:uid="{F9198D1D-0AC4-4773-8B57-076E46A884D3}"/>
    <cellStyle name="Output 2 2 12 3" xfId="21874" xr:uid="{E2372148-77B6-4431-A5E8-23588CA780E4}"/>
    <cellStyle name="Output 2 2 12 3 2" xfId="21875" xr:uid="{ACC024D7-8C7D-4B97-885C-8930BE249988}"/>
    <cellStyle name="Output 2 2 12 3 3" xfId="21876" xr:uid="{4676E440-56BD-4355-BE1E-D04479B79EA8}"/>
    <cellStyle name="Output 2 2 12 4" xfId="21877" xr:uid="{B85E4FC2-C146-4BDC-B7C2-84875DD3A496}"/>
    <cellStyle name="Output 2 2 12 4 2" xfId="21878" xr:uid="{019BE0E0-EC46-46F2-B32D-1527E0E0A18B}"/>
    <cellStyle name="Output 2 2 12 4 3" xfId="21879" xr:uid="{D250E165-FF32-47C2-AF9C-D27CF7A96A8D}"/>
    <cellStyle name="Output 2 2 12 5" xfId="21880" xr:uid="{CFBE8B8A-5FC6-48A4-8BE1-40FF9E4BBDB7}"/>
    <cellStyle name="Output 2 2 12 5 2" xfId="21881" xr:uid="{69093232-61A6-4D19-A4D5-6D2B5C68F5CD}"/>
    <cellStyle name="Output 2 2 12 5 3" xfId="21882" xr:uid="{9FDEBA7D-C814-416F-8908-BBA03470AFC6}"/>
    <cellStyle name="Output 2 2 12 6" xfId="21883" xr:uid="{7192311F-9DC2-4C44-B7A3-A3CB890A2780}"/>
    <cellStyle name="Output 2 2 12 6 2" xfId="21884" xr:uid="{298AD589-FAE4-4F47-9AB1-158B850E8F52}"/>
    <cellStyle name="Output 2 2 12 6 3" xfId="21885" xr:uid="{F6B80C86-13D1-4588-9532-3173440C8DDD}"/>
    <cellStyle name="Output 2 2 12 7" xfId="21886" xr:uid="{A5756F84-F7CB-45F7-942D-03131B64E0BD}"/>
    <cellStyle name="Output 2 2 12 8" xfId="21887" xr:uid="{76684C09-7084-49AA-A41E-F36C499895A7}"/>
    <cellStyle name="Output 2 2 12 9" xfId="21888" xr:uid="{DF408ACD-94CA-41E7-A9BE-926CCB2C8EA5}"/>
    <cellStyle name="Output 2 2 13" xfId="21889" xr:uid="{337ED782-BD32-48A6-885D-677E40ECD21F}"/>
    <cellStyle name="Output 2 2 13 2" xfId="21890" xr:uid="{892EB36E-1801-4196-8805-7CD47203D10A}"/>
    <cellStyle name="Output 2 2 13 2 2" xfId="21891" xr:uid="{F692FA06-EBB3-4195-A908-EC53540C11C4}"/>
    <cellStyle name="Output 2 2 13 2 3" xfId="21892" xr:uid="{E7BB8405-64E9-4253-A39F-EAF3D6970B84}"/>
    <cellStyle name="Output 2 2 13 3" xfId="21893" xr:uid="{8660F557-623C-49C1-8700-2F496EC45856}"/>
    <cellStyle name="Output 2 2 13 3 2" xfId="21894" xr:uid="{5399F216-93C8-41E5-8E49-CFE46DD46D89}"/>
    <cellStyle name="Output 2 2 13 3 3" xfId="21895" xr:uid="{9CE2EBDD-D37E-439A-B8E8-F6D3A69A68EE}"/>
    <cellStyle name="Output 2 2 13 4" xfId="21896" xr:uid="{F8B8E74D-FB1C-4B50-99A7-62AFD5C0847C}"/>
    <cellStyle name="Output 2 2 13 4 2" xfId="21897" xr:uid="{E891D812-3CD5-4B56-964B-B48E8130605A}"/>
    <cellStyle name="Output 2 2 13 4 3" xfId="21898" xr:uid="{5D8A03F4-CDFD-4E95-80EA-BDD534B6DE3C}"/>
    <cellStyle name="Output 2 2 13 5" xfId="21899" xr:uid="{4141E9BA-DFA3-4105-AB75-3B7EE000883C}"/>
    <cellStyle name="Output 2 2 13 5 2" xfId="21900" xr:uid="{0D1736CB-993E-423D-8D0B-9F2775CC0402}"/>
    <cellStyle name="Output 2 2 13 5 3" xfId="21901" xr:uid="{BEB1EC44-5CDC-418A-852F-941B8B715149}"/>
    <cellStyle name="Output 2 2 13 6" xfId="21902" xr:uid="{908FD344-A71E-412C-B9C1-BCBA70535357}"/>
    <cellStyle name="Output 2 2 13 6 2" xfId="21903" xr:uid="{16C02C10-59D0-453F-9A0C-4C1533DDFECB}"/>
    <cellStyle name="Output 2 2 13 6 3" xfId="21904" xr:uid="{233A7663-F05B-4B46-BE94-324B6F34DAEE}"/>
    <cellStyle name="Output 2 2 13 7" xfId="21905" xr:uid="{80A8DB75-CF09-47F8-B962-FB2B36C1A988}"/>
    <cellStyle name="Output 2 2 13 8" xfId="21906" xr:uid="{CC622912-24E2-4FCC-9CF1-C92867300C99}"/>
    <cellStyle name="Output 2 2 13 9" xfId="21907" xr:uid="{A8751F58-B7A6-467A-89F9-F6FCDABB4338}"/>
    <cellStyle name="Output 2 2 14" xfId="21908" xr:uid="{703F8A57-5C45-47B2-9B53-42194A989B8C}"/>
    <cellStyle name="Output 2 2 14 2" xfId="21909" xr:uid="{899747DA-40A5-4A80-9BFE-6B3B16FC7D16}"/>
    <cellStyle name="Output 2 2 14 2 2" xfId="21910" xr:uid="{9D4F4A02-73D5-4763-8FBB-87191C41F026}"/>
    <cellStyle name="Output 2 2 14 2 3" xfId="21911" xr:uid="{A6C3829E-C803-4F28-99A9-88FCD90C5A8F}"/>
    <cellStyle name="Output 2 2 14 3" xfId="21912" xr:uid="{1A054086-FE1D-44D2-B51B-19325346CE74}"/>
    <cellStyle name="Output 2 2 14 3 2" xfId="21913" xr:uid="{9C3BC90A-6CA3-4990-A155-7A1DE15B50FC}"/>
    <cellStyle name="Output 2 2 14 3 3" xfId="21914" xr:uid="{2FD07B73-E916-46D6-B1F5-BE8B44597F19}"/>
    <cellStyle name="Output 2 2 14 4" xfId="21915" xr:uid="{F168DD61-8AA9-4F5D-A265-BE7CD14D8117}"/>
    <cellStyle name="Output 2 2 14 4 2" xfId="21916" xr:uid="{72D5752A-CEA9-4D64-B7CD-D694188AEB9C}"/>
    <cellStyle name="Output 2 2 14 4 3" xfId="21917" xr:uid="{153FD22D-5815-49F6-A8A5-58EBA0893EE1}"/>
    <cellStyle name="Output 2 2 14 5" xfId="21918" xr:uid="{460E3664-D482-4EC1-B180-AED07CA5F824}"/>
    <cellStyle name="Output 2 2 14 5 2" xfId="21919" xr:uid="{418B0861-E5A3-45E6-A211-5C3460FC12F7}"/>
    <cellStyle name="Output 2 2 14 5 3" xfId="21920" xr:uid="{76B2BEB5-E5A9-4295-B123-4B83A9D7407D}"/>
    <cellStyle name="Output 2 2 14 6" xfId="21921" xr:uid="{9E09952C-A65D-4EEB-8CFD-0E578E6EE170}"/>
    <cellStyle name="Output 2 2 14 6 2" xfId="21922" xr:uid="{39B83736-C65B-41DD-AD18-B41BADDDACD5}"/>
    <cellStyle name="Output 2 2 14 6 3" xfId="21923" xr:uid="{4B445EF8-453A-4378-82C4-57377E660F97}"/>
    <cellStyle name="Output 2 2 14 7" xfId="21924" xr:uid="{D8F9376D-16E9-42FA-A05D-4D0D64948BBA}"/>
    <cellStyle name="Output 2 2 14 8" xfId="21925" xr:uid="{01B89F99-5633-4511-AC4A-A32EA5B24096}"/>
    <cellStyle name="Output 2 2 14 9" xfId="21926" xr:uid="{D4F49665-DCA9-4ABB-8AB3-474142EB762D}"/>
    <cellStyle name="Output 2 2 15" xfId="21927" xr:uid="{A4507EA9-BA8D-4DEB-A260-DA2D71250161}"/>
    <cellStyle name="Output 2 2 15 2" xfId="21928" xr:uid="{26BF9F92-26BD-4022-8D93-665C4CF092C7}"/>
    <cellStyle name="Output 2 2 15 2 2" xfId="21929" xr:uid="{239F1151-2876-4062-947C-9CBFDE4B8B80}"/>
    <cellStyle name="Output 2 2 15 2 3" xfId="21930" xr:uid="{F82FF949-DC88-440D-8077-F66315FC18AE}"/>
    <cellStyle name="Output 2 2 15 3" xfId="21931" xr:uid="{1D593FA2-D7A3-46ED-A11C-F9B900C6DFB6}"/>
    <cellStyle name="Output 2 2 15 3 2" xfId="21932" xr:uid="{19FDE808-88D1-458E-B2EC-ACB97CFA9C1A}"/>
    <cellStyle name="Output 2 2 15 3 3" xfId="21933" xr:uid="{79C6DE83-D849-4ADA-B257-909D634009CE}"/>
    <cellStyle name="Output 2 2 15 4" xfId="21934" xr:uid="{41D13649-3AF5-497A-B360-ABCBBE7734AE}"/>
    <cellStyle name="Output 2 2 15 4 2" xfId="21935" xr:uid="{1325B83C-23E7-4F16-9444-E82D195B3C26}"/>
    <cellStyle name="Output 2 2 15 4 3" xfId="21936" xr:uid="{CB7EC9FB-B59D-403E-8328-B9A4CE8E6054}"/>
    <cellStyle name="Output 2 2 15 5" xfId="21937" xr:uid="{BCEBC180-A83C-4DDB-9B84-AB2C4A7D1DE1}"/>
    <cellStyle name="Output 2 2 15 5 2" xfId="21938" xr:uid="{BD8B6A17-A1AE-4106-A6D9-F5BBAE5EF9D7}"/>
    <cellStyle name="Output 2 2 15 5 3" xfId="21939" xr:uid="{EE62BCD8-57FD-4795-886E-7E48AF5BF338}"/>
    <cellStyle name="Output 2 2 15 6" xfId="21940" xr:uid="{A0E2752F-C90C-4598-82E6-55290BFF9347}"/>
    <cellStyle name="Output 2 2 15 6 2" xfId="21941" xr:uid="{44C41B3D-CDD6-4F80-A1E6-8402B9F2D6DC}"/>
    <cellStyle name="Output 2 2 15 6 3" xfId="21942" xr:uid="{83280B13-8984-45C6-97CF-61CB9A463B5E}"/>
    <cellStyle name="Output 2 2 15 7" xfId="21943" xr:uid="{49F85348-CBCB-488C-A15E-304A80C5E066}"/>
    <cellStyle name="Output 2 2 15 8" xfId="21944" xr:uid="{579B56CE-B4D5-4901-98CE-7D91C12E2210}"/>
    <cellStyle name="Output 2 2 15 9" xfId="21945" xr:uid="{D7D7A358-0C42-4765-A6DC-A3715C9F00AC}"/>
    <cellStyle name="Output 2 2 16" xfId="21946" xr:uid="{B5D5833A-F84B-4752-9E74-B465C45391CA}"/>
    <cellStyle name="Output 2 2 16 2" xfId="21947" xr:uid="{14C8285E-28BB-4568-BD0A-032C405C5C19}"/>
    <cellStyle name="Output 2 2 16 3" xfId="21948" xr:uid="{AE89996E-76BB-4236-AD48-CD26F7C25698}"/>
    <cellStyle name="Output 2 2 16 4" xfId="21949" xr:uid="{777EC73D-1802-4292-BAB5-238D363A60DF}"/>
    <cellStyle name="Output 2 2 17" xfId="21950" xr:uid="{0D9FDA2B-C5EA-40A8-9928-836219A36E50}"/>
    <cellStyle name="Output 2 2 18" xfId="21951" xr:uid="{14DBF8F7-F3D1-4DA6-B092-5C2B57786376}"/>
    <cellStyle name="Output 2 2 19" xfId="21952" xr:uid="{A2B76C41-2C25-4802-BB9A-E9DF174D31A3}"/>
    <cellStyle name="Output 2 2 2" xfId="21953" xr:uid="{9A570388-0394-47BA-9C9D-20307C6CD54D}"/>
    <cellStyle name="Output 2 2 2 10" xfId="21954" xr:uid="{1337850F-4EC4-4B57-9D83-8FC293EAEB9E}"/>
    <cellStyle name="Output 2 2 2 10 2" xfId="21955" xr:uid="{76309F10-750D-4EE9-BA59-F6AAA02A9BD5}"/>
    <cellStyle name="Output 2 2 2 10 2 2" xfId="21956" xr:uid="{BCCCBA73-51BB-4D2C-814A-7FDDC331C869}"/>
    <cellStyle name="Output 2 2 2 10 2 3" xfId="21957" xr:uid="{86C93F66-6719-4360-BC12-89FF5C0A8AAF}"/>
    <cellStyle name="Output 2 2 2 10 3" xfId="21958" xr:uid="{FCF71561-7D0C-405E-9736-0C3902BECC36}"/>
    <cellStyle name="Output 2 2 2 10 3 2" xfId="21959" xr:uid="{76982607-04C5-44E0-A76E-B1AF79B73859}"/>
    <cellStyle name="Output 2 2 2 10 3 3" xfId="21960" xr:uid="{2A8CD77C-D1E4-43CB-BDF9-F2024E5C2FB1}"/>
    <cellStyle name="Output 2 2 2 10 4" xfId="21961" xr:uid="{AF284E24-2C82-4595-AA00-F21B6973866F}"/>
    <cellStyle name="Output 2 2 2 10 4 2" xfId="21962" xr:uid="{A1F1624B-DF88-4FD2-BC1C-06A45F1F7ECC}"/>
    <cellStyle name="Output 2 2 2 10 4 3" xfId="21963" xr:uid="{B8DA0E2F-0A86-446A-A894-080B4D6F45D5}"/>
    <cellStyle name="Output 2 2 2 10 5" xfId="21964" xr:uid="{97D4E87E-737E-4A6F-908E-9639DE1FCC8B}"/>
    <cellStyle name="Output 2 2 2 10 5 2" xfId="21965" xr:uid="{FB8CA1B2-7302-4715-893A-9731EBBCD022}"/>
    <cellStyle name="Output 2 2 2 10 5 3" xfId="21966" xr:uid="{EF71D19D-8FD5-47B8-9F9D-E46CA03DBAF9}"/>
    <cellStyle name="Output 2 2 2 10 6" xfId="21967" xr:uid="{C1B1CCB3-0170-4F5D-BD9F-F1C274E2B327}"/>
    <cellStyle name="Output 2 2 2 10 6 2" xfId="21968" xr:uid="{E68DC7A8-42BB-4267-8820-FE869889033E}"/>
    <cellStyle name="Output 2 2 2 10 6 3" xfId="21969" xr:uid="{BBE5CEC5-49DC-4F27-9477-412B7A84D8FC}"/>
    <cellStyle name="Output 2 2 2 10 7" xfId="21970" xr:uid="{1ECF1B9C-2144-4EA3-A29F-99A9C4FF4798}"/>
    <cellStyle name="Output 2 2 2 10 8" xfId="21971" xr:uid="{DE6F80C8-2322-4139-A9FB-91A9088DE56F}"/>
    <cellStyle name="Output 2 2 2 10 9" xfId="21972" xr:uid="{C1500B5C-C0A1-472B-A3BB-DFE7DBDEA00E}"/>
    <cellStyle name="Output 2 2 2 11" xfId="21973" xr:uid="{A4DC7452-C3EA-4471-8FD5-9B5011102CD3}"/>
    <cellStyle name="Output 2 2 2 11 2" xfId="21974" xr:uid="{68C26ABA-F826-409D-AEA0-97663335A695}"/>
    <cellStyle name="Output 2 2 2 11 2 2" xfId="21975" xr:uid="{A0EA0E6B-2A8F-4B59-B1A5-C79547191529}"/>
    <cellStyle name="Output 2 2 2 11 2 3" xfId="21976" xr:uid="{3B5E1042-8040-4B3F-8F56-44DE44253712}"/>
    <cellStyle name="Output 2 2 2 11 3" xfId="21977" xr:uid="{52282A0A-3048-4391-BB27-7584ED1A414E}"/>
    <cellStyle name="Output 2 2 2 11 3 2" xfId="21978" xr:uid="{FBC310FC-AEF9-4563-9EFB-7622E23D7625}"/>
    <cellStyle name="Output 2 2 2 11 3 3" xfId="21979" xr:uid="{722D51AB-CBCA-4663-89FB-21527AF8B843}"/>
    <cellStyle name="Output 2 2 2 11 4" xfId="21980" xr:uid="{4739844E-45F5-450F-A4CE-655DFEADB55A}"/>
    <cellStyle name="Output 2 2 2 11 4 2" xfId="21981" xr:uid="{0E1A0A09-5E41-4041-BC4E-6E503C2E6E11}"/>
    <cellStyle name="Output 2 2 2 11 4 3" xfId="21982" xr:uid="{81ECE277-DE17-4481-9632-86EFF544B19B}"/>
    <cellStyle name="Output 2 2 2 11 5" xfId="21983" xr:uid="{D16F7774-9AD4-4DA7-8256-FF4092E44B26}"/>
    <cellStyle name="Output 2 2 2 11 5 2" xfId="21984" xr:uid="{9C322C84-F340-4952-AB84-8B266246E024}"/>
    <cellStyle name="Output 2 2 2 11 5 3" xfId="21985" xr:uid="{C97BF785-52C7-455F-A758-4AB788BC6E94}"/>
    <cellStyle name="Output 2 2 2 11 6" xfId="21986" xr:uid="{C204A133-1DB9-41B1-AB47-C1937555490A}"/>
    <cellStyle name="Output 2 2 2 11 6 2" xfId="21987" xr:uid="{9815407A-F885-4496-BF8D-4FDDECAF8BF7}"/>
    <cellStyle name="Output 2 2 2 11 6 3" xfId="21988" xr:uid="{F89C8E65-1ACC-4332-B395-DA1DC32595A2}"/>
    <cellStyle name="Output 2 2 2 11 7" xfId="21989" xr:uid="{BBD30249-B105-44FB-8AF7-247A7D70A474}"/>
    <cellStyle name="Output 2 2 2 11 8" xfId="21990" xr:uid="{6562FCD7-3652-47CE-B94A-90B3246C6296}"/>
    <cellStyle name="Output 2 2 2 11 9" xfId="21991" xr:uid="{B9BB7B1E-8CAF-4773-877C-2097147E6D61}"/>
    <cellStyle name="Output 2 2 2 12" xfId="21992" xr:uid="{1D700EC8-C58F-4F95-921A-1DB3F3D7F947}"/>
    <cellStyle name="Output 2 2 2 12 2" xfId="21993" xr:uid="{4CF81232-DE66-4686-A343-5C5CB8FA0441}"/>
    <cellStyle name="Output 2 2 2 12 2 2" xfId="21994" xr:uid="{A17A096E-81DD-4E53-AE72-03ACFF1D08D0}"/>
    <cellStyle name="Output 2 2 2 12 2 3" xfId="21995" xr:uid="{680FFE5F-EA4B-4989-A835-1B484A62C77C}"/>
    <cellStyle name="Output 2 2 2 12 3" xfId="21996" xr:uid="{7C9229C9-3D48-4915-B8B1-51D726682B7B}"/>
    <cellStyle name="Output 2 2 2 12 3 2" xfId="21997" xr:uid="{0FEB0C6C-E0AC-43E1-B89A-6C72B652911F}"/>
    <cellStyle name="Output 2 2 2 12 3 3" xfId="21998" xr:uid="{97EDBD7E-DD2F-4C14-9A04-49BE5F5AFAFA}"/>
    <cellStyle name="Output 2 2 2 12 4" xfId="21999" xr:uid="{48B34620-E7ED-47A1-98EA-2792B686E035}"/>
    <cellStyle name="Output 2 2 2 12 4 2" xfId="22000" xr:uid="{4CBC5A93-1481-48DD-8797-1F853DF1870D}"/>
    <cellStyle name="Output 2 2 2 12 4 3" xfId="22001" xr:uid="{645E6E23-B076-424E-B979-31DE70047E26}"/>
    <cellStyle name="Output 2 2 2 12 5" xfId="22002" xr:uid="{D4EFA247-2383-4907-89F5-59F660F1B525}"/>
    <cellStyle name="Output 2 2 2 12 5 2" xfId="22003" xr:uid="{FD11645D-99F1-48FD-BA5D-8B812EB35DB2}"/>
    <cellStyle name="Output 2 2 2 12 5 3" xfId="22004" xr:uid="{6136FDB6-76A3-42B2-BEFA-A8CE085C8C41}"/>
    <cellStyle name="Output 2 2 2 12 6" xfId="22005" xr:uid="{936715DA-7866-44EC-89E3-FA632F2560B5}"/>
    <cellStyle name="Output 2 2 2 12 6 2" xfId="22006" xr:uid="{31438365-6430-424F-8924-EFD741F837FA}"/>
    <cellStyle name="Output 2 2 2 12 6 3" xfId="22007" xr:uid="{63170E51-F3D6-405C-A1C0-26EDD2E40D5A}"/>
    <cellStyle name="Output 2 2 2 12 7" xfId="22008" xr:uid="{7ED58BF3-CC92-4C26-AAAB-7F3F4011BEDF}"/>
    <cellStyle name="Output 2 2 2 12 8" xfId="22009" xr:uid="{B64D8FB4-EA9A-4BEA-B4CB-692685E4B05D}"/>
    <cellStyle name="Output 2 2 2 12 9" xfId="22010" xr:uid="{16B6C5A3-729A-4D22-8212-67C85814C85A}"/>
    <cellStyle name="Output 2 2 2 13" xfId="22011" xr:uid="{023C4E3B-F6F6-48D3-AE4E-A4CCE317D56A}"/>
    <cellStyle name="Output 2 2 2 13 2" xfId="22012" xr:uid="{49162AE1-B09B-43CF-8547-5474A7935F8D}"/>
    <cellStyle name="Output 2 2 2 13 2 2" xfId="22013" xr:uid="{DA2108AB-D14D-4917-A98B-640627FF443F}"/>
    <cellStyle name="Output 2 2 2 13 2 3" xfId="22014" xr:uid="{1D53534D-B38E-4FE9-A209-56BF27B8A323}"/>
    <cellStyle name="Output 2 2 2 13 3" xfId="22015" xr:uid="{9205403A-CF47-4407-B0FA-A39EBBF2EA75}"/>
    <cellStyle name="Output 2 2 2 13 3 2" xfId="22016" xr:uid="{1AEC6F24-BD1A-43E7-939A-4203670E697C}"/>
    <cellStyle name="Output 2 2 2 13 3 3" xfId="22017" xr:uid="{908F29D4-67F4-4BF8-8606-DE49D343DA53}"/>
    <cellStyle name="Output 2 2 2 13 4" xfId="22018" xr:uid="{64235206-1EA6-4C0D-969D-641E32BD60D7}"/>
    <cellStyle name="Output 2 2 2 13 4 2" xfId="22019" xr:uid="{3583A4CD-C6FA-401B-9CA2-6CF3D052AB34}"/>
    <cellStyle name="Output 2 2 2 13 4 3" xfId="22020" xr:uid="{EA32E62F-2D9F-45A4-873B-99E7F63551EC}"/>
    <cellStyle name="Output 2 2 2 13 5" xfId="22021" xr:uid="{08A44268-51A3-40D6-9D32-869A24569D1B}"/>
    <cellStyle name="Output 2 2 2 13 5 2" xfId="22022" xr:uid="{562DDC5B-A44A-4E96-BF98-9D669CAE2B1C}"/>
    <cellStyle name="Output 2 2 2 13 5 3" xfId="22023" xr:uid="{E8205705-375E-4E4F-B3CA-ECEE2D732C99}"/>
    <cellStyle name="Output 2 2 2 13 6" xfId="22024" xr:uid="{8FDAADC8-F376-44F7-9F56-D70ACBEA70A8}"/>
    <cellStyle name="Output 2 2 2 13 6 2" xfId="22025" xr:uid="{A51BDFFF-CB69-49B2-8D28-DB85C1312933}"/>
    <cellStyle name="Output 2 2 2 13 6 3" xfId="22026" xr:uid="{D8922681-22F7-4963-B976-8A2CDBDF4ACC}"/>
    <cellStyle name="Output 2 2 2 13 7" xfId="22027" xr:uid="{F433356C-A293-462A-985A-D746F32BB9F5}"/>
    <cellStyle name="Output 2 2 2 13 8" xfId="22028" xr:uid="{D7AA7D21-3685-42EF-A5F6-359FD36355C4}"/>
    <cellStyle name="Output 2 2 2 13 9" xfId="22029" xr:uid="{EE8FB99C-4DF9-4B89-9E49-A2C8C580BC02}"/>
    <cellStyle name="Output 2 2 2 14" xfId="22030" xr:uid="{A56919A7-1A6D-45CA-AEBE-1F1073BC26DB}"/>
    <cellStyle name="Output 2 2 2 14 2" xfId="22031" xr:uid="{C8386A06-EA14-470C-9796-E75541B2324E}"/>
    <cellStyle name="Output 2 2 2 14 3" xfId="22032" xr:uid="{29ACF160-CA27-4C58-8343-99BF49AB43D5}"/>
    <cellStyle name="Output 2 2 2 14 4" xfId="22033" xr:uid="{01E776FC-20AC-41B6-B45D-68FA9B8D1786}"/>
    <cellStyle name="Output 2 2 2 15" xfId="22034" xr:uid="{DF58B56F-98AD-4EFA-9D1B-677EB36996F5}"/>
    <cellStyle name="Output 2 2 2 16" xfId="22035" xr:uid="{41C36314-CDC1-4942-A3B8-0C5DC5CD5966}"/>
    <cellStyle name="Output 2 2 2 17" xfId="22036" xr:uid="{2110C366-57DB-4C6D-834F-72B96302F50D}"/>
    <cellStyle name="Output 2 2 2 18" xfId="22037" xr:uid="{990C8555-2B5E-41CF-8D97-7D01CF3554D6}"/>
    <cellStyle name="Output 2 2 2 19" xfId="22038" xr:uid="{A89008FE-E1AE-4665-A268-98A02F99FF2A}"/>
    <cellStyle name="Output 2 2 2 2" xfId="22039" xr:uid="{46D1BECA-D38D-4ED2-A61C-02DA4E3D016C}"/>
    <cellStyle name="Output 2 2 2 2 10" xfId="22040" xr:uid="{D5EB39D5-D0DA-4FD1-B7CE-F8D748C6AD2A}"/>
    <cellStyle name="Output 2 2 2 2 10 2" xfId="22041" xr:uid="{2ECC7EFE-36EF-42F6-A428-34831C4CD03D}"/>
    <cellStyle name="Output 2 2 2 2 10 2 2" xfId="22042" xr:uid="{0277109B-1398-49ED-AB90-33A2E6D38F8D}"/>
    <cellStyle name="Output 2 2 2 2 10 2 3" xfId="22043" xr:uid="{57AE50E2-B450-46A4-915D-923B0B6470AD}"/>
    <cellStyle name="Output 2 2 2 2 10 3" xfId="22044" xr:uid="{B930A67A-C4B0-42EE-A9E6-B216D1C0BFF7}"/>
    <cellStyle name="Output 2 2 2 2 10 3 2" xfId="22045" xr:uid="{1B2946B5-FD24-409D-B9F1-94846F9FF828}"/>
    <cellStyle name="Output 2 2 2 2 10 3 3" xfId="22046" xr:uid="{9CA25CDE-17C1-49E4-9604-F3DED8C9D8CC}"/>
    <cellStyle name="Output 2 2 2 2 10 4" xfId="22047" xr:uid="{133FC243-7D7C-4E06-B859-9AAD894F9C15}"/>
    <cellStyle name="Output 2 2 2 2 10 4 2" xfId="22048" xr:uid="{1C86968E-78D9-4409-9243-E76E1C23A529}"/>
    <cellStyle name="Output 2 2 2 2 10 4 3" xfId="22049" xr:uid="{29B9D30D-D3AF-4918-99BE-8C52E65EDB8B}"/>
    <cellStyle name="Output 2 2 2 2 10 5" xfId="22050" xr:uid="{0D4B3C22-EE61-4642-B044-798FFED6925C}"/>
    <cellStyle name="Output 2 2 2 2 10 5 2" xfId="22051" xr:uid="{45EB25E6-74ED-40D1-9A36-F3B8469657F8}"/>
    <cellStyle name="Output 2 2 2 2 10 5 3" xfId="22052" xr:uid="{003E44AA-E485-4F19-BFB8-B3C7CA2B575E}"/>
    <cellStyle name="Output 2 2 2 2 10 6" xfId="22053" xr:uid="{C0D0AF27-A620-4F8F-856D-FB4CC49D9C92}"/>
    <cellStyle name="Output 2 2 2 2 10 6 2" xfId="22054" xr:uid="{302E45FC-C4B1-4F08-A39F-35CE0B0EF013}"/>
    <cellStyle name="Output 2 2 2 2 10 6 3" xfId="22055" xr:uid="{D727C48F-6846-44DE-AF92-3A2F3587773B}"/>
    <cellStyle name="Output 2 2 2 2 10 7" xfId="22056" xr:uid="{6805A612-271A-4949-92B0-7B449289A701}"/>
    <cellStyle name="Output 2 2 2 2 10 8" xfId="22057" xr:uid="{35FBA4B9-D996-42A6-9D7E-C31547938D26}"/>
    <cellStyle name="Output 2 2 2 2 11" xfId="22058" xr:uid="{E4E56F6B-CB0F-4B96-9E1F-6F9455E3957F}"/>
    <cellStyle name="Output 2 2 2 2 11 2" xfId="22059" xr:uid="{3A16D11C-3555-4224-BC6C-63F7D190E056}"/>
    <cellStyle name="Output 2 2 2 2 11 2 2" xfId="22060" xr:uid="{BE10C194-9EF7-44F3-96F0-1544DF95A4AE}"/>
    <cellStyle name="Output 2 2 2 2 11 2 3" xfId="22061" xr:uid="{F4EB1DCB-D1E4-4343-9BC5-944D3B9C2D8B}"/>
    <cellStyle name="Output 2 2 2 2 11 3" xfId="22062" xr:uid="{CDB3B249-4646-4A5E-9A0B-87DCFCF25D4B}"/>
    <cellStyle name="Output 2 2 2 2 11 3 2" xfId="22063" xr:uid="{EC34F482-F526-48DE-BDDA-CB0D68F09C1D}"/>
    <cellStyle name="Output 2 2 2 2 11 3 3" xfId="22064" xr:uid="{44140C96-ED6F-4AF0-9BF5-FE5603B6374B}"/>
    <cellStyle name="Output 2 2 2 2 11 4" xfId="22065" xr:uid="{830877E2-999F-4F4C-918C-3C2755E760DA}"/>
    <cellStyle name="Output 2 2 2 2 11 4 2" xfId="22066" xr:uid="{27F46175-112C-49FA-BA44-DB77580F057D}"/>
    <cellStyle name="Output 2 2 2 2 11 4 3" xfId="22067" xr:uid="{86E0C16F-65ED-48E3-AE28-670CE5280854}"/>
    <cellStyle name="Output 2 2 2 2 11 5" xfId="22068" xr:uid="{A0881BA9-B43A-4CBD-B2C4-632920BA44F2}"/>
    <cellStyle name="Output 2 2 2 2 11 5 2" xfId="22069" xr:uid="{30D6AD6B-7EFF-4759-98CE-3BBE9DAA9DCF}"/>
    <cellStyle name="Output 2 2 2 2 11 5 3" xfId="22070" xr:uid="{FA267670-279D-46E4-A66A-D6BF3E7BBDD7}"/>
    <cellStyle name="Output 2 2 2 2 11 6" xfId="22071" xr:uid="{A678CDCC-CAC2-42E9-9641-75045E27CF2A}"/>
    <cellStyle name="Output 2 2 2 2 11 6 2" xfId="22072" xr:uid="{A16E87F8-25C9-46D1-8246-8420E87FD8BB}"/>
    <cellStyle name="Output 2 2 2 2 11 6 3" xfId="22073" xr:uid="{8658ACDD-BACE-4FBD-96BF-AF3BA750E31E}"/>
    <cellStyle name="Output 2 2 2 2 11 7" xfId="22074" xr:uid="{2B76B47E-3E7F-4488-AA33-F3C6835752AC}"/>
    <cellStyle name="Output 2 2 2 2 11 8" xfId="22075" xr:uid="{BCE930F1-FFC6-4879-80C4-F4F6B5074DE0}"/>
    <cellStyle name="Output 2 2 2 2 12" xfId="22076" xr:uid="{DED98160-27B6-4C65-A1BD-8F1E6DA999FC}"/>
    <cellStyle name="Output 2 2 2 2 12 2" xfId="22077" xr:uid="{1AE75A66-BC21-4C77-8DD4-A64AB14A4FCA}"/>
    <cellStyle name="Output 2 2 2 2 12 2 2" xfId="22078" xr:uid="{55D5600E-421C-4549-97EB-6541A92EF578}"/>
    <cellStyle name="Output 2 2 2 2 12 2 3" xfId="22079" xr:uid="{F5434D20-CF94-47B9-8867-86393853AFA9}"/>
    <cellStyle name="Output 2 2 2 2 12 3" xfId="22080" xr:uid="{DC78DA84-0AEB-4C4E-A9F8-20E308D24017}"/>
    <cellStyle name="Output 2 2 2 2 12 3 2" xfId="22081" xr:uid="{3F8412FD-FF2F-419E-B9C4-5B844C97C4CB}"/>
    <cellStyle name="Output 2 2 2 2 12 3 3" xfId="22082" xr:uid="{9B1EDC16-66CC-4168-86D3-F3276882374F}"/>
    <cellStyle name="Output 2 2 2 2 12 4" xfId="22083" xr:uid="{4CD6ECAF-CA10-4CD2-BF3F-E038C9571B28}"/>
    <cellStyle name="Output 2 2 2 2 12 4 2" xfId="22084" xr:uid="{D190E880-C7BE-4B5B-8479-F23E261AB702}"/>
    <cellStyle name="Output 2 2 2 2 12 4 3" xfId="22085" xr:uid="{5B2D3E92-D8FA-4794-9BEE-99E7BE9AE096}"/>
    <cellStyle name="Output 2 2 2 2 12 5" xfId="22086" xr:uid="{80063ECD-8A3D-4FE0-A20E-1E596EB9CB2E}"/>
    <cellStyle name="Output 2 2 2 2 12 5 2" xfId="22087" xr:uid="{31D138C2-8F9E-447B-9B38-1537EC674A5F}"/>
    <cellStyle name="Output 2 2 2 2 12 5 3" xfId="22088" xr:uid="{D0379585-A316-4CA1-9718-3849E8029314}"/>
    <cellStyle name="Output 2 2 2 2 12 6" xfId="22089" xr:uid="{6DC71952-8410-48D9-8AE4-D66BCA6EAF37}"/>
    <cellStyle name="Output 2 2 2 2 12 6 2" xfId="22090" xr:uid="{D9C5E914-356D-4EEE-8F90-37E2F54F7904}"/>
    <cellStyle name="Output 2 2 2 2 12 6 3" xfId="22091" xr:uid="{8CBE51F6-A35F-4227-A8F0-FC5A6CA95F7C}"/>
    <cellStyle name="Output 2 2 2 2 12 7" xfId="22092" xr:uid="{9C232DB3-31C3-4F3E-BF1A-E8FF23F45336}"/>
    <cellStyle name="Output 2 2 2 2 12 8" xfId="22093" xr:uid="{E8A9EF64-A47B-46BA-AE19-CF3A6396A123}"/>
    <cellStyle name="Output 2 2 2 2 13" xfId="22094" xr:uid="{26434070-73A3-4A1A-8447-27B089EF3A5B}"/>
    <cellStyle name="Output 2 2 2 2 13 2" xfId="22095" xr:uid="{D582C7A8-9941-4C7E-9848-C65F558C0195}"/>
    <cellStyle name="Output 2 2 2 2 13 2 2" xfId="22096" xr:uid="{8DCA4BBD-DCA9-4F89-954E-DBB227330D52}"/>
    <cellStyle name="Output 2 2 2 2 13 2 3" xfId="22097" xr:uid="{C5D7BBF1-E974-425C-A737-AD8CFC2E7F9B}"/>
    <cellStyle name="Output 2 2 2 2 13 3" xfId="22098" xr:uid="{F7024D8E-CDD3-4BFF-AD00-8DB19E38DAF2}"/>
    <cellStyle name="Output 2 2 2 2 13 3 2" xfId="22099" xr:uid="{C2831930-2C7C-4443-87AA-0ADBF08B0680}"/>
    <cellStyle name="Output 2 2 2 2 13 3 3" xfId="22100" xr:uid="{9F43C43F-1539-437F-B956-D99CF48CFC16}"/>
    <cellStyle name="Output 2 2 2 2 13 4" xfId="22101" xr:uid="{AB141306-4CEA-4BDF-8803-8133F8A05D46}"/>
    <cellStyle name="Output 2 2 2 2 13 4 2" xfId="22102" xr:uid="{DD2B77BB-B382-4377-9DAA-EF84CDB4FA78}"/>
    <cellStyle name="Output 2 2 2 2 13 4 3" xfId="22103" xr:uid="{97614B0A-C950-4012-BBB0-FA8472A72FDD}"/>
    <cellStyle name="Output 2 2 2 2 13 5" xfId="22104" xr:uid="{AA201814-0464-4966-8157-43425435D19F}"/>
    <cellStyle name="Output 2 2 2 2 13 5 2" xfId="22105" xr:uid="{26D3C715-31FA-4C91-8A08-05EE19F87A04}"/>
    <cellStyle name="Output 2 2 2 2 13 5 3" xfId="22106" xr:uid="{26E3738E-C46B-4220-AE06-43B368A97E8E}"/>
    <cellStyle name="Output 2 2 2 2 13 6" xfId="22107" xr:uid="{7704BB17-0284-4322-A832-3EBD261E50A6}"/>
    <cellStyle name="Output 2 2 2 2 13 6 2" xfId="22108" xr:uid="{FB37D433-6EE6-4282-89EE-B132724A2A43}"/>
    <cellStyle name="Output 2 2 2 2 13 6 3" xfId="22109" xr:uid="{688E2FA1-F051-4FA6-BF71-85BB56AAE26A}"/>
    <cellStyle name="Output 2 2 2 2 13 7" xfId="22110" xr:uid="{B1B67413-78B1-4346-95EF-21D8794889E6}"/>
    <cellStyle name="Output 2 2 2 2 13 8" xfId="22111" xr:uid="{FBB4ABE7-A1A1-422C-9499-AE82FE9DC2B7}"/>
    <cellStyle name="Output 2 2 2 2 14" xfId="22112" xr:uid="{CBD599F4-AE7C-44DA-9F6A-F5EF083DAEE9}"/>
    <cellStyle name="Output 2 2 2 2 14 2" xfId="22113" xr:uid="{A652221F-5136-48B3-B2D2-97AAA1180E56}"/>
    <cellStyle name="Output 2 2 2 2 14 2 2" xfId="22114" xr:uid="{A2E7B859-126B-4A53-BBCE-77E4FA83FDD7}"/>
    <cellStyle name="Output 2 2 2 2 14 2 3" xfId="22115" xr:uid="{2136F9BD-1825-4430-8AEF-DAA114F6F4D9}"/>
    <cellStyle name="Output 2 2 2 2 14 3" xfId="22116" xr:uid="{36CD4C76-EA1D-47D5-AC4F-EAA737669A21}"/>
    <cellStyle name="Output 2 2 2 2 14 3 2" xfId="22117" xr:uid="{613776F6-73C1-4066-BA38-162EB28D7C5F}"/>
    <cellStyle name="Output 2 2 2 2 14 3 3" xfId="22118" xr:uid="{BBF34610-CED7-4AC8-B88C-0EB9D4FCCEC8}"/>
    <cellStyle name="Output 2 2 2 2 14 4" xfId="22119" xr:uid="{D3268DAD-4DD6-4AD2-8B83-A8FFA2E024C0}"/>
    <cellStyle name="Output 2 2 2 2 14 4 2" xfId="22120" xr:uid="{010ACAB7-CBC6-41DB-9F82-23988CA792DE}"/>
    <cellStyle name="Output 2 2 2 2 14 4 3" xfId="22121" xr:uid="{030617CC-38FD-43FD-8E1A-226B7D840D9D}"/>
    <cellStyle name="Output 2 2 2 2 14 5" xfId="22122" xr:uid="{F43F8160-F828-46B1-8C70-296932CA054B}"/>
    <cellStyle name="Output 2 2 2 2 14 5 2" xfId="22123" xr:uid="{976D3C35-6D30-4760-BCA4-E1422D30551B}"/>
    <cellStyle name="Output 2 2 2 2 14 5 3" xfId="22124" xr:uid="{DCA9028D-DFA6-4D75-98D4-EE03CBAAD67D}"/>
    <cellStyle name="Output 2 2 2 2 14 6" xfId="22125" xr:uid="{D5608C43-80A0-4E28-9892-AA896451BC97}"/>
    <cellStyle name="Output 2 2 2 2 14 6 2" xfId="22126" xr:uid="{E2D2D989-D2CD-4CA0-AE3A-531DD0EB9B5E}"/>
    <cellStyle name="Output 2 2 2 2 14 6 3" xfId="22127" xr:uid="{60E3E709-489A-47F1-8107-53EABB774417}"/>
    <cellStyle name="Output 2 2 2 2 14 7" xfId="22128" xr:uid="{77FFC1A5-CBF2-47F7-9CAC-402730873C28}"/>
    <cellStyle name="Output 2 2 2 2 14 8" xfId="22129" xr:uid="{447AB34B-73B2-4A9E-8A54-FED5432BDC1B}"/>
    <cellStyle name="Output 2 2 2 2 15" xfId="22130" xr:uid="{4C2D9D9A-066B-4C0E-B90D-BE2EFBB66A6A}"/>
    <cellStyle name="Output 2 2 2 2 15 2" xfId="22131" xr:uid="{7E07846D-5816-479E-8BFF-9397C7A84992}"/>
    <cellStyle name="Output 2 2 2 2 15 3" xfId="22132" xr:uid="{34E950AE-668F-44A4-8843-B56693198E5D}"/>
    <cellStyle name="Output 2 2 2 2 16" xfId="22133" xr:uid="{024FD952-9AF8-4B88-B0CB-8FDDA3F31DED}"/>
    <cellStyle name="Output 2 2 2 2 16 2" xfId="22134" xr:uid="{431CE3ED-C786-471F-A70B-4193C9BA10A4}"/>
    <cellStyle name="Output 2 2 2 2 16 3" xfId="22135" xr:uid="{0C9422FD-6941-4462-B268-5B737B90AFE4}"/>
    <cellStyle name="Output 2 2 2 2 17" xfId="22136" xr:uid="{E6F88AD2-8FE2-4D49-B07C-8FB0BCD46EAB}"/>
    <cellStyle name="Output 2 2 2 2 18" xfId="22137" xr:uid="{93756062-24B7-41A5-91E6-4F5643A35EBF}"/>
    <cellStyle name="Output 2 2 2 2 2" xfId="22138" xr:uid="{3E8E9AC2-8E9A-4E4F-BA21-385227A2605F}"/>
    <cellStyle name="Output 2 2 2 2 2 2" xfId="22139" xr:uid="{40C912A9-6444-48CA-B659-2EE41080D70E}"/>
    <cellStyle name="Output 2 2 2 2 2 2 2" xfId="22140" xr:uid="{8917B2B2-BFB0-432E-8C64-ED5924586116}"/>
    <cellStyle name="Output 2 2 2 2 2 2 3" xfId="22141" xr:uid="{4AEFBE86-B7DC-4B2A-ADA0-3B8386817931}"/>
    <cellStyle name="Output 2 2 2 2 2 3" xfId="22142" xr:uid="{92BB003C-2010-40C4-9703-818B3202C4FB}"/>
    <cellStyle name="Output 2 2 2 2 2 3 2" xfId="22143" xr:uid="{19A8C664-5739-4BE7-9F4C-C54E461D9980}"/>
    <cellStyle name="Output 2 2 2 2 2 3 3" xfId="22144" xr:uid="{A3929B7F-0ED4-4177-A3B6-1C8C2CCC8A2F}"/>
    <cellStyle name="Output 2 2 2 2 2 4" xfId="22145" xr:uid="{46E8F439-BD7A-4996-B63F-4F2D6E9DEDDD}"/>
    <cellStyle name="Output 2 2 2 2 2 4 2" xfId="22146" xr:uid="{83BF64C0-270F-4405-8C42-520C40B3203E}"/>
    <cellStyle name="Output 2 2 2 2 2 4 3" xfId="22147" xr:uid="{415843E3-B59C-4658-9461-76DB3D251D40}"/>
    <cellStyle name="Output 2 2 2 2 2 5" xfId="22148" xr:uid="{60F86B9D-AE17-4510-A3B8-88E4A8940FC7}"/>
    <cellStyle name="Output 2 2 2 2 2 5 2" xfId="22149" xr:uid="{1853F292-0023-4241-8298-CEA970372B8D}"/>
    <cellStyle name="Output 2 2 2 2 2 5 3" xfId="22150" xr:uid="{E4DC89CE-8B85-4FA4-A58D-81072DDD5E87}"/>
    <cellStyle name="Output 2 2 2 2 2 6" xfId="22151" xr:uid="{451724DC-149E-45EB-BBA7-1C2D3196B030}"/>
    <cellStyle name="Output 2 2 2 2 2 6 2" xfId="22152" xr:uid="{9D8A4AD5-76FE-46FC-B735-3D5C30CE54BF}"/>
    <cellStyle name="Output 2 2 2 2 2 6 3" xfId="22153" xr:uid="{09704C1C-F583-4641-B71C-868431958CCA}"/>
    <cellStyle name="Output 2 2 2 2 2 7" xfId="22154" xr:uid="{84293D07-17FF-4BAA-9C17-177E29390F70}"/>
    <cellStyle name="Output 2 2 2 2 2 8" xfId="22155" xr:uid="{DCBD7496-BA4E-4EEB-AACA-58EB81FB3E73}"/>
    <cellStyle name="Output 2 2 2 2 2 9" xfId="22156" xr:uid="{BCC8CFF7-4B52-44ED-A770-4CE8FFFE94D6}"/>
    <cellStyle name="Output 2 2 2 2 3" xfId="22157" xr:uid="{D7F099B5-67FB-4901-B39C-22A128E437E6}"/>
    <cellStyle name="Output 2 2 2 2 3 2" xfId="22158" xr:uid="{951E1E05-A927-4A6B-90FB-E062A7C78A77}"/>
    <cellStyle name="Output 2 2 2 2 3 2 2" xfId="22159" xr:uid="{D33C0F9F-D592-4236-AA85-533742A42213}"/>
    <cellStyle name="Output 2 2 2 2 3 2 3" xfId="22160" xr:uid="{0B3F23F9-EBC3-4024-A8E9-742614E7D3F6}"/>
    <cellStyle name="Output 2 2 2 2 3 3" xfId="22161" xr:uid="{747C9469-9613-4500-B912-1767BD400FD3}"/>
    <cellStyle name="Output 2 2 2 2 3 3 2" xfId="22162" xr:uid="{57593572-E6DF-41D8-9423-CDA6C44E40AF}"/>
    <cellStyle name="Output 2 2 2 2 3 3 3" xfId="22163" xr:uid="{5F29B66E-F8BA-4693-B78E-FD5DFB63B9FF}"/>
    <cellStyle name="Output 2 2 2 2 3 4" xfId="22164" xr:uid="{5B376969-18CA-4717-B70C-6EFB3374E71C}"/>
    <cellStyle name="Output 2 2 2 2 3 4 2" xfId="22165" xr:uid="{2F55A96C-6EA7-4DB2-9A19-9F75898C9617}"/>
    <cellStyle name="Output 2 2 2 2 3 4 3" xfId="22166" xr:uid="{28CC908E-DFB4-4AD5-8EB9-3CC0DE9F32B6}"/>
    <cellStyle name="Output 2 2 2 2 3 5" xfId="22167" xr:uid="{D15EC0A6-644D-4C19-9919-92B34AA47B28}"/>
    <cellStyle name="Output 2 2 2 2 3 5 2" xfId="22168" xr:uid="{4355ECD4-1B39-48BD-A4E4-D272000D0EA9}"/>
    <cellStyle name="Output 2 2 2 2 3 5 3" xfId="22169" xr:uid="{8E8AFF99-0908-427E-8EEC-ABE498D49D65}"/>
    <cellStyle name="Output 2 2 2 2 3 6" xfId="22170" xr:uid="{47D949C8-46FB-44EA-8014-B6EFECF7112F}"/>
    <cellStyle name="Output 2 2 2 2 3 6 2" xfId="22171" xr:uid="{9C6B8806-F6C4-4764-9EB5-22A206F4499C}"/>
    <cellStyle name="Output 2 2 2 2 3 6 3" xfId="22172" xr:uid="{B2E4487A-E35A-4720-9D16-76FDCDCBDAEE}"/>
    <cellStyle name="Output 2 2 2 2 3 7" xfId="22173" xr:uid="{8DC53D02-5018-4FCC-8E38-EF6148F1119D}"/>
    <cellStyle name="Output 2 2 2 2 3 8" xfId="22174" xr:uid="{44BF72E6-675B-41F8-B7F1-B2A56D5A28B2}"/>
    <cellStyle name="Output 2 2 2 2 3 9" xfId="22175" xr:uid="{BF9C2323-B9E8-42BB-B759-3FB7B0A14A71}"/>
    <cellStyle name="Output 2 2 2 2 4" xfId="22176" xr:uid="{F0A38211-33BB-4FB7-A099-AE9E7639887B}"/>
    <cellStyle name="Output 2 2 2 2 4 2" xfId="22177" xr:uid="{1B031846-A588-4FA2-B510-50DAEFF19BCD}"/>
    <cellStyle name="Output 2 2 2 2 4 2 2" xfId="22178" xr:uid="{7BB77A25-23E4-4433-8ECF-7E67908CE13F}"/>
    <cellStyle name="Output 2 2 2 2 4 2 3" xfId="22179" xr:uid="{ECAEC089-92BA-4D3D-B4EA-64CA62392EE9}"/>
    <cellStyle name="Output 2 2 2 2 4 3" xfId="22180" xr:uid="{240EC9E2-066B-42B0-8992-A9B85264621D}"/>
    <cellStyle name="Output 2 2 2 2 4 3 2" xfId="22181" xr:uid="{4816BBDB-6D8B-47C1-BC0B-7F9E9064497A}"/>
    <cellStyle name="Output 2 2 2 2 4 3 3" xfId="22182" xr:uid="{1DD202A1-E051-42A8-8ED6-3ABE8DB07CC2}"/>
    <cellStyle name="Output 2 2 2 2 4 4" xfId="22183" xr:uid="{7EB731F3-E730-484A-9201-3C31B87CBE25}"/>
    <cellStyle name="Output 2 2 2 2 4 4 2" xfId="22184" xr:uid="{B151F069-36CB-4A5F-868F-71A67E1E1A59}"/>
    <cellStyle name="Output 2 2 2 2 4 4 3" xfId="22185" xr:uid="{BF77EF55-BE7B-41AB-8371-ABE70E7021FC}"/>
    <cellStyle name="Output 2 2 2 2 4 5" xfId="22186" xr:uid="{230C5CCA-4491-448D-9943-26D24036A5BE}"/>
    <cellStyle name="Output 2 2 2 2 4 5 2" xfId="22187" xr:uid="{4008898A-C5E7-4A2A-AAF9-3BB1954BD234}"/>
    <cellStyle name="Output 2 2 2 2 4 5 3" xfId="22188" xr:uid="{BE17389D-43AC-4D17-A0DF-9046C0B63821}"/>
    <cellStyle name="Output 2 2 2 2 4 6" xfId="22189" xr:uid="{1A29C99C-280C-4C2E-880C-A5049C866655}"/>
    <cellStyle name="Output 2 2 2 2 4 6 2" xfId="22190" xr:uid="{7018AFF3-ADDD-4728-97AC-5AA796FDFD30}"/>
    <cellStyle name="Output 2 2 2 2 4 6 3" xfId="22191" xr:uid="{7C8BD270-944B-436B-9945-CBB867A23DBD}"/>
    <cellStyle name="Output 2 2 2 2 4 7" xfId="22192" xr:uid="{E2159C5A-CF64-4F9B-AB50-E0EC700078A3}"/>
    <cellStyle name="Output 2 2 2 2 4 8" xfId="22193" xr:uid="{37A40D79-E1B6-4F16-978D-D93866C720B4}"/>
    <cellStyle name="Output 2 2 2 2 4 9" xfId="22194" xr:uid="{5EBE0C74-DD8E-46C1-B770-3606AFF1295B}"/>
    <cellStyle name="Output 2 2 2 2 5" xfId="22195" xr:uid="{E50F54CB-FFDC-4DBF-83BF-2547DAC9A00B}"/>
    <cellStyle name="Output 2 2 2 2 5 2" xfId="22196" xr:uid="{DA4113AF-ED44-46F1-9F0A-F45ED8CB1621}"/>
    <cellStyle name="Output 2 2 2 2 5 2 2" xfId="22197" xr:uid="{CB84B4F2-26DA-4819-A378-EF45571E9A68}"/>
    <cellStyle name="Output 2 2 2 2 5 2 3" xfId="22198" xr:uid="{6765AA07-C0A1-4CE0-A75D-162EEA8912CD}"/>
    <cellStyle name="Output 2 2 2 2 5 3" xfId="22199" xr:uid="{64B434DA-F5B8-4C78-AE6A-B97D551B3424}"/>
    <cellStyle name="Output 2 2 2 2 5 3 2" xfId="22200" xr:uid="{67ADBBC0-DCBD-4FCA-8FE1-655D02CA4F39}"/>
    <cellStyle name="Output 2 2 2 2 5 3 3" xfId="22201" xr:uid="{FE099691-16A4-4949-BA48-56742D0E072A}"/>
    <cellStyle name="Output 2 2 2 2 5 4" xfId="22202" xr:uid="{9CD5D8E0-F842-404E-AA3E-F712FCDDD2D7}"/>
    <cellStyle name="Output 2 2 2 2 5 4 2" xfId="22203" xr:uid="{EAEFBA94-1553-433C-9545-1C38BA5867E9}"/>
    <cellStyle name="Output 2 2 2 2 5 4 3" xfId="22204" xr:uid="{FDC48FCC-7210-4BEE-894B-65231084096D}"/>
    <cellStyle name="Output 2 2 2 2 5 5" xfId="22205" xr:uid="{84E634D8-61E9-4011-AB74-D8B5E6A37366}"/>
    <cellStyle name="Output 2 2 2 2 5 5 2" xfId="22206" xr:uid="{990BF84B-297D-4AC8-8C51-6D5A5CC58609}"/>
    <cellStyle name="Output 2 2 2 2 5 5 3" xfId="22207" xr:uid="{5062C49F-9BEF-48DD-B50E-38045B2F9211}"/>
    <cellStyle name="Output 2 2 2 2 5 6" xfId="22208" xr:uid="{EB5838A2-0A82-4BAE-989F-397CE0A73D0E}"/>
    <cellStyle name="Output 2 2 2 2 5 6 2" xfId="22209" xr:uid="{0AB2D8A1-46E8-4AB7-82BB-1B6526D91B08}"/>
    <cellStyle name="Output 2 2 2 2 5 6 3" xfId="22210" xr:uid="{58C25A0D-AE78-45AD-9FA9-429771A297FA}"/>
    <cellStyle name="Output 2 2 2 2 5 7" xfId="22211" xr:uid="{65D3C5C6-2E3E-456A-989A-4A1D2E80BF3D}"/>
    <cellStyle name="Output 2 2 2 2 5 8" xfId="22212" xr:uid="{C07A7819-B9AC-46BA-ADD0-8998909B45DC}"/>
    <cellStyle name="Output 2 2 2 2 5 9" xfId="22213" xr:uid="{9E493DFB-8E44-44D3-9782-29C39C50418E}"/>
    <cellStyle name="Output 2 2 2 2 6" xfId="22214" xr:uid="{534E212F-396C-4269-AA88-0F2C33F5011A}"/>
    <cellStyle name="Output 2 2 2 2 6 2" xfId="22215" xr:uid="{60DAE854-ADA0-4EE3-B80D-D7E318AD0B63}"/>
    <cellStyle name="Output 2 2 2 2 6 2 2" xfId="22216" xr:uid="{49FDAE90-FE7E-4168-B2E9-BC294D2BF89F}"/>
    <cellStyle name="Output 2 2 2 2 6 2 3" xfId="22217" xr:uid="{12A163E6-EB16-4FB2-8BF2-ACF36C061D58}"/>
    <cellStyle name="Output 2 2 2 2 6 3" xfId="22218" xr:uid="{BE22EA3D-30A4-4EDA-90AB-D3374CACCF8B}"/>
    <cellStyle name="Output 2 2 2 2 6 3 2" xfId="22219" xr:uid="{B4CBBAF1-6077-4E4C-8507-50941039A26B}"/>
    <cellStyle name="Output 2 2 2 2 6 3 3" xfId="22220" xr:uid="{2BC9CCFD-B1D0-45A4-BDA0-DDD0F52CF3E1}"/>
    <cellStyle name="Output 2 2 2 2 6 4" xfId="22221" xr:uid="{CDC4D6B6-979F-4E43-B3FE-0972449669BE}"/>
    <cellStyle name="Output 2 2 2 2 6 4 2" xfId="22222" xr:uid="{A9355BFE-2383-40B6-A8E7-2281956F0CBB}"/>
    <cellStyle name="Output 2 2 2 2 6 4 3" xfId="22223" xr:uid="{50A299CA-1572-4404-9342-5190FBC45C36}"/>
    <cellStyle name="Output 2 2 2 2 6 5" xfId="22224" xr:uid="{D0AD22EF-7904-4E70-ABD0-D2124BFDDF26}"/>
    <cellStyle name="Output 2 2 2 2 6 5 2" xfId="22225" xr:uid="{B2CCEFF7-CF0F-4851-9F50-A8659DC8B36B}"/>
    <cellStyle name="Output 2 2 2 2 6 5 3" xfId="22226" xr:uid="{55994D52-B0C0-40A5-B201-A446DD2F64B8}"/>
    <cellStyle name="Output 2 2 2 2 6 6" xfId="22227" xr:uid="{3F09BC98-BE15-4384-9F4E-0E22E1E390BC}"/>
    <cellStyle name="Output 2 2 2 2 6 6 2" xfId="22228" xr:uid="{8E7838D0-06C2-440D-9E72-C47766C04E6B}"/>
    <cellStyle name="Output 2 2 2 2 6 6 3" xfId="22229" xr:uid="{580E9442-C6B7-4381-AE95-B20D4F3E7A22}"/>
    <cellStyle name="Output 2 2 2 2 6 7" xfId="22230" xr:uid="{BA2AAFB2-B5C1-4C98-81AC-5281AA80CD2B}"/>
    <cellStyle name="Output 2 2 2 2 6 8" xfId="22231" xr:uid="{1BFDF6B5-4358-4B23-B165-18ECE4922766}"/>
    <cellStyle name="Output 2 2 2 2 6 9" xfId="22232" xr:uid="{57FDED50-4F0F-440E-BFD4-EA1FFC68373A}"/>
    <cellStyle name="Output 2 2 2 2 7" xfId="22233" xr:uid="{7B9B3A7D-1590-4050-B4D7-416C859CF3A0}"/>
    <cellStyle name="Output 2 2 2 2 7 2" xfId="22234" xr:uid="{E2DE9709-59EA-4B04-96FF-C8E23051525B}"/>
    <cellStyle name="Output 2 2 2 2 7 2 2" xfId="22235" xr:uid="{39936717-1A95-450F-9A2D-BDE62B520694}"/>
    <cellStyle name="Output 2 2 2 2 7 2 3" xfId="22236" xr:uid="{BABD7073-39C7-4579-AC74-49B7337D5CC3}"/>
    <cellStyle name="Output 2 2 2 2 7 3" xfId="22237" xr:uid="{A2055665-B6B5-48EB-8F30-B749B13D49AD}"/>
    <cellStyle name="Output 2 2 2 2 7 3 2" xfId="22238" xr:uid="{DCA606C5-E5F7-4E0D-B393-A7070EC77DEC}"/>
    <cellStyle name="Output 2 2 2 2 7 3 3" xfId="22239" xr:uid="{C5EAB627-2780-41D2-B49D-37A4BB664CAD}"/>
    <cellStyle name="Output 2 2 2 2 7 4" xfId="22240" xr:uid="{F3BE7A45-1BF4-43CC-B3CA-E31B09837EFB}"/>
    <cellStyle name="Output 2 2 2 2 7 4 2" xfId="22241" xr:uid="{245A0CF6-DBAD-4CF5-A7B4-D495C654AF2D}"/>
    <cellStyle name="Output 2 2 2 2 7 4 3" xfId="22242" xr:uid="{1F941F7D-7F36-447C-85BB-19B6C569E731}"/>
    <cellStyle name="Output 2 2 2 2 7 5" xfId="22243" xr:uid="{A44744A3-C3C4-4452-86B3-6B6F2AF1378E}"/>
    <cellStyle name="Output 2 2 2 2 7 5 2" xfId="22244" xr:uid="{E68BAE32-69CA-4AAE-A25A-226A71B07D95}"/>
    <cellStyle name="Output 2 2 2 2 7 5 3" xfId="22245" xr:uid="{6679F144-72EB-444F-8390-9B70AA24C61A}"/>
    <cellStyle name="Output 2 2 2 2 7 6" xfId="22246" xr:uid="{E517013C-E08A-4A3E-8C45-EA1744845D06}"/>
    <cellStyle name="Output 2 2 2 2 7 6 2" xfId="22247" xr:uid="{6F0CCC67-7706-44DA-929F-ECF53F0F51E9}"/>
    <cellStyle name="Output 2 2 2 2 7 6 3" xfId="22248" xr:uid="{827914D5-B2CA-4EE1-89F9-78D0C05E6D60}"/>
    <cellStyle name="Output 2 2 2 2 7 7" xfId="22249" xr:uid="{BE0FC481-6F10-401D-9B13-E195CF9DF2CF}"/>
    <cellStyle name="Output 2 2 2 2 7 8" xfId="22250" xr:uid="{824A65C2-8082-4EC5-AE4C-CDDB21AF16B3}"/>
    <cellStyle name="Output 2 2 2 2 7 9" xfId="22251" xr:uid="{99BB94DD-1645-401C-A0DC-C14FD6857A24}"/>
    <cellStyle name="Output 2 2 2 2 8" xfId="22252" xr:uid="{09F6DCF7-6E33-4B90-9D06-366F2EB34E91}"/>
    <cellStyle name="Output 2 2 2 2 8 2" xfId="22253" xr:uid="{E639CC47-8B81-4373-B55C-686F5DF6D02C}"/>
    <cellStyle name="Output 2 2 2 2 8 2 2" xfId="22254" xr:uid="{03520ECB-1D58-410F-A7E8-4A0C67B21E37}"/>
    <cellStyle name="Output 2 2 2 2 8 2 3" xfId="22255" xr:uid="{755B593E-6739-433E-BE6A-AE1C9D3238E5}"/>
    <cellStyle name="Output 2 2 2 2 8 3" xfId="22256" xr:uid="{F6EDFF80-C7FE-460C-ACEA-CFD4A0EE9848}"/>
    <cellStyle name="Output 2 2 2 2 8 3 2" xfId="22257" xr:uid="{3E8AD2D6-1C6C-4052-8664-45B1B8E2BF3E}"/>
    <cellStyle name="Output 2 2 2 2 8 3 3" xfId="22258" xr:uid="{A309BCE2-2B0F-4756-A8E5-A4A0114500FC}"/>
    <cellStyle name="Output 2 2 2 2 8 4" xfId="22259" xr:uid="{A83DD0A9-C968-4F27-B95A-99EE23DF4A2A}"/>
    <cellStyle name="Output 2 2 2 2 8 4 2" xfId="22260" xr:uid="{68B62F4C-B938-4541-8A73-41D1F88E122E}"/>
    <cellStyle name="Output 2 2 2 2 8 4 3" xfId="22261" xr:uid="{12FD5278-BB93-4259-B5C8-1F7CABBF0DF0}"/>
    <cellStyle name="Output 2 2 2 2 8 5" xfId="22262" xr:uid="{4F9E9FFB-E7F4-4CC3-BD92-EB4AA2F48BC8}"/>
    <cellStyle name="Output 2 2 2 2 8 5 2" xfId="22263" xr:uid="{B1370CA3-7C07-47D0-A89A-47B4D8668F5F}"/>
    <cellStyle name="Output 2 2 2 2 8 5 3" xfId="22264" xr:uid="{2C09A189-E6E6-4A40-B6D4-197108504F01}"/>
    <cellStyle name="Output 2 2 2 2 8 6" xfId="22265" xr:uid="{D1FBF7A6-073B-48F9-94FB-979AAE3EA505}"/>
    <cellStyle name="Output 2 2 2 2 8 6 2" xfId="22266" xr:uid="{2C36FE9F-B844-4EEE-80F7-D32C4865C31C}"/>
    <cellStyle name="Output 2 2 2 2 8 6 3" xfId="22267" xr:uid="{5FA5433C-D1F8-4873-9DED-7586E86D1C23}"/>
    <cellStyle name="Output 2 2 2 2 8 7" xfId="22268" xr:uid="{5E4F51DF-D248-4F9C-9251-9BD844A602E7}"/>
    <cellStyle name="Output 2 2 2 2 8 8" xfId="22269" xr:uid="{27408C11-FD31-4BBC-A3C2-711704F24C41}"/>
    <cellStyle name="Output 2 2 2 2 8 9" xfId="22270" xr:uid="{7D009853-57C6-4F45-B82E-E860B2B1762B}"/>
    <cellStyle name="Output 2 2 2 2 9" xfId="22271" xr:uid="{A08EEB9B-2B59-400F-B11D-5AAAB29B0ECB}"/>
    <cellStyle name="Output 2 2 2 2 9 2" xfId="22272" xr:uid="{850EC57C-5093-42BB-90DD-6B7906D00843}"/>
    <cellStyle name="Output 2 2 2 2 9 2 2" xfId="22273" xr:uid="{BD078D12-45DE-4B95-A582-087770AD2D98}"/>
    <cellStyle name="Output 2 2 2 2 9 2 3" xfId="22274" xr:uid="{FF870A01-1FE5-4C42-B663-7C19A304D0AB}"/>
    <cellStyle name="Output 2 2 2 2 9 3" xfId="22275" xr:uid="{1CA2633F-608C-4A5E-88C8-5B74C739F8FC}"/>
    <cellStyle name="Output 2 2 2 2 9 3 2" xfId="22276" xr:uid="{99D4E78C-5B2A-45F7-97E6-E166E23AF01B}"/>
    <cellStyle name="Output 2 2 2 2 9 3 3" xfId="22277" xr:uid="{BADB8BB6-074E-4540-BC7B-CAD44514E08D}"/>
    <cellStyle name="Output 2 2 2 2 9 4" xfId="22278" xr:uid="{FE344A58-4EB7-4B48-8483-56C7694B8CD6}"/>
    <cellStyle name="Output 2 2 2 2 9 4 2" xfId="22279" xr:uid="{A102DDC8-12E9-4DE7-88C9-DFF8B527E398}"/>
    <cellStyle name="Output 2 2 2 2 9 4 3" xfId="22280" xr:uid="{5A729C00-BEE3-4E7B-BE1C-934FEE4844AB}"/>
    <cellStyle name="Output 2 2 2 2 9 5" xfId="22281" xr:uid="{0B7F87E1-DC37-42CA-A1D6-96EDEBEB1A6D}"/>
    <cellStyle name="Output 2 2 2 2 9 5 2" xfId="22282" xr:uid="{DC54B275-381B-4941-988C-88144ED4A24D}"/>
    <cellStyle name="Output 2 2 2 2 9 5 3" xfId="22283" xr:uid="{A4F15233-AC83-4A89-B7C8-A599315DE8FE}"/>
    <cellStyle name="Output 2 2 2 2 9 6" xfId="22284" xr:uid="{BF1BF9A5-D4AB-49E0-AA0D-112D223F06FA}"/>
    <cellStyle name="Output 2 2 2 2 9 6 2" xfId="22285" xr:uid="{F0E996B0-DED8-49A5-B13C-663C072FB43A}"/>
    <cellStyle name="Output 2 2 2 2 9 6 3" xfId="22286" xr:uid="{53C4419B-7858-4846-BFB6-18D946CF98B4}"/>
    <cellStyle name="Output 2 2 2 2 9 7" xfId="22287" xr:uid="{9D804EBD-597F-4E2F-AFB0-317AF52CCD3C}"/>
    <cellStyle name="Output 2 2 2 2 9 8" xfId="22288" xr:uid="{73EB1CF1-1265-4ABB-AC97-36AADDDFD9E1}"/>
    <cellStyle name="Output 2 2 2 20" xfId="22289" xr:uid="{E79FD461-B9C1-445D-9FC8-A644A6DD6A63}"/>
    <cellStyle name="Output 2 2 2 21" xfId="22290" xr:uid="{9BAD72D1-3F8D-4FCC-BA33-731736194263}"/>
    <cellStyle name="Output 2 2 2 3" xfId="22291" xr:uid="{393B2EAE-8CAE-453A-AE60-53262B0BAC45}"/>
    <cellStyle name="Output 2 2 2 3 10" xfId="22292" xr:uid="{8F838019-EA38-43B8-8817-3A045725DC87}"/>
    <cellStyle name="Output 2 2 2 3 10 2" xfId="22293" xr:uid="{4B6834B2-3A61-4D65-B18B-1822EB7B96C0}"/>
    <cellStyle name="Output 2 2 2 3 10 2 2" xfId="22294" xr:uid="{479BBEFC-51B3-4256-BA06-B26ABC426CF5}"/>
    <cellStyle name="Output 2 2 2 3 10 2 3" xfId="22295" xr:uid="{4EABF2D7-B5C9-4861-A09E-CAE994275B6B}"/>
    <cellStyle name="Output 2 2 2 3 10 3" xfId="22296" xr:uid="{3E2A0379-AA4A-4EB3-9A30-C5A69AEA829B}"/>
    <cellStyle name="Output 2 2 2 3 10 3 2" xfId="22297" xr:uid="{6D4D6C92-323E-44A8-8E4E-97BC37C6CCDA}"/>
    <cellStyle name="Output 2 2 2 3 10 3 3" xfId="22298" xr:uid="{44C44F34-FE60-4987-812C-B240B7E657AF}"/>
    <cellStyle name="Output 2 2 2 3 10 4" xfId="22299" xr:uid="{4222D646-C356-49A2-A2E7-36F81B155103}"/>
    <cellStyle name="Output 2 2 2 3 10 4 2" xfId="22300" xr:uid="{DF2AD0B9-3075-45A4-852B-03B895DC480D}"/>
    <cellStyle name="Output 2 2 2 3 10 4 3" xfId="22301" xr:uid="{7356AF09-E692-41E5-84FF-62DC0038DA4B}"/>
    <cellStyle name="Output 2 2 2 3 10 5" xfId="22302" xr:uid="{AC47D332-EF61-4A8C-9E74-136B85B23009}"/>
    <cellStyle name="Output 2 2 2 3 10 5 2" xfId="22303" xr:uid="{02F38733-1ECE-42A5-9F7F-2F1C12D06F2C}"/>
    <cellStyle name="Output 2 2 2 3 10 5 3" xfId="22304" xr:uid="{252D26C3-24F2-41DC-BEFC-B99F6BCF05BD}"/>
    <cellStyle name="Output 2 2 2 3 10 6" xfId="22305" xr:uid="{A092D105-3B4F-4783-B830-FE8703C0222D}"/>
    <cellStyle name="Output 2 2 2 3 10 6 2" xfId="22306" xr:uid="{D957892E-BC59-46A5-A334-0EA2BBF0C18A}"/>
    <cellStyle name="Output 2 2 2 3 10 6 3" xfId="22307" xr:uid="{B65ADB11-8CCF-4F85-8115-5E282BE01A70}"/>
    <cellStyle name="Output 2 2 2 3 10 7" xfId="22308" xr:uid="{C91251C8-CD57-4B52-8184-4D90B6BD53A2}"/>
    <cellStyle name="Output 2 2 2 3 10 8" xfId="22309" xr:uid="{720160F0-C982-473A-93A6-47C94422D3B4}"/>
    <cellStyle name="Output 2 2 2 3 11" xfId="22310" xr:uid="{3ADECF49-B1E6-4508-AF08-EE3E511A3FB3}"/>
    <cellStyle name="Output 2 2 2 3 11 2" xfId="22311" xr:uid="{5BE8E97F-32F9-4892-84DA-5C93EC533F7B}"/>
    <cellStyle name="Output 2 2 2 3 11 2 2" xfId="22312" xr:uid="{1FCCA455-BC5C-4D96-B0B5-5F7DB939637B}"/>
    <cellStyle name="Output 2 2 2 3 11 2 3" xfId="22313" xr:uid="{AF9FFB86-EE50-4326-B14E-A435029A0A79}"/>
    <cellStyle name="Output 2 2 2 3 11 3" xfId="22314" xr:uid="{522FBAF0-382E-44E7-8C52-E278E7D22296}"/>
    <cellStyle name="Output 2 2 2 3 11 3 2" xfId="22315" xr:uid="{1ECFC693-CF7A-4225-AD1F-3C6F43D844A6}"/>
    <cellStyle name="Output 2 2 2 3 11 3 3" xfId="22316" xr:uid="{62BF77CF-3BF3-4653-AB85-66162F5BB3D1}"/>
    <cellStyle name="Output 2 2 2 3 11 4" xfId="22317" xr:uid="{E7F24938-B910-4E17-BC38-0817EC0B8300}"/>
    <cellStyle name="Output 2 2 2 3 11 4 2" xfId="22318" xr:uid="{17633E13-A8AB-4EB7-9ABC-22CDFD34E9EC}"/>
    <cellStyle name="Output 2 2 2 3 11 4 3" xfId="22319" xr:uid="{32C63B9C-545D-4037-BE70-449A34792EE2}"/>
    <cellStyle name="Output 2 2 2 3 11 5" xfId="22320" xr:uid="{F974846D-ABD6-4538-BB4E-3939F95ED9B8}"/>
    <cellStyle name="Output 2 2 2 3 11 5 2" xfId="22321" xr:uid="{F6045F46-3425-47BF-A074-F8DF9EB8C3BF}"/>
    <cellStyle name="Output 2 2 2 3 11 5 3" xfId="22322" xr:uid="{34A1E001-C67F-4549-959B-29C09E144EDE}"/>
    <cellStyle name="Output 2 2 2 3 11 6" xfId="22323" xr:uid="{60ECC6F2-3150-4FFB-B059-8E88C6EC1726}"/>
    <cellStyle name="Output 2 2 2 3 11 6 2" xfId="22324" xr:uid="{12E1F7A6-D46B-4FA0-8BCE-854F6E55CE31}"/>
    <cellStyle name="Output 2 2 2 3 11 6 3" xfId="22325" xr:uid="{314EEF6D-E825-40C1-9B8F-EB36740D0939}"/>
    <cellStyle name="Output 2 2 2 3 11 7" xfId="22326" xr:uid="{0AFA3828-A147-49AC-8028-CA243577A91C}"/>
    <cellStyle name="Output 2 2 2 3 11 8" xfId="22327" xr:uid="{8B2DF826-D352-4EDB-9B78-6F079C944019}"/>
    <cellStyle name="Output 2 2 2 3 12" xfId="22328" xr:uid="{F586AB18-3FF1-4AE2-B8D9-7A01719B109D}"/>
    <cellStyle name="Output 2 2 2 3 12 2" xfId="22329" xr:uid="{E3FF1A00-C1D5-49B9-A1A4-14B5AF10E2B0}"/>
    <cellStyle name="Output 2 2 2 3 12 2 2" xfId="22330" xr:uid="{EC64B1D4-1565-4D30-8687-F6CA6471C307}"/>
    <cellStyle name="Output 2 2 2 3 12 2 3" xfId="22331" xr:uid="{ED0BD53C-C1BC-422B-AA87-4AD48FEFA267}"/>
    <cellStyle name="Output 2 2 2 3 12 3" xfId="22332" xr:uid="{8452772F-D689-44E7-89AE-EC64F6CA9230}"/>
    <cellStyle name="Output 2 2 2 3 12 3 2" xfId="22333" xr:uid="{1A07FDF9-B4EE-4F68-BC5F-BA93AE474264}"/>
    <cellStyle name="Output 2 2 2 3 12 3 3" xfId="22334" xr:uid="{930F804D-6453-44CA-8D75-293AF9094685}"/>
    <cellStyle name="Output 2 2 2 3 12 4" xfId="22335" xr:uid="{50997F0D-2207-486D-B6ED-BBF0192DABD3}"/>
    <cellStyle name="Output 2 2 2 3 12 4 2" xfId="22336" xr:uid="{AC2EE9E0-6DB4-4422-A3AC-4B419B1ADF6F}"/>
    <cellStyle name="Output 2 2 2 3 12 4 3" xfId="22337" xr:uid="{3FE03548-1893-4922-BC63-6DB53EFEE461}"/>
    <cellStyle name="Output 2 2 2 3 12 5" xfId="22338" xr:uid="{144547D8-1751-4833-867A-D4FB209CD2DF}"/>
    <cellStyle name="Output 2 2 2 3 12 5 2" xfId="22339" xr:uid="{F00938FC-6E77-46E8-A5E2-83EEE21CDEEF}"/>
    <cellStyle name="Output 2 2 2 3 12 5 3" xfId="22340" xr:uid="{62622403-9E83-463D-9986-C2F5232B686E}"/>
    <cellStyle name="Output 2 2 2 3 12 6" xfId="22341" xr:uid="{8A6DA508-050E-4D80-8F5C-0687B0797D52}"/>
    <cellStyle name="Output 2 2 2 3 12 6 2" xfId="22342" xr:uid="{E8AD7099-5884-4350-8B9E-00F9A0D6351C}"/>
    <cellStyle name="Output 2 2 2 3 12 6 3" xfId="22343" xr:uid="{A2267EBE-37B6-40C6-8EB3-E0BE7F7B7BD5}"/>
    <cellStyle name="Output 2 2 2 3 12 7" xfId="22344" xr:uid="{D610B8F7-DC3B-4E46-ADD9-618C2FE42BE9}"/>
    <cellStyle name="Output 2 2 2 3 12 8" xfId="22345" xr:uid="{B7AEEB68-742E-4C4C-8067-CAB8A0786345}"/>
    <cellStyle name="Output 2 2 2 3 13" xfId="22346" xr:uid="{3B25CF67-1B19-4731-86AA-4D71947FC1B1}"/>
    <cellStyle name="Output 2 2 2 3 13 2" xfId="22347" xr:uid="{C6F46DF1-4E90-49A4-B162-639956436379}"/>
    <cellStyle name="Output 2 2 2 3 13 2 2" xfId="22348" xr:uid="{24B7BB58-912D-40A5-B3A9-C7FF255281FB}"/>
    <cellStyle name="Output 2 2 2 3 13 2 3" xfId="22349" xr:uid="{3A668CF0-E568-47C5-B89F-8018A2C69786}"/>
    <cellStyle name="Output 2 2 2 3 13 3" xfId="22350" xr:uid="{138A9E95-04B1-4CBF-9A97-F2F01ECC5061}"/>
    <cellStyle name="Output 2 2 2 3 13 3 2" xfId="22351" xr:uid="{A19E3C52-130D-4BA3-BD30-F272782B062E}"/>
    <cellStyle name="Output 2 2 2 3 13 3 3" xfId="22352" xr:uid="{F3157B2F-D0D4-4081-A412-2304BA8324A8}"/>
    <cellStyle name="Output 2 2 2 3 13 4" xfId="22353" xr:uid="{044CA549-09E0-4931-B238-B4FFD150CF74}"/>
    <cellStyle name="Output 2 2 2 3 13 4 2" xfId="22354" xr:uid="{68CC9365-CDD7-4456-9118-BB0264A68837}"/>
    <cellStyle name="Output 2 2 2 3 13 4 3" xfId="22355" xr:uid="{CCDC541A-D60A-4174-B2FE-2E005D83AA6E}"/>
    <cellStyle name="Output 2 2 2 3 13 5" xfId="22356" xr:uid="{6D9A8A88-77A2-4127-9BF1-A0CE5D76B7A9}"/>
    <cellStyle name="Output 2 2 2 3 13 5 2" xfId="22357" xr:uid="{C756C3A7-3093-45BB-A2B5-93BB268C2BE8}"/>
    <cellStyle name="Output 2 2 2 3 13 5 3" xfId="22358" xr:uid="{DA35316A-6E82-4F3A-99B4-8C033D2AE6C8}"/>
    <cellStyle name="Output 2 2 2 3 13 6" xfId="22359" xr:uid="{79F066BE-C9F7-4CEE-A83C-B935C2EE2FB6}"/>
    <cellStyle name="Output 2 2 2 3 13 6 2" xfId="22360" xr:uid="{3496F9C1-230F-4824-BD07-862B8EA18CBD}"/>
    <cellStyle name="Output 2 2 2 3 13 6 3" xfId="22361" xr:uid="{8A2C06A0-EDFB-4395-A374-87A7864C88E4}"/>
    <cellStyle name="Output 2 2 2 3 13 7" xfId="22362" xr:uid="{83EACE86-6A9B-4CF8-A549-CDE9054866AF}"/>
    <cellStyle name="Output 2 2 2 3 13 8" xfId="22363" xr:uid="{3E5871FE-22A7-463D-A81D-6D0620396987}"/>
    <cellStyle name="Output 2 2 2 3 14" xfId="22364" xr:uid="{D334891A-427F-455B-AA4C-62AFCDC804B8}"/>
    <cellStyle name="Output 2 2 2 3 14 2" xfId="22365" xr:uid="{E4354D9B-0107-4D1F-8DEF-DFBE5E9CAE31}"/>
    <cellStyle name="Output 2 2 2 3 14 2 2" xfId="22366" xr:uid="{AE0C2A81-5307-4D33-8224-BBA3C8A57A12}"/>
    <cellStyle name="Output 2 2 2 3 14 2 3" xfId="22367" xr:uid="{16DE5929-0931-466A-ABD3-DA260E6A415E}"/>
    <cellStyle name="Output 2 2 2 3 14 3" xfId="22368" xr:uid="{3F6122BD-D09C-4FF5-96A4-70E603745234}"/>
    <cellStyle name="Output 2 2 2 3 14 3 2" xfId="22369" xr:uid="{2132E894-629F-46E1-B2A3-D72125675CAD}"/>
    <cellStyle name="Output 2 2 2 3 14 3 3" xfId="22370" xr:uid="{26D8DD09-5DBF-41B2-AEE8-CED91E43C0F0}"/>
    <cellStyle name="Output 2 2 2 3 14 4" xfId="22371" xr:uid="{04C1B013-3297-4198-B50D-E0D5F1090832}"/>
    <cellStyle name="Output 2 2 2 3 14 4 2" xfId="22372" xr:uid="{2C853CBD-4FF4-4395-AB4A-4FEDB0CE7965}"/>
    <cellStyle name="Output 2 2 2 3 14 4 3" xfId="22373" xr:uid="{F2B463B3-F7E1-4FFB-9B95-59D0A5F0F777}"/>
    <cellStyle name="Output 2 2 2 3 14 5" xfId="22374" xr:uid="{054ED217-091B-4624-B5F7-DB143B945E24}"/>
    <cellStyle name="Output 2 2 2 3 14 5 2" xfId="22375" xr:uid="{B19E6971-CA82-4AA0-9EE2-D213BB068DF1}"/>
    <cellStyle name="Output 2 2 2 3 14 5 3" xfId="22376" xr:uid="{1546CD5C-EF01-435E-B404-B7868C6AD88E}"/>
    <cellStyle name="Output 2 2 2 3 14 6" xfId="22377" xr:uid="{E3C2AC71-711B-48C8-B6B0-683833026E64}"/>
    <cellStyle name="Output 2 2 2 3 14 6 2" xfId="22378" xr:uid="{6DA10C5A-CC3C-4385-B098-D6E125B402F6}"/>
    <cellStyle name="Output 2 2 2 3 14 6 3" xfId="22379" xr:uid="{01E2723F-3B16-4B9F-8DD5-F0C62D8F0F77}"/>
    <cellStyle name="Output 2 2 2 3 14 7" xfId="22380" xr:uid="{5E153F51-EE89-4D5D-90E2-C31CA060196D}"/>
    <cellStyle name="Output 2 2 2 3 14 8" xfId="22381" xr:uid="{AF5D4115-7076-4DE0-97C0-2F4810855E7C}"/>
    <cellStyle name="Output 2 2 2 3 15" xfId="22382" xr:uid="{6C13CFE8-AAFA-4E95-833C-218A85B1C55E}"/>
    <cellStyle name="Output 2 2 2 3 15 2" xfId="22383" xr:uid="{A9CB653A-91C0-4E18-BD4C-2BD794B99EE0}"/>
    <cellStyle name="Output 2 2 2 3 15 3" xfId="22384" xr:uid="{2344CA7E-E0E4-4382-A3B2-51502B341165}"/>
    <cellStyle name="Output 2 2 2 3 16" xfId="22385" xr:uid="{44BAADF2-AB66-43D4-8B09-9DEC7D75253C}"/>
    <cellStyle name="Output 2 2 2 3 16 2" xfId="22386" xr:uid="{ECBBEA93-A986-4C03-AE7E-53C587CF9A7D}"/>
    <cellStyle name="Output 2 2 2 3 16 3" xfId="22387" xr:uid="{64C5A610-7DCC-4086-9F3D-1D90D63E4343}"/>
    <cellStyle name="Output 2 2 2 3 17" xfId="22388" xr:uid="{47F7659C-4CA2-4AF7-BB7C-B5F2CDD4E60B}"/>
    <cellStyle name="Output 2 2 2 3 18" xfId="22389" xr:uid="{5C877918-6FAD-4BFA-8562-04665C52E884}"/>
    <cellStyle name="Output 2 2 2 3 2" xfId="22390" xr:uid="{6154DB2A-71C8-4B33-A034-BC029E3D4643}"/>
    <cellStyle name="Output 2 2 2 3 2 2" xfId="22391" xr:uid="{691D3ACA-B7B8-4392-83A8-0F48E3CBB15A}"/>
    <cellStyle name="Output 2 2 2 3 2 2 2" xfId="22392" xr:uid="{3D3132A6-DBB8-461E-BAF0-366C3AF44B22}"/>
    <cellStyle name="Output 2 2 2 3 2 2 3" xfId="22393" xr:uid="{A09BF0F1-CD66-43DF-9D01-091B25801D5D}"/>
    <cellStyle name="Output 2 2 2 3 2 3" xfId="22394" xr:uid="{E15E2C72-5B47-4C7D-8260-5E807BBF9B9A}"/>
    <cellStyle name="Output 2 2 2 3 2 3 2" xfId="22395" xr:uid="{68EA4852-07EB-49CC-8BA1-A2D21F71192E}"/>
    <cellStyle name="Output 2 2 2 3 2 3 3" xfId="22396" xr:uid="{2BB10EF4-1EDE-4E41-BD17-FAE38231F0FD}"/>
    <cellStyle name="Output 2 2 2 3 2 4" xfId="22397" xr:uid="{E4A20290-DFD4-4638-B486-414E5DE4E542}"/>
    <cellStyle name="Output 2 2 2 3 2 4 2" xfId="22398" xr:uid="{1A0BFA4F-0C20-4FE6-A0F7-6B458B45F917}"/>
    <cellStyle name="Output 2 2 2 3 2 4 3" xfId="22399" xr:uid="{C60CFECF-3A03-401E-99A9-DBC6CAB2326F}"/>
    <cellStyle name="Output 2 2 2 3 2 5" xfId="22400" xr:uid="{C2F15AE6-30A7-4C1E-90C4-07D0A1BE142F}"/>
    <cellStyle name="Output 2 2 2 3 2 5 2" xfId="22401" xr:uid="{429466E3-CBA6-401A-A2EE-6F44B8B81BA8}"/>
    <cellStyle name="Output 2 2 2 3 2 5 3" xfId="22402" xr:uid="{8C78A666-6BBB-4105-9153-1AD955672551}"/>
    <cellStyle name="Output 2 2 2 3 2 6" xfId="22403" xr:uid="{1B2D3AAA-41A7-4E7D-ACBD-D6D3ADEA302F}"/>
    <cellStyle name="Output 2 2 2 3 2 6 2" xfId="22404" xr:uid="{B94D3BCE-2D81-4613-B544-0D0AA4819ADE}"/>
    <cellStyle name="Output 2 2 2 3 2 6 3" xfId="22405" xr:uid="{0C0C2AD5-FA90-4EA5-B588-DE063351D4C3}"/>
    <cellStyle name="Output 2 2 2 3 2 7" xfId="22406" xr:uid="{00014367-2EE3-4883-AA58-DD5A41A9BD14}"/>
    <cellStyle name="Output 2 2 2 3 2 8" xfId="22407" xr:uid="{3E731B0A-95DD-49BC-8046-A8994C108DA2}"/>
    <cellStyle name="Output 2 2 2 3 2 9" xfId="22408" xr:uid="{8B2A0B24-0733-4749-850D-CB65EEB82374}"/>
    <cellStyle name="Output 2 2 2 3 3" xfId="22409" xr:uid="{C11FEF8D-FB83-4058-96F6-0619ADA6E4C1}"/>
    <cellStyle name="Output 2 2 2 3 3 2" xfId="22410" xr:uid="{DA214305-FD5A-4A07-BFE3-C23CD615A9D1}"/>
    <cellStyle name="Output 2 2 2 3 3 2 2" xfId="22411" xr:uid="{942A0A7C-6F9B-49E1-BC33-127D46419A7A}"/>
    <cellStyle name="Output 2 2 2 3 3 2 3" xfId="22412" xr:uid="{E8522421-0DBC-4257-B7BA-9EFE37F90E9D}"/>
    <cellStyle name="Output 2 2 2 3 3 3" xfId="22413" xr:uid="{1E43B922-DAFD-4DD3-A07C-E9C731A10530}"/>
    <cellStyle name="Output 2 2 2 3 3 3 2" xfId="22414" xr:uid="{94EBC569-BF4E-47DC-9616-DF40E9FA16C1}"/>
    <cellStyle name="Output 2 2 2 3 3 3 3" xfId="22415" xr:uid="{7CEE92D8-8462-40C7-A89E-B213C83D7F8D}"/>
    <cellStyle name="Output 2 2 2 3 3 4" xfId="22416" xr:uid="{63AD3D60-9F74-4847-8143-9644309FF78B}"/>
    <cellStyle name="Output 2 2 2 3 3 4 2" xfId="22417" xr:uid="{AF2D7E4C-7110-4899-846B-06DB9F41B334}"/>
    <cellStyle name="Output 2 2 2 3 3 4 3" xfId="22418" xr:uid="{568AC8AA-49C3-4802-9D46-97937DEBA461}"/>
    <cellStyle name="Output 2 2 2 3 3 5" xfId="22419" xr:uid="{EFC539E2-E50A-409E-A0AC-D6F190EFEB9C}"/>
    <cellStyle name="Output 2 2 2 3 3 5 2" xfId="22420" xr:uid="{576724AF-45C3-4D8C-A600-AE68A2D33B00}"/>
    <cellStyle name="Output 2 2 2 3 3 5 3" xfId="22421" xr:uid="{F8686A11-8D07-4BF1-B2C8-0DD80FB5C900}"/>
    <cellStyle name="Output 2 2 2 3 3 6" xfId="22422" xr:uid="{460BD6C5-C3D2-4492-9A07-0367FEBFCB57}"/>
    <cellStyle name="Output 2 2 2 3 3 6 2" xfId="22423" xr:uid="{EB1FDA95-40B8-44CB-BC28-12BFBFDF29CD}"/>
    <cellStyle name="Output 2 2 2 3 3 6 3" xfId="22424" xr:uid="{7349E76A-418B-4259-ACBC-EB28D1456090}"/>
    <cellStyle name="Output 2 2 2 3 3 7" xfId="22425" xr:uid="{38DF059C-1687-450F-AB8F-3292A9D93873}"/>
    <cellStyle name="Output 2 2 2 3 3 8" xfId="22426" xr:uid="{F0683D2E-9120-4212-B2EC-33A11A39B5E3}"/>
    <cellStyle name="Output 2 2 2 3 3 9" xfId="22427" xr:uid="{B8F7ACC8-BE74-49A8-BB81-06C7F42C82FA}"/>
    <cellStyle name="Output 2 2 2 3 4" xfId="22428" xr:uid="{F31A9BD4-8E91-4F36-9F96-1C8FE4E98D3E}"/>
    <cellStyle name="Output 2 2 2 3 4 2" xfId="22429" xr:uid="{50FC0E47-82BB-47D5-A2F3-ED976AD48F94}"/>
    <cellStyle name="Output 2 2 2 3 4 2 2" xfId="22430" xr:uid="{6320A684-DD4F-4AF4-9BCD-4AC6C98420AA}"/>
    <cellStyle name="Output 2 2 2 3 4 2 3" xfId="22431" xr:uid="{9EFD0ACD-0D8A-450B-8731-46A9044AB80A}"/>
    <cellStyle name="Output 2 2 2 3 4 3" xfId="22432" xr:uid="{05D8CAB7-A882-4077-95E9-DC8FE3D73887}"/>
    <cellStyle name="Output 2 2 2 3 4 3 2" xfId="22433" xr:uid="{F353BA20-E00E-40C1-8F77-167AA47185DA}"/>
    <cellStyle name="Output 2 2 2 3 4 3 3" xfId="22434" xr:uid="{235F0CE2-7722-4C70-8A07-B895C2848837}"/>
    <cellStyle name="Output 2 2 2 3 4 4" xfId="22435" xr:uid="{2B75CC44-755A-4204-AD48-D4F335A65584}"/>
    <cellStyle name="Output 2 2 2 3 4 4 2" xfId="22436" xr:uid="{4BFBC5A3-0277-4B50-94F1-1133A06903BB}"/>
    <cellStyle name="Output 2 2 2 3 4 4 3" xfId="22437" xr:uid="{4307BA5C-50D1-47B3-8BDB-F3AB13981AD4}"/>
    <cellStyle name="Output 2 2 2 3 4 5" xfId="22438" xr:uid="{9BAAFA60-C2B5-4BB0-AA1F-8EC031173CD7}"/>
    <cellStyle name="Output 2 2 2 3 4 5 2" xfId="22439" xr:uid="{D4D25782-B096-4C1E-943B-CB9C26990B89}"/>
    <cellStyle name="Output 2 2 2 3 4 5 3" xfId="22440" xr:uid="{E7BCEAB8-4154-4ECC-844D-F969C6B4DCA0}"/>
    <cellStyle name="Output 2 2 2 3 4 6" xfId="22441" xr:uid="{ABE0BAFE-67AA-4BD2-9E03-7B31CBB8E26D}"/>
    <cellStyle name="Output 2 2 2 3 4 6 2" xfId="22442" xr:uid="{99A194C5-5541-45EC-A24C-7343461433E3}"/>
    <cellStyle name="Output 2 2 2 3 4 6 3" xfId="22443" xr:uid="{155D0D3E-7453-40FB-B042-AD3322AB52FE}"/>
    <cellStyle name="Output 2 2 2 3 4 7" xfId="22444" xr:uid="{5B31DFC1-BF6C-4177-9810-30B4C280EF89}"/>
    <cellStyle name="Output 2 2 2 3 4 8" xfId="22445" xr:uid="{A58B94C6-F191-4A2E-A2AA-D293AEB2D0C9}"/>
    <cellStyle name="Output 2 2 2 3 4 9" xfId="22446" xr:uid="{212FA99C-03DB-436E-BE2E-890612EA53B6}"/>
    <cellStyle name="Output 2 2 2 3 5" xfId="22447" xr:uid="{6328955B-D80B-442F-A3A9-BBF7185CDD38}"/>
    <cellStyle name="Output 2 2 2 3 5 2" xfId="22448" xr:uid="{1880114C-E5F2-4CE2-B2A1-A7A338B01EB7}"/>
    <cellStyle name="Output 2 2 2 3 5 2 2" xfId="22449" xr:uid="{8CA9A2A2-42B3-4CD6-8972-CA5DC29E1CC6}"/>
    <cellStyle name="Output 2 2 2 3 5 2 3" xfId="22450" xr:uid="{C1471E60-BFFB-4ABA-8DB0-70ADF4077A08}"/>
    <cellStyle name="Output 2 2 2 3 5 3" xfId="22451" xr:uid="{04DEBA1A-8896-4EEF-80E5-6685710507A3}"/>
    <cellStyle name="Output 2 2 2 3 5 3 2" xfId="22452" xr:uid="{5E13A39D-D003-4007-9276-68C523FA60B2}"/>
    <cellStyle name="Output 2 2 2 3 5 3 3" xfId="22453" xr:uid="{AB682A25-53ED-43A2-B981-337AAD02A460}"/>
    <cellStyle name="Output 2 2 2 3 5 4" xfId="22454" xr:uid="{F22E33D4-8DE6-4883-BB74-B2D8C5C872FB}"/>
    <cellStyle name="Output 2 2 2 3 5 4 2" xfId="22455" xr:uid="{8F93D406-DE4D-4FC9-8151-2CF02708AB9E}"/>
    <cellStyle name="Output 2 2 2 3 5 4 3" xfId="22456" xr:uid="{6129428D-05EC-451C-8B8A-8F4AAB8E7133}"/>
    <cellStyle name="Output 2 2 2 3 5 5" xfId="22457" xr:uid="{C76B19AD-61E8-49F7-BE89-4779219A7F60}"/>
    <cellStyle name="Output 2 2 2 3 5 5 2" xfId="22458" xr:uid="{89F63CF8-2A0A-46C9-BA93-A0334B2373E3}"/>
    <cellStyle name="Output 2 2 2 3 5 5 3" xfId="22459" xr:uid="{5FA360E8-7BA0-4625-A2C6-3B16A57CC415}"/>
    <cellStyle name="Output 2 2 2 3 5 6" xfId="22460" xr:uid="{73F22D38-51D6-4627-822F-B255E0139755}"/>
    <cellStyle name="Output 2 2 2 3 5 6 2" xfId="22461" xr:uid="{270983FE-453E-4A83-AEF0-C947BBD6744E}"/>
    <cellStyle name="Output 2 2 2 3 5 6 3" xfId="22462" xr:uid="{CCC29E35-D633-4AB4-A1EE-250918F3FA2A}"/>
    <cellStyle name="Output 2 2 2 3 5 7" xfId="22463" xr:uid="{6ED55495-80B7-4AFF-B8E6-892C81E9DEDD}"/>
    <cellStyle name="Output 2 2 2 3 5 8" xfId="22464" xr:uid="{0F061D49-3961-45D6-B303-CE511D820614}"/>
    <cellStyle name="Output 2 2 2 3 5 9" xfId="22465" xr:uid="{013301ED-D597-43F5-BF67-37B26A32CBBB}"/>
    <cellStyle name="Output 2 2 2 3 6" xfId="22466" xr:uid="{10F594EB-F46F-4CEC-83E3-FF927FDF9B19}"/>
    <cellStyle name="Output 2 2 2 3 6 2" xfId="22467" xr:uid="{186EE9D6-5F69-4D50-9D3B-D11CDDDAACB5}"/>
    <cellStyle name="Output 2 2 2 3 6 2 2" xfId="22468" xr:uid="{B5325E70-3D93-42A5-87FA-2B311B56930C}"/>
    <cellStyle name="Output 2 2 2 3 6 2 3" xfId="22469" xr:uid="{00315533-CE66-47E8-8BCA-094EDD8AF623}"/>
    <cellStyle name="Output 2 2 2 3 6 3" xfId="22470" xr:uid="{7CC49484-188D-4ABF-832E-99ADF04D373C}"/>
    <cellStyle name="Output 2 2 2 3 6 3 2" xfId="22471" xr:uid="{F559B04E-FE19-423F-BD60-ECB3136124DC}"/>
    <cellStyle name="Output 2 2 2 3 6 3 3" xfId="22472" xr:uid="{6D272B96-7B60-4358-9079-9E1F65CE183D}"/>
    <cellStyle name="Output 2 2 2 3 6 4" xfId="22473" xr:uid="{B6E880D7-C80C-411B-A12F-6A705115F1C1}"/>
    <cellStyle name="Output 2 2 2 3 6 4 2" xfId="22474" xr:uid="{0B48193A-7678-415E-9CEA-D5FD8D17AA39}"/>
    <cellStyle name="Output 2 2 2 3 6 4 3" xfId="22475" xr:uid="{A6277499-7472-422D-8829-E7F2BCA97E0A}"/>
    <cellStyle name="Output 2 2 2 3 6 5" xfId="22476" xr:uid="{4722C572-16AF-481C-B875-CBDC48763B53}"/>
    <cellStyle name="Output 2 2 2 3 6 5 2" xfId="22477" xr:uid="{E5BDDC40-EB56-40B2-9E63-D63287E5887F}"/>
    <cellStyle name="Output 2 2 2 3 6 5 3" xfId="22478" xr:uid="{44A4F754-711A-40D1-B869-B2DC75BD51A2}"/>
    <cellStyle name="Output 2 2 2 3 6 6" xfId="22479" xr:uid="{58D7BF11-09DE-46A0-8E6D-72BD41612079}"/>
    <cellStyle name="Output 2 2 2 3 6 6 2" xfId="22480" xr:uid="{001C805D-EB9A-4489-96AA-16052551760E}"/>
    <cellStyle name="Output 2 2 2 3 6 6 3" xfId="22481" xr:uid="{87155034-EAE8-4E08-8FC5-B36280946293}"/>
    <cellStyle name="Output 2 2 2 3 6 7" xfId="22482" xr:uid="{0F33B6D2-0E37-4943-A0C5-77E011F52C43}"/>
    <cellStyle name="Output 2 2 2 3 6 8" xfId="22483" xr:uid="{291A8C7A-C4B7-466A-8C66-5CF18B92D054}"/>
    <cellStyle name="Output 2 2 2 3 6 9" xfId="22484" xr:uid="{8E803246-7EAD-4807-BDAF-43ED900DA0AD}"/>
    <cellStyle name="Output 2 2 2 3 7" xfId="22485" xr:uid="{48DC02EE-2974-4558-A999-021AB9446DD6}"/>
    <cellStyle name="Output 2 2 2 3 7 2" xfId="22486" xr:uid="{360E78A9-DF79-45A4-9253-372527F1859C}"/>
    <cellStyle name="Output 2 2 2 3 7 2 2" xfId="22487" xr:uid="{9AE556D5-A254-438C-A06F-68C45FC015E3}"/>
    <cellStyle name="Output 2 2 2 3 7 2 3" xfId="22488" xr:uid="{143FF0B0-209C-42C1-8DC1-0ED64BE876F6}"/>
    <cellStyle name="Output 2 2 2 3 7 3" xfId="22489" xr:uid="{B169383D-C8CD-49E2-ABB8-2D2D44A96264}"/>
    <cellStyle name="Output 2 2 2 3 7 3 2" xfId="22490" xr:uid="{937C12E4-6FE1-4711-AB31-18A29CC7BED7}"/>
    <cellStyle name="Output 2 2 2 3 7 3 3" xfId="22491" xr:uid="{E2CD2C2F-363C-4309-A4EB-90F79EDA97CE}"/>
    <cellStyle name="Output 2 2 2 3 7 4" xfId="22492" xr:uid="{429CF5C4-BA8F-4A53-8B5A-BF45D25A0F44}"/>
    <cellStyle name="Output 2 2 2 3 7 4 2" xfId="22493" xr:uid="{26C62E17-1269-4B77-9DB8-5C576B997C19}"/>
    <cellStyle name="Output 2 2 2 3 7 4 3" xfId="22494" xr:uid="{E03960D3-C609-4F23-B873-37C85FFDF61F}"/>
    <cellStyle name="Output 2 2 2 3 7 5" xfId="22495" xr:uid="{B4CC5516-D95E-4DB5-91C2-489A496BA144}"/>
    <cellStyle name="Output 2 2 2 3 7 5 2" xfId="22496" xr:uid="{A0A6EC64-569F-420C-9624-EC9EAAFF6FDF}"/>
    <cellStyle name="Output 2 2 2 3 7 5 3" xfId="22497" xr:uid="{90AEC3A9-240E-4458-BB78-CB1F55CC9715}"/>
    <cellStyle name="Output 2 2 2 3 7 6" xfId="22498" xr:uid="{5D4B6BDC-1B18-4355-90EB-FCF540C683DD}"/>
    <cellStyle name="Output 2 2 2 3 7 6 2" xfId="22499" xr:uid="{DEDA68FD-164E-4FA5-AA0A-4EDF2AECC52E}"/>
    <cellStyle name="Output 2 2 2 3 7 6 3" xfId="22500" xr:uid="{DE791DB0-2110-4B4F-9B73-045352C3E22D}"/>
    <cellStyle name="Output 2 2 2 3 7 7" xfId="22501" xr:uid="{C23DB95C-C81B-4E0D-8B1C-082521CEC0DE}"/>
    <cellStyle name="Output 2 2 2 3 7 8" xfId="22502" xr:uid="{78A44946-7145-4492-8F81-202B82B24706}"/>
    <cellStyle name="Output 2 2 2 3 7 9" xfId="22503" xr:uid="{00511A5E-C884-401C-B180-D1756C51F091}"/>
    <cellStyle name="Output 2 2 2 3 8" xfId="22504" xr:uid="{C5C00DE5-B7F0-4774-AB6B-144A0088B4EF}"/>
    <cellStyle name="Output 2 2 2 3 8 2" xfId="22505" xr:uid="{93A60384-3361-41D1-B464-41BCEEB659BF}"/>
    <cellStyle name="Output 2 2 2 3 8 2 2" xfId="22506" xr:uid="{B664DF96-2DDB-4C2E-8BB8-70B9AD045AFE}"/>
    <cellStyle name="Output 2 2 2 3 8 2 3" xfId="22507" xr:uid="{0F68678B-8AC8-4DB9-8C41-98514A3420DF}"/>
    <cellStyle name="Output 2 2 2 3 8 3" xfId="22508" xr:uid="{42CBC6B0-D6CF-4106-AE8D-1CB2213FF352}"/>
    <cellStyle name="Output 2 2 2 3 8 3 2" xfId="22509" xr:uid="{50CDB0C1-5609-4B84-945B-834C6537E4D4}"/>
    <cellStyle name="Output 2 2 2 3 8 3 3" xfId="22510" xr:uid="{4EE9A03D-B2B3-4D64-8FFD-AB6A6C12799D}"/>
    <cellStyle name="Output 2 2 2 3 8 4" xfId="22511" xr:uid="{B5D3161B-B802-44AF-B94E-193D60EDA5B5}"/>
    <cellStyle name="Output 2 2 2 3 8 4 2" xfId="22512" xr:uid="{53566DE4-1340-460B-95AB-ACE7554A64C4}"/>
    <cellStyle name="Output 2 2 2 3 8 4 3" xfId="22513" xr:uid="{3E295845-7395-4125-82F2-19DF372D55B5}"/>
    <cellStyle name="Output 2 2 2 3 8 5" xfId="22514" xr:uid="{40936A61-05A1-49CF-967E-555EB2B7EC9A}"/>
    <cellStyle name="Output 2 2 2 3 8 5 2" xfId="22515" xr:uid="{A4201F81-E4BB-4790-923C-656B4DC35B9F}"/>
    <cellStyle name="Output 2 2 2 3 8 5 3" xfId="22516" xr:uid="{6B2D3D6D-6346-4FB4-A559-08B94611E498}"/>
    <cellStyle name="Output 2 2 2 3 8 6" xfId="22517" xr:uid="{72DE84E5-7696-4837-AC04-0EFB2A7ADAFD}"/>
    <cellStyle name="Output 2 2 2 3 8 6 2" xfId="22518" xr:uid="{833EB65E-05F7-4908-907A-45659965F138}"/>
    <cellStyle name="Output 2 2 2 3 8 6 3" xfId="22519" xr:uid="{FAC6CF92-FE7C-48AF-9A79-EF7292DA9877}"/>
    <cellStyle name="Output 2 2 2 3 8 7" xfId="22520" xr:uid="{F0074C41-A228-407C-AFD8-7C8262864388}"/>
    <cellStyle name="Output 2 2 2 3 8 8" xfId="22521" xr:uid="{9D769436-F53F-4413-AEE7-70745F35376A}"/>
    <cellStyle name="Output 2 2 2 3 8 9" xfId="22522" xr:uid="{BC9281ED-5021-4A83-B1CA-36F7C09F6D36}"/>
    <cellStyle name="Output 2 2 2 3 9" xfId="22523" xr:uid="{1439EDAE-DCD0-476F-84C5-8E769B31CA1D}"/>
    <cellStyle name="Output 2 2 2 3 9 2" xfId="22524" xr:uid="{6C306759-D745-4FD0-BE09-2F66E73965B9}"/>
    <cellStyle name="Output 2 2 2 3 9 2 2" xfId="22525" xr:uid="{B377EE48-5E62-40C9-BEAA-A81619DD1211}"/>
    <cellStyle name="Output 2 2 2 3 9 2 3" xfId="22526" xr:uid="{15604296-F4AF-4968-8B44-3DA5079DD1CF}"/>
    <cellStyle name="Output 2 2 2 3 9 3" xfId="22527" xr:uid="{A8659693-93D1-4317-88B7-9C104D1D7C31}"/>
    <cellStyle name="Output 2 2 2 3 9 3 2" xfId="22528" xr:uid="{2750A49B-FC1C-427F-AF2F-5AC63A2282FA}"/>
    <cellStyle name="Output 2 2 2 3 9 3 3" xfId="22529" xr:uid="{20BC11F6-3903-4130-92CF-EE8FE359F81F}"/>
    <cellStyle name="Output 2 2 2 3 9 4" xfId="22530" xr:uid="{E0461170-A6E4-4066-8804-65305A261B5E}"/>
    <cellStyle name="Output 2 2 2 3 9 4 2" xfId="22531" xr:uid="{DB0427AA-7C53-450A-8DCE-7EAFAEFD8260}"/>
    <cellStyle name="Output 2 2 2 3 9 4 3" xfId="22532" xr:uid="{025E9FAC-9BE9-44A7-8EF4-29133948F420}"/>
    <cellStyle name="Output 2 2 2 3 9 5" xfId="22533" xr:uid="{77251EB3-0988-4964-8FD7-CE9D48AF231E}"/>
    <cellStyle name="Output 2 2 2 3 9 5 2" xfId="22534" xr:uid="{CF57484A-CD16-4F65-AA19-2E8420DB4DBB}"/>
    <cellStyle name="Output 2 2 2 3 9 5 3" xfId="22535" xr:uid="{D1CCFC1B-E27F-4A04-8596-E864DD3B0303}"/>
    <cellStyle name="Output 2 2 2 3 9 6" xfId="22536" xr:uid="{50AFACE0-318C-40E6-8EB2-E61152C10691}"/>
    <cellStyle name="Output 2 2 2 3 9 6 2" xfId="22537" xr:uid="{9682381B-757C-4D92-A560-DEFAA339A13D}"/>
    <cellStyle name="Output 2 2 2 3 9 6 3" xfId="22538" xr:uid="{172AE592-9DF6-4DBF-8884-EDF0D69DE7C1}"/>
    <cellStyle name="Output 2 2 2 3 9 7" xfId="22539" xr:uid="{0AA92738-A6D9-43D8-A7C5-A1374F49517B}"/>
    <cellStyle name="Output 2 2 2 3 9 8" xfId="22540" xr:uid="{B89AC494-C12C-40E2-B5E7-F9F4C0C6134D}"/>
    <cellStyle name="Output 2 2 2 4" xfId="22541" xr:uid="{0DB05F90-EB02-4DD2-B35F-1026450757A5}"/>
    <cellStyle name="Output 2 2 2 4 10" xfId="22542" xr:uid="{C9F7A885-A3BE-4E4A-A6DC-1A90F6D3D768}"/>
    <cellStyle name="Output 2 2 2 4 11" xfId="22543" xr:uid="{F6D140FB-464F-4151-897F-A6C3AB96ACD8}"/>
    <cellStyle name="Output 2 2 2 4 2" xfId="22544" xr:uid="{5465BF53-405F-4D3A-8BE8-31ED2F7CCC64}"/>
    <cellStyle name="Output 2 2 2 4 2 2" xfId="22545" xr:uid="{ECDEEACC-06E4-41D2-B62D-E0D1A8C7824D}"/>
    <cellStyle name="Output 2 2 2 4 2 3" xfId="22546" xr:uid="{F61C9B27-20FB-4E75-9961-6755C2C62753}"/>
    <cellStyle name="Output 2 2 2 4 2 4" xfId="22547" xr:uid="{98A26883-D65C-4A29-9F59-74296A7C7F2D}"/>
    <cellStyle name="Output 2 2 2 4 3" xfId="22548" xr:uid="{62CF3942-FDF6-444D-A9FC-6E9718C55C2F}"/>
    <cellStyle name="Output 2 2 2 4 3 2" xfId="22549" xr:uid="{EDD3519C-6C24-4CB6-ADE7-4FAA156C3307}"/>
    <cellStyle name="Output 2 2 2 4 3 3" xfId="22550" xr:uid="{07B9F412-323A-4304-8E6D-A3B1EB8B5887}"/>
    <cellStyle name="Output 2 2 2 4 3 4" xfId="22551" xr:uid="{DA9C9D81-B659-44BE-910D-C0B5ADBEE2C0}"/>
    <cellStyle name="Output 2 2 2 4 4" xfId="22552" xr:uid="{F1003BC1-2654-489B-B4F2-3C9BF0FE0FF6}"/>
    <cellStyle name="Output 2 2 2 4 4 2" xfId="22553" xr:uid="{60D4BA44-EEC4-4A94-9698-8E430E35B274}"/>
    <cellStyle name="Output 2 2 2 4 4 3" xfId="22554" xr:uid="{27B910BB-E036-4885-8CFB-28CB1E77B365}"/>
    <cellStyle name="Output 2 2 2 4 4 4" xfId="22555" xr:uid="{4195E4CA-E77F-4BAF-B251-B0EEBF0B0E50}"/>
    <cellStyle name="Output 2 2 2 4 5" xfId="22556" xr:uid="{85413303-C6B1-4912-A820-3395B03BA97A}"/>
    <cellStyle name="Output 2 2 2 4 5 2" xfId="22557" xr:uid="{E29C8EE0-F91E-42F6-9B8C-291020F02763}"/>
    <cellStyle name="Output 2 2 2 4 5 3" xfId="22558" xr:uid="{F94A5017-CFE6-48C5-B507-5062B8769B67}"/>
    <cellStyle name="Output 2 2 2 4 5 4" xfId="22559" xr:uid="{C6A93D43-808A-44E5-9C83-1A949928CBD2}"/>
    <cellStyle name="Output 2 2 2 4 6" xfId="22560" xr:uid="{0809D8C0-BB1E-4476-8A59-379A551DC8C5}"/>
    <cellStyle name="Output 2 2 2 4 6 2" xfId="22561" xr:uid="{6BB95055-0A1D-4026-A7DF-8E1CB10EA587}"/>
    <cellStyle name="Output 2 2 2 4 6 3" xfId="22562" xr:uid="{D38FFC90-C390-44CB-83C9-42F6296E4590}"/>
    <cellStyle name="Output 2 2 2 4 6 4" xfId="22563" xr:uid="{C79A487D-FD82-48B6-B766-FB38AD2C0016}"/>
    <cellStyle name="Output 2 2 2 4 7" xfId="22564" xr:uid="{33DA395B-9DCB-4700-8DB7-5E8A238494AE}"/>
    <cellStyle name="Output 2 2 2 4 8" xfId="22565" xr:uid="{B803174C-7B20-47BE-A062-BA8BC9CC83AD}"/>
    <cellStyle name="Output 2 2 2 4 9" xfId="22566" xr:uid="{E770E156-2EA1-4E4B-958C-D285869B464A}"/>
    <cellStyle name="Output 2 2 2 5" xfId="22567" xr:uid="{3BA27261-4D8C-471C-AC6B-7127A8DFF99C}"/>
    <cellStyle name="Output 2 2 2 5 10" xfId="22568" xr:uid="{31C2B76C-8D1E-4045-AC6D-444BDDCAD8F5}"/>
    <cellStyle name="Output 2 2 2 5 11" xfId="22569" xr:uid="{D0395DAF-5086-4762-8104-7DB8217DB82D}"/>
    <cellStyle name="Output 2 2 2 5 2" xfId="22570" xr:uid="{E3E5584C-971E-47A2-9316-BEBB3F56D5B4}"/>
    <cellStyle name="Output 2 2 2 5 2 2" xfId="22571" xr:uid="{338387D7-22A8-4199-B9F4-40DD134BE74F}"/>
    <cellStyle name="Output 2 2 2 5 2 3" xfId="22572" xr:uid="{D845903D-0513-4541-BFCB-498959DDBAD3}"/>
    <cellStyle name="Output 2 2 2 5 2 4" xfId="22573" xr:uid="{21903AE5-A7A5-448A-8FD1-19598F73243D}"/>
    <cellStyle name="Output 2 2 2 5 3" xfId="22574" xr:uid="{F15EF3B8-A197-42C8-B9BA-0CA350F38DB4}"/>
    <cellStyle name="Output 2 2 2 5 3 2" xfId="22575" xr:uid="{21D5C6D5-A466-48FE-B280-29174A328226}"/>
    <cellStyle name="Output 2 2 2 5 3 3" xfId="22576" xr:uid="{A0CA12C9-3A38-4D3A-83C3-65F1BE855535}"/>
    <cellStyle name="Output 2 2 2 5 3 4" xfId="22577" xr:uid="{C78A5A86-F8CB-4445-B714-64A406E3DC6B}"/>
    <cellStyle name="Output 2 2 2 5 4" xfId="22578" xr:uid="{FA4EABC7-682D-4B74-83FE-6FE6E76E1569}"/>
    <cellStyle name="Output 2 2 2 5 4 2" xfId="22579" xr:uid="{B631B896-BAFC-432D-9C51-98F577828F74}"/>
    <cellStyle name="Output 2 2 2 5 4 3" xfId="22580" xr:uid="{54C30E00-2189-46E3-99C0-3A8A1C32CC05}"/>
    <cellStyle name="Output 2 2 2 5 4 4" xfId="22581" xr:uid="{33A8302E-8C98-4C93-83F0-709A2646AF13}"/>
    <cellStyle name="Output 2 2 2 5 5" xfId="22582" xr:uid="{A3A5B5EB-9167-4177-838B-1D59422F5941}"/>
    <cellStyle name="Output 2 2 2 5 5 2" xfId="22583" xr:uid="{5D41FFDC-5F2B-4875-BBE3-891B61D6CB70}"/>
    <cellStyle name="Output 2 2 2 5 5 3" xfId="22584" xr:uid="{FC609397-AF87-4344-B7D8-C60AD723709D}"/>
    <cellStyle name="Output 2 2 2 5 5 4" xfId="22585" xr:uid="{B0C552D2-B2DB-485C-93C4-C2F972DBA907}"/>
    <cellStyle name="Output 2 2 2 5 6" xfId="22586" xr:uid="{D260595B-2ECC-401F-AC44-ED0F2EE6076C}"/>
    <cellStyle name="Output 2 2 2 5 6 2" xfId="22587" xr:uid="{8B3566A8-E35C-406F-BC6A-33A31D960A6F}"/>
    <cellStyle name="Output 2 2 2 5 6 3" xfId="22588" xr:uid="{DFD8A742-A78E-4993-97DD-692044FE70D7}"/>
    <cellStyle name="Output 2 2 2 5 6 4" xfId="22589" xr:uid="{15CC0EC4-EAF1-44D7-B091-9F3622F7D2ED}"/>
    <cellStyle name="Output 2 2 2 5 7" xfId="22590" xr:uid="{51231631-546F-4BF3-8BA7-5A823C411053}"/>
    <cellStyle name="Output 2 2 2 5 8" xfId="22591" xr:uid="{0B57AD2A-5F8F-4B1A-BD8E-B4DDC9078E03}"/>
    <cellStyle name="Output 2 2 2 5 9" xfId="22592" xr:uid="{1E6E2B0B-E927-4CDC-8381-C333BE560EE0}"/>
    <cellStyle name="Output 2 2 2 6" xfId="22593" xr:uid="{DA384222-7AAE-4613-AED3-267569306B7E}"/>
    <cellStyle name="Output 2 2 2 6 2" xfId="22594" xr:uid="{3327FABC-0CB3-4F5A-B12D-A21CD97E81AE}"/>
    <cellStyle name="Output 2 2 2 6 2 2" xfId="22595" xr:uid="{1F610EDC-AED9-4A47-B731-6E01FFEF9A56}"/>
    <cellStyle name="Output 2 2 2 6 2 3" xfId="22596" xr:uid="{DD6867D1-D7D1-43F8-9236-0E937A85BF89}"/>
    <cellStyle name="Output 2 2 2 6 3" xfId="22597" xr:uid="{8ED52C52-606C-445C-94E6-A5A094A9079A}"/>
    <cellStyle name="Output 2 2 2 6 3 2" xfId="22598" xr:uid="{FAB454A0-16B0-4919-AB7A-03ECADDBBDCF}"/>
    <cellStyle name="Output 2 2 2 6 3 3" xfId="22599" xr:uid="{9092F047-91A8-4BBC-9ABD-5ED70BC85DC5}"/>
    <cellStyle name="Output 2 2 2 6 4" xfId="22600" xr:uid="{79869975-8CE2-43A3-817C-9B0C3CB3AF43}"/>
    <cellStyle name="Output 2 2 2 6 4 2" xfId="22601" xr:uid="{C6DFF3E1-CE73-4B41-A829-1AC981F19AEB}"/>
    <cellStyle name="Output 2 2 2 6 4 3" xfId="22602" xr:uid="{10289ECD-9914-4D91-96CC-19525FB9AC8F}"/>
    <cellStyle name="Output 2 2 2 6 5" xfId="22603" xr:uid="{1EE6E344-B298-4560-BCA5-8A0D1E437C4F}"/>
    <cellStyle name="Output 2 2 2 6 5 2" xfId="22604" xr:uid="{65F37702-3006-4244-B5D4-36FE8AFA7133}"/>
    <cellStyle name="Output 2 2 2 6 5 3" xfId="22605" xr:uid="{2974C0FE-7160-49CD-AF07-8077AF48774E}"/>
    <cellStyle name="Output 2 2 2 6 6" xfId="22606" xr:uid="{69A0399E-BA2B-4631-8F4B-52D787A970ED}"/>
    <cellStyle name="Output 2 2 2 6 6 2" xfId="22607" xr:uid="{F5C4E09F-0F54-464B-8BA6-D06363FD774D}"/>
    <cellStyle name="Output 2 2 2 6 6 3" xfId="22608" xr:uid="{15D583D0-9313-4104-B30D-18EDD52DF14D}"/>
    <cellStyle name="Output 2 2 2 6 7" xfId="22609" xr:uid="{2220A70B-9057-47B4-BE07-DFAC15212AD6}"/>
    <cellStyle name="Output 2 2 2 6 8" xfId="22610" xr:uid="{8400B4BF-E60E-4499-9BAA-062AAC73DDC9}"/>
    <cellStyle name="Output 2 2 2 6 9" xfId="22611" xr:uid="{EA44BA65-9BE8-40C2-A492-462E35A79213}"/>
    <cellStyle name="Output 2 2 2 7" xfId="22612" xr:uid="{A188022A-6D18-4DC4-9DEB-8403A6E829FA}"/>
    <cellStyle name="Output 2 2 2 7 2" xfId="22613" xr:uid="{1F227B72-6E78-4556-A338-262C6F991C28}"/>
    <cellStyle name="Output 2 2 2 7 2 2" xfId="22614" xr:uid="{6AF500FC-2DBF-4F97-A60C-DD5382D02B0C}"/>
    <cellStyle name="Output 2 2 2 7 2 3" xfId="22615" xr:uid="{9AD87557-E90F-4965-B4CF-6191AED987F5}"/>
    <cellStyle name="Output 2 2 2 7 3" xfId="22616" xr:uid="{C8A2E9E9-CBE3-499D-93B2-B7F2F97C1CA5}"/>
    <cellStyle name="Output 2 2 2 7 3 2" xfId="22617" xr:uid="{345CB774-DFB8-4052-B694-3F9160F41C00}"/>
    <cellStyle name="Output 2 2 2 7 3 3" xfId="22618" xr:uid="{63BA8701-BABC-4BC8-84F2-5B3756840F5F}"/>
    <cellStyle name="Output 2 2 2 7 4" xfId="22619" xr:uid="{01F64A04-D5B2-4692-B833-D775C251D21A}"/>
    <cellStyle name="Output 2 2 2 7 4 2" xfId="22620" xr:uid="{D1916BA0-4E86-4888-8B3A-479EDBEB13D8}"/>
    <cellStyle name="Output 2 2 2 7 4 3" xfId="22621" xr:uid="{A85AB084-3EB9-4CD3-B69E-BC9A85231D91}"/>
    <cellStyle name="Output 2 2 2 7 5" xfId="22622" xr:uid="{31871ECD-3F67-49CF-B1F7-94BBE2966432}"/>
    <cellStyle name="Output 2 2 2 7 5 2" xfId="22623" xr:uid="{2AB37776-5546-43C0-A56A-636FC978A3C8}"/>
    <cellStyle name="Output 2 2 2 7 5 3" xfId="22624" xr:uid="{C036A4F2-BDA3-4B7C-8873-A177F0A7156C}"/>
    <cellStyle name="Output 2 2 2 7 6" xfId="22625" xr:uid="{10FB0263-9371-4AAE-BCB9-707A2E7DF5D3}"/>
    <cellStyle name="Output 2 2 2 7 6 2" xfId="22626" xr:uid="{D8059159-3421-4782-80A9-C095579B3C7E}"/>
    <cellStyle name="Output 2 2 2 7 6 3" xfId="22627" xr:uid="{93FB3592-C654-4C6B-AFE6-C83B7D4E4F3F}"/>
    <cellStyle name="Output 2 2 2 7 7" xfId="22628" xr:uid="{6302CBF2-2D3A-4F80-AD1E-C476FE149894}"/>
    <cellStyle name="Output 2 2 2 7 8" xfId="22629" xr:uid="{20B6F559-92DB-4D28-8520-8BA05DA54FE8}"/>
    <cellStyle name="Output 2 2 2 7 9" xfId="22630" xr:uid="{6F5B4E24-5B7B-4C8C-A752-204644549778}"/>
    <cellStyle name="Output 2 2 2 8" xfId="22631" xr:uid="{E22D8D13-DD7B-4949-9FBF-58F8AF60405A}"/>
    <cellStyle name="Output 2 2 2 8 2" xfId="22632" xr:uid="{B48BE6D0-475E-4464-8428-8BADB4E1D012}"/>
    <cellStyle name="Output 2 2 2 8 2 2" xfId="22633" xr:uid="{20B90582-AA95-4CB6-ADDE-72A40D82238B}"/>
    <cellStyle name="Output 2 2 2 8 2 3" xfId="22634" xr:uid="{A812AB71-7267-4BE0-9BE4-A057241E6345}"/>
    <cellStyle name="Output 2 2 2 8 3" xfId="22635" xr:uid="{A5BC5B10-94F7-47F8-94FA-6B48FEDAEE15}"/>
    <cellStyle name="Output 2 2 2 8 3 2" xfId="22636" xr:uid="{058C2DDE-3B0A-4108-8A42-090E748BD2FE}"/>
    <cellStyle name="Output 2 2 2 8 3 3" xfId="22637" xr:uid="{989DD37D-81B5-48F3-938D-C54F5878F7FB}"/>
    <cellStyle name="Output 2 2 2 8 4" xfId="22638" xr:uid="{57911CAD-2E93-4DD5-8FB4-D3C890A64640}"/>
    <cellStyle name="Output 2 2 2 8 4 2" xfId="22639" xr:uid="{CD15E158-7D6A-4D51-A201-6741189D1640}"/>
    <cellStyle name="Output 2 2 2 8 4 3" xfId="22640" xr:uid="{96C83507-4235-48CF-8E8E-498BF727DE56}"/>
    <cellStyle name="Output 2 2 2 8 5" xfId="22641" xr:uid="{6E8CC088-CFE8-4712-A823-E744E904757F}"/>
    <cellStyle name="Output 2 2 2 8 5 2" xfId="22642" xr:uid="{02C1EBB1-8608-460C-A33E-085ED09E416B}"/>
    <cellStyle name="Output 2 2 2 8 5 3" xfId="22643" xr:uid="{F8F3A9F6-2E37-4BA1-96E3-1FAD6E2DB5FE}"/>
    <cellStyle name="Output 2 2 2 8 6" xfId="22644" xr:uid="{6DDC12A5-A845-4ADC-96A4-2DD67C349130}"/>
    <cellStyle name="Output 2 2 2 8 6 2" xfId="22645" xr:uid="{977696E2-CC9F-43EB-94D0-12CE712E4559}"/>
    <cellStyle name="Output 2 2 2 8 6 3" xfId="22646" xr:uid="{A99DED11-276E-4BD2-8D9F-4B3716723683}"/>
    <cellStyle name="Output 2 2 2 8 7" xfId="22647" xr:uid="{3681CB83-DB58-412F-8E76-2E7401152DC7}"/>
    <cellStyle name="Output 2 2 2 8 8" xfId="22648" xr:uid="{AF32066E-0E66-48EC-ADB3-BA9B8549CD36}"/>
    <cellStyle name="Output 2 2 2 8 9" xfId="22649" xr:uid="{E79D7D78-A899-4267-942A-C26089F154B2}"/>
    <cellStyle name="Output 2 2 2 9" xfId="22650" xr:uid="{60DD78D6-5649-48F2-A579-4C34951FB6D5}"/>
    <cellStyle name="Output 2 2 2 9 2" xfId="22651" xr:uid="{59B2E83B-7EE8-4E4D-8C11-80A6973263BE}"/>
    <cellStyle name="Output 2 2 2 9 2 2" xfId="22652" xr:uid="{9631EFFC-0555-4450-B0DE-585B628AD714}"/>
    <cellStyle name="Output 2 2 2 9 2 3" xfId="22653" xr:uid="{911DEEFD-96C9-4452-AD28-2050A06BA27D}"/>
    <cellStyle name="Output 2 2 2 9 3" xfId="22654" xr:uid="{54E3E9FB-2750-4BE1-A2EE-7EF34B06C60F}"/>
    <cellStyle name="Output 2 2 2 9 3 2" xfId="22655" xr:uid="{8BB957C3-01B4-4473-AAB3-1E661C249875}"/>
    <cellStyle name="Output 2 2 2 9 3 3" xfId="22656" xr:uid="{964CF539-EDAC-4331-9FF5-C1250231C54A}"/>
    <cellStyle name="Output 2 2 2 9 4" xfId="22657" xr:uid="{0BF3A3FE-96A2-40D9-9352-CEF2F2989BFA}"/>
    <cellStyle name="Output 2 2 2 9 4 2" xfId="22658" xr:uid="{4464B5A2-F70A-48E7-BFDF-7CA298161074}"/>
    <cellStyle name="Output 2 2 2 9 4 3" xfId="22659" xr:uid="{F69CC951-1FC9-4C2F-97C8-C5D1B1CF1A0A}"/>
    <cellStyle name="Output 2 2 2 9 5" xfId="22660" xr:uid="{468FFDCE-284B-462B-B55A-C99FD6C6265E}"/>
    <cellStyle name="Output 2 2 2 9 5 2" xfId="22661" xr:uid="{15C604F4-25D4-4FF8-84BF-18086BFCD2E3}"/>
    <cellStyle name="Output 2 2 2 9 5 3" xfId="22662" xr:uid="{73A7FEB9-C3CC-4D44-B7F1-CE6A3361C83F}"/>
    <cellStyle name="Output 2 2 2 9 6" xfId="22663" xr:uid="{0A594C1F-1746-4A5C-B79A-4DEB73C88410}"/>
    <cellStyle name="Output 2 2 2 9 6 2" xfId="22664" xr:uid="{AE576962-D416-4D78-940C-7BCE4A1A7443}"/>
    <cellStyle name="Output 2 2 2 9 6 3" xfId="22665" xr:uid="{5C74B60D-C1C1-403E-971D-C1016C76F2AE}"/>
    <cellStyle name="Output 2 2 2 9 7" xfId="22666" xr:uid="{6018CCCF-0CD4-47DC-A1C1-6AC4988A0CA5}"/>
    <cellStyle name="Output 2 2 2 9 8" xfId="22667" xr:uid="{05A135D4-5F2E-4D9D-A7CE-F8F54CED94F3}"/>
    <cellStyle name="Output 2 2 2 9 9" xfId="22668" xr:uid="{5CB42AEB-BC8C-43B5-A17D-17F00FDC6F5A}"/>
    <cellStyle name="Output 2 2 20" xfId="22669" xr:uid="{A1A3E95E-6D3B-4B5B-969A-E0A3E026746A}"/>
    <cellStyle name="Output 2 2 21" xfId="22670" xr:uid="{7A6379F4-72EA-49CA-B5E4-91275FC58752}"/>
    <cellStyle name="Output 2 2 22" xfId="22671" xr:uid="{AE475FF2-DD0F-4DCB-802A-B8152D83D7DB}"/>
    <cellStyle name="Output 2 2 3" xfId="22672" xr:uid="{484F0508-9634-4AC7-B8FB-6BED765F8B87}"/>
    <cellStyle name="Output 2 2 3 10" xfId="22673" xr:uid="{71FC819E-8CA3-46E0-A176-2D5724608F10}"/>
    <cellStyle name="Output 2 2 3 10 2" xfId="22674" xr:uid="{76394065-33D5-46EA-941C-5EB8B49771A8}"/>
    <cellStyle name="Output 2 2 3 10 2 2" xfId="22675" xr:uid="{F9EA2CFA-0E5A-4811-9272-3E9D3C3F6205}"/>
    <cellStyle name="Output 2 2 3 10 2 3" xfId="22676" xr:uid="{9784AE65-D61D-4526-A724-7A41365486C3}"/>
    <cellStyle name="Output 2 2 3 10 3" xfId="22677" xr:uid="{B9027E1F-3A88-4F26-8A48-726B6C3894B6}"/>
    <cellStyle name="Output 2 2 3 10 3 2" xfId="22678" xr:uid="{6D0EA55A-61B0-401A-BA7F-2AD1DC91F350}"/>
    <cellStyle name="Output 2 2 3 10 3 3" xfId="22679" xr:uid="{520E3EE0-7471-44C2-A1DD-DD3311677F2B}"/>
    <cellStyle name="Output 2 2 3 10 4" xfId="22680" xr:uid="{4FFF467D-9EBC-4A01-8732-3AA2EE376142}"/>
    <cellStyle name="Output 2 2 3 10 4 2" xfId="22681" xr:uid="{A5F946F2-86CD-4D1E-9C3E-75611915C79B}"/>
    <cellStyle name="Output 2 2 3 10 4 3" xfId="22682" xr:uid="{333B9826-D336-44D9-8666-BE39743E4030}"/>
    <cellStyle name="Output 2 2 3 10 5" xfId="22683" xr:uid="{4FC06485-4F11-45C7-A000-8AE66ACD067D}"/>
    <cellStyle name="Output 2 2 3 10 5 2" xfId="22684" xr:uid="{DD3DEF5F-8128-4596-944E-ABEC844C3922}"/>
    <cellStyle name="Output 2 2 3 10 5 3" xfId="22685" xr:uid="{377DC764-34D2-4AB6-A5A0-F834B47E3035}"/>
    <cellStyle name="Output 2 2 3 10 6" xfId="22686" xr:uid="{1E947C60-FD15-437C-912C-12F03C98100F}"/>
    <cellStyle name="Output 2 2 3 10 6 2" xfId="22687" xr:uid="{D0A55620-855E-49C5-9692-A238FFDD91A8}"/>
    <cellStyle name="Output 2 2 3 10 6 3" xfId="22688" xr:uid="{06C431D0-4E20-4F4A-9A98-CFF157A49809}"/>
    <cellStyle name="Output 2 2 3 10 7" xfId="22689" xr:uid="{D6655F69-4FED-4D3E-9807-135194447DB9}"/>
    <cellStyle name="Output 2 2 3 10 8" xfId="22690" xr:uid="{BC69E378-7605-46CA-906C-BAC5668274DC}"/>
    <cellStyle name="Output 2 2 3 10 9" xfId="22691" xr:uid="{087300C4-F990-4C81-AF1B-EEBA4B2825F3}"/>
    <cellStyle name="Output 2 2 3 11" xfId="22692" xr:uid="{2E992752-EF24-445A-B0ED-694E65866998}"/>
    <cellStyle name="Output 2 2 3 11 2" xfId="22693" xr:uid="{DC444286-1BB8-4FCB-93C7-940213CD846F}"/>
    <cellStyle name="Output 2 2 3 11 2 2" xfId="22694" xr:uid="{0B558A16-F265-4374-9573-E5FC5AE30B71}"/>
    <cellStyle name="Output 2 2 3 11 2 3" xfId="22695" xr:uid="{86103E0C-81DF-453F-829B-14186EB1D438}"/>
    <cellStyle name="Output 2 2 3 11 3" xfId="22696" xr:uid="{02BBE1F6-2FF6-42F9-8CF7-13DC07EEA10E}"/>
    <cellStyle name="Output 2 2 3 11 3 2" xfId="22697" xr:uid="{59296E23-150E-410F-A174-823CDAE53228}"/>
    <cellStyle name="Output 2 2 3 11 3 3" xfId="22698" xr:uid="{B50D25BC-BFA1-4FC2-AC12-EE05CA730F89}"/>
    <cellStyle name="Output 2 2 3 11 4" xfId="22699" xr:uid="{0CA66879-F153-462D-8CAF-116874794C7E}"/>
    <cellStyle name="Output 2 2 3 11 4 2" xfId="22700" xr:uid="{B03E62CE-EB41-4CE5-8DD7-8B957AF62C57}"/>
    <cellStyle name="Output 2 2 3 11 4 3" xfId="22701" xr:uid="{F0568CFB-6824-4906-BFD5-1215F06979BD}"/>
    <cellStyle name="Output 2 2 3 11 5" xfId="22702" xr:uid="{EFC37858-2930-4EC1-9680-8CCFA5669819}"/>
    <cellStyle name="Output 2 2 3 11 5 2" xfId="22703" xr:uid="{3022DDBD-CBD0-4E6A-88F8-60873C82922E}"/>
    <cellStyle name="Output 2 2 3 11 5 3" xfId="22704" xr:uid="{8201E74D-AB40-4962-AA84-41B7B04798D6}"/>
    <cellStyle name="Output 2 2 3 11 6" xfId="22705" xr:uid="{A8645DBC-9309-447E-B62D-153A1F253ED2}"/>
    <cellStyle name="Output 2 2 3 11 6 2" xfId="22706" xr:uid="{26B2A04E-175B-4CC6-B3B4-BADD59529BFA}"/>
    <cellStyle name="Output 2 2 3 11 6 3" xfId="22707" xr:uid="{79195D98-9E9A-4485-BD05-3E92175493C8}"/>
    <cellStyle name="Output 2 2 3 11 7" xfId="22708" xr:uid="{626A8D43-66C1-4C5D-B58F-31A265EE70FE}"/>
    <cellStyle name="Output 2 2 3 11 8" xfId="22709" xr:uid="{E70BE958-05A7-4487-A7ED-CE51F4CA8F62}"/>
    <cellStyle name="Output 2 2 3 11 9" xfId="22710" xr:uid="{CA1B3661-ADFD-4696-BD6C-94B6594E32D2}"/>
    <cellStyle name="Output 2 2 3 12" xfId="22711" xr:uid="{C727C254-3E10-4F17-9E96-DC13E8E4C803}"/>
    <cellStyle name="Output 2 2 3 12 2" xfId="22712" xr:uid="{716C600A-45D3-4155-9674-512A6F147C55}"/>
    <cellStyle name="Output 2 2 3 12 2 2" xfId="22713" xr:uid="{197C0476-0F4C-40C2-9DBA-C92C5CC9B002}"/>
    <cellStyle name="Output 2 2 3 12 2 3" xfId="22714" xr:uid="{F5E4C677-1FCC-449A-BBDC-7295C56EFE38}"/>
    <cellStyle name="Output 2 2 3 12 3" xfId="22715" xr:uid="{CC40CD4C-8969-47C5-891B-7EBB2AE62868}"/>
    <cellStyle name="Output 2 2 3 12 3 2" xfId="22716" xr:uid="{A44B9433-3DEF-407C-AECD-A58D44C23B81}"/>
    <cellStyle name="Output 2 2 3 12 3 3" xfId="22717" xr:uid="{1316E946-48CC-4955-A2D9-EEEE2875F221}"/>
    <cellStyle name="Output 2 2 3 12 4" xfId="22718" xr:uid="{292C1AED-98E5-4A76-A085-A0B918A88CA0}"/>
    <cellStyle name="Output 2 2 3 12 4 2" xfId="22719" xr:uid="{C7DC12B2-39B8-40C5-8697-F41AB05C6410}"/>
    <cellStyle name="Output 2 2 3 12 4 3" xfId="22720" xr:uid="{D7D16A30-E205-48F8-822A-62FEA06EA6B2}"/>
    <cellStyle name="Output 2 2 3 12 5" xfId="22721" xr:uid="{82009091-329E-45DA-A86B-09E7C72A50F3}"/>
    <cellStyle name="Output 2 2 3 12 5 2" xfId="22722" xr:uid="{577CCEE1-57A0-4EC1-A78E-16C17DCFC7DA}"/>
    <cellStyle name="Output 2 2 3 12 5 3" xfId="22723" xr:uid="{C5C8796A-73C7-467B-8DBE-CBB6FDC15B68}"/>
    <cellStyle name="Output 2 2 3 12 6" xfId="22724" xr:uid="{5F404ACF-9269-4113-B84F-60FE941B69D8}"/>
    <cellStyle name="Output 2 2 3 12 6 2" xfId="22725" xr:uid="{D9E525CD-1494-4FB9-89E5-DE4B0E9D5475}"/>
    <cellStyle name="Output 2 2 3 12 6 3" xfId="22726" xr:uid="{30FF7DEC-2B1F-4C55-B218-BF185792675B}"/>
    <cellStyle name="Output 2 2 3 12 7" xfId="22727" xr:uid="{5224B64A-A543-4223-A879-9A50CA2BEAE0}"/>
    <cellStyle name="Output 2 2 3 12 8" xfId="22728" xr:uid="{0238A999-AD00-4818-BFD6-5CD4CAE78150}"/>
    <cellStyle name="Output 2 2 3 12 9" xfId="22729" xr:uid="{C8F14434-7D16-44F8-9905-28340A08261E}"/>
    <cellStyle name="Output 2 2 3 13" xfId="22730" xr:uid="{9454B57C-E0D7-4E12-82DD-E10983359AE8}"/>
    <cellStyle name="Output 2 2 3 13 2" xfId="22731" xr:uid="{A09607E3-8F49-4CAE-AC94-A5DDC944F7FC}"/>
    <cellStyle name="Output 2 2 3 13 2 2" xfId="22732" xr:uid="{54293515-0037-4743-A069-1507EBB70454}"/>
    <cellStyle name="Output 2 2 3 13 2 3" xfId="22733" xr:uid="{2D0EB7E3-F764-4198-9510-9499535E4423}"/>
    <cellStyle name="Output 2 2 3 13 3" xfId="22734" xr:uid="{2203269B-9D87-431B-8836-35DFA2C3425F}"/>
    <cellStyle name="Output 2 2 3 13 3 2" xfId="22735" xr:uid="{3A0A8884-E1CE-4B91-BE9D-466FEAC5D765}"/>
    <cellStyle name="Output 2 2 3 13 3 3" xfId="22736" xr:uid="{C6D3D36F-CF14-4CFC-8415-0206949B4190}"/>
    <cellStyle name="Output 2 2 3 13 4" xfId="22737" xr:uid="{2BC8D056-7DCD-45E3-A565-4C7561B67350}"/>
    <cellStyle name="Output 2 2 3 13 4 2" xfId="22738" xr:uid="{E7E558D3-64EE-44C1-93D9-28F10D5D3840}"/>
    <cellStyle name="Output 2 2 3 13 4 3" xfId="22739" xr:uid="{2DE99354-B426-4A81-AFD6-A5A170524939}"/>
    <cellStyle name="Output 2 2 3 13 5" xfId="22740" xr:uid="{071C57BD-96A4-45FF-A9B5-4593C6496D1E}"/>
    <cellStyle name="Output 2 2 3 13 5 2" xfId="22741" xr:uid="{A3522279-6919-40AB-9C5B-D64280955A5B}"/>
    <cellStyle name="Output 2 2 3 13 5 3" xfId="22742" xr:uid="{E80F941A-E1F2-4A09-8728-CA2A78419FCA}"/>
    <cellStyle name="Output 2 2 3 13 6" xfId="22743" xr:uid="{295E4DDA-B3E9-4EAA-8C7E-F43B307C6670}"/>
    <cellStyle name="Output 2 2 3 13 6 2" xfId="22744" xr:uid="{25665B5B-376D-446D-B093-8643A70685ED}"/>
    <cellStyle name="Output 2 2 3 13 6 3" xfId="22745" xr:uid="{7CF309F3-51C2-4478-ABD0-B6DBDA02B87A}"/>
    <cellStyle name="Output 2 2 3 13 7" xfId="22746" xr:uid="{489B9BBC-6711-46B4-9277-51B84EDF3081}"/>
    <cellStyle name="Output 2 2 3 13 8" xfId="22747" xr:uid="{0BE12A56-AC8C-46D7-845F-582210BAB6E5}"/>
    <cellStyle name="Output 2 2 3 13 9" xfId="22748" xr:uid="{9063AE97-18E7-4025-892B-3E0DB3BF2F1C}"/>
    <cellStyle name="Output 2 2 3 14" xfId="22749" xr:uid="{96B4D175-E357-4FE0-970E-D56D4AB9B122}"/>
    <cellStyle name="Output 2 2 3 14 2" xfId="22750" xr:uid="{3B1882D5-E315-4AAD-B8D8-FE7B5466DEF9}"/>
    <cellStyle name="Output 2 2 3 14 3" xfId="22751" xr:uid="{93FEA8C9-6CFF-4229-A226-F06FFADCAF07}"/>
    <cellStyle name="Output 2 2 3 14 4" xfId="22752" xr:uid="{4E0E6611-660A-47EE-9147-609F7FFDDD62}"/>
    <cellStyle name="Output 2 2 3 15" xfId="22753" xr:uid="{0D03D761-5555-4E4A-82A6-841BF992AB70}"/>
    <cellStyle name="Output 2 2 3 16" xfId="22754" xr:uid="{9DEFF095-18C3-4B8C-8B1C-E259055FDDCB}"/>
    <cellStyle name="Output 2 2 3 17" xfId="22755" xr:uid="{44E3A529-A2AB-4949-8FA8-299BBD909694}"/>
    <cellStyle name="Output 2 2 3 18" xfId="22756" xr:uid="{273D1CA3-EDEC-4B79-BDB6-44A7F4841D31}"/>
    <cellStyle name="Output 2 2 3 19" xfId="22757" xr:uid="{6DDB0D13-4396-4135-8145-6D5A5A2C75F2}"/>
    <cellStyle name="Output 2 2 3 2" xfId="22758" xr:uid="{5D5789A2-46AB-4144-8656-11F7763443EA}"/>
    <cellStyle name="Output 2 2 3 2 10" xfId="22759" xr:uid="{76EF0B9F-05A1-46D9-A7E3-5E6F7806265F}"/>
    <cellStyle name="Output 2 2 3 2 10 2" xfId="22760" xr:uid="{8BA240C1-D9D1-41AC-AD55-B8B2E12952F0}"/>
    <cellStyle name="Output 2 2 3 2 10 2 2" xfId="22761" xr:uid="{F0E2B065-1AAD-40D5-95BB-84A67515064E}"/>
    <cellStyle name="Output 2 2 3 2 10 2 3" xfId="22762" xr:uid="{475551A9-A236-4234-ABDD-6192EA19EFD6}"/>
    <cellStyle name="Output 2 2 3 2 10 3" xfId="22763" xr:uid="{5B436DA9-29FD-4577-B26D-42CB04A44704}"/>
    <cellStyle name="Output 2 2 3 2 10 3 2" xfId="22764" xr:uid="{1B913E45-74E4-4BBC-8912-A1FE4B110986}"/>
    <cellStyle name="Output 2 2 3 2 10 3 3" xfId="22765" xr:uid="{59A76145-5B01-4114-A692-081907C3C144}"/>
    <cellStyle name="Output 2 2 3 2 10 4" xfId="22766" xr:uid="{7074042B-D47C-4C5A-B67A-704C959D575E}"/>
    <cellStyle name="Output 2 2 3 2 10 4 2" xfId="22767" xr:uid="{0774A47C-439E-4739-80A0-1810A88785F9}"/>
    <cellStyle name="Output 2 2 3 2 10 4 3" xfId="22768" xr:uid="{29991924-D1F3-4D21-A812-2C756FF4B001}"/>
    <cellStyle name="Output 2 2 3 2 10 5" xfId="22769" xr:uid="{5AD461A2-F37A-4C1E-9D60-8FD8A2C46CEC}"/>
    <cellStyle name="Output 2 2 3 2 10 5 2" xfId="22770" xr:uid="{42444701-534A-459D-91BD-18CD511B38D6}"/>
    <cellStyle name="Output 2 2 3 2 10 5 3" xfId="22771" xr:uid="{43161BFD-0BE2-48DA-882C-F0E0386CFAB5}"/>
    <cellStyle name="Output 2 2 3 2 10 6" xfId="22772" xr:uid="{D4444BB9-E435-4F6B-9F83-155870E3CCA3}"/>
    <cellStyle name="Output 2 2 3 2 10 6 2" xfId="22773" xr:uid="{B4E64967-89A6-46FE-B5AF-E6D8693A777D}"/>
    <cellStyle name="Output 2 2 3 2 10 6 3" xfId="22774" xr:uid="{7B112751-C601-4D09-8009-FAE95985C902}"/>
    <cellStyle name="Output 2 2 3 2 10 7" xfId="22775" xr:uid="{AACED52B-8D79-45FC-AFAF-F64517FD83B0}"/>
    <cellStyle name="Output 2 2 3 2 10 8" xfId="22776" xr:uid="{83B15D52-3E53-405F-ACCD-D7826867AEC8}"/>
    <cellStyle name="Output 2 2 3 2 11" xfId="22777" xr:uid="{CAA61071-85B0-43DD-8F22-3574371A8304}"/>
    <cellStyle name="Output 2 2 3 2 11 2" xfId="22778" xr:uid="{0992F878-25C3-4AFC-BF83-BE9190825620}"/>
    <cellStyle name="Output 2 2 3 2 11 2 2" xfId="22779" xr:uid="{18CF6B1E-CFEC-4839-9004-4B338FA5D6F2}"/>
    <cellStyle name="Output 2 2 3 2 11 2 3" xfId="22780" xr:uid="{DE11D28E-FF80-438E-88D8-9AFEF14C10ED}"/>
    <cellStyle name="Output 2 2 3 2 11 3" xfId="22781" xr:uid="{B496FE43-2B6A-46A7-A519-7A5F3F161D4D}"/>
    <cellStyle name="Output 2 2 3 2 11 3 2" xfId="22782" xr:uid="{469F4612-B4F0-423D-99AC-797ACDA4DFCD}"/>
    <cellStyle name="Output 2 2 3 2 11 3 3" xfId="22783" xr:uid="{BDD94B0C-A3E0-4084-981A-7DBE9C34A4EA}"/>
    <cellStyle name="Output 2 2 3 2 11 4" xfId="22784" xr:uid="{8B82F544-F810-4466-ADDC-2E7ECC17C7A5}"/>
    <cellStyle name="Output 2 2 3 2 11 4 2" xfId="22785" xr:uid="{E24D96DC-F7D0-423C-9541-B4424ADDA84A}"/>
    <cellStyle name="Output 2 2 3 2 11 4 3" xfId="22786" xr:uid="{FF03735A-7ACA-4B6E-B872-BAC03A3907E2}"/>
    <cellStyle name="Output 2 2 3 2 11 5" xfId="22787" xr:uid="{3BD9CF85-C6B8-49DA-8E79-7AC4E0501A6E}"/>
    <cellStyle name="Output 2 2 3 2 11 5 2" xfId="22788" xr:uid="{7C0961FD-2214-4933-B40E-284F78DDEBCA}"/>
    <cellStyle name="Output 2 2 3 2 11 5 3" xfId="22789" xr:uid="{FC628ABE-4B79-478C-84FD-3C4C1CCC04D9}"/>
    <cellStyle name="Output 2 2 3 2 11 6" xfId="22790" xr:uid="{4AF84FA5-53E8-435C-A006-354246B05CA0}"/>
    <cellStyle name="Output 2 2 3 2 11 6 2" xfId="22791" xr:uid="{B8938AFC-9193-4289-9031-FA22630A7A29}"/>
    <cellStyle name="Output 2 2 3 2 11 6 3" xfId="22792" xr:uid="{BA5D6ABD-6536-4980-8F06-548043FF7AEB}"/>
    <cellStyle name="Output 2 2 3 2 11 7" xfId="22793" xr:uid="{897E3E3E-AE9B-407F-9B56-8692ACC75415}"/>
    <cellStyle name="Output 2 2 3 2 11 8" xfId="22794" xr:uid="{639A8DCB-B1EC-49DC-B44C-C6C23A9CFBCE}"/>
    <cellStyle name="Output 2 2 3 2 12" xfId="22795" xr:uid="{AA7DBE97-BB30-40AF-9B7B-36E843EBBAA0}"/>
    <cellStyle name="Output 2 2 3 2 12 2" xfId="22796" xr:uid="{21391FB0-36BE-4903-9C10-FF6842EC5A6F}"/>
    <cellStyle name="Output 2 2 3 2 12 2 2" xfId="22797" xr:uid="{22905607-F769-4BF7-ADB8-A3F526DA67B9}"/>
    <cellStyle name="Output 2 2 3 2 12 2 3" xfId="22798" xr:uid="{E2497432-3E3A-4371-A923-99E70E159A6F}"/>
    <cellStyle name="Output 2 2 3 2 12 3" xfId="22799" xr:uid="{78F86136-10F4-4170-95BE-280BC5A0F1C4}"/>
    <cellStyle name="Output 2 2 3 2 12 3 2" xfId="22800" xr:uid="{6DCA02FD-1E2A-4919-A142-4C703F87ECE4}"/>
    <cellStyle name="Output 2 2 3 2 12 3 3" xfId="22801" xr:uid="{7467B432-C58E-4BD0-9193-695ADF5F9EBE}"/>
    <cellStyle name="Output 2 2 3 2 12 4" xfId="22802" xr:uid="{CC996206-E560-468D-8B5F-444B4A36A4C6}"/>
    <cellStyle name="Output 2 2 3 2 12 4 2" xfId="22803" xr:uid="{1B027AE2-FBF8-4D24-9D4C-5FB2C28A74EA}"/>
    <cellStyle name="Output 2 2 3 2 12 4 3" xfId="22804" xr:uid="{51349ED5-A69A-4FF4-9D3C-B05A0F92730D}"/>
    <cellStyle name="Output 2 2 3 2 12 5" xfId="22805" xr:uid="{C2A27E96-8BED-4C8D-9DDC-48D2B848EEC8}"/>
    <cellStyle name="Output 2 2 3 2 12 5 2" xfId="22806" xr:uid="{EF66CAAA-8AA3-492B-A986-F116829F8448}"/>
    <cellStyle name="Output 2 2 3 2 12 5 3" xfId="22807" xr:uid="{AB340EF1-0AB2-4B74-A71E-90757976E153}"/>
    <cellStyle name="Output 2 2 3 2 12 6" xfId="22808" xr:uid="{56C83F94-EA19-4843-8E0F-4BD59941C040}"/>
    <cellStyle name="Output 2 2 3 2 12 6 2" xfId="22809" xr:uid="{826E2A41-D2C5-4639-8DA0-83425AA666C4}"/>
    <cellStyle name="Output 2 2 3 2 12 6 3" xfId="22810" xr:uid="{E308C6F0-22A6-47A0-AB36-03A54C83F5F4}"/>
    <cellStyle name="Output 2 2 3 2 12 7" xfId="22811" xr:uid="{1E23DA41-7C71-4D2A-ADB1-3A9656DBA9C2}"/>
    <cellStyle name="Output 2 2 3 2 12 8" xfId="22812" xr:uid="{C80C9139-D7F1-4917-BC8F-93172C161941}"/>
    <cellStyle name="Output 2 2 3 2 13" xfId="22813" xr:uid="{4C5552C8-7E8E-4138-BDBA-5F2D6894E416}"/>
    <cellStyle name="Output 2 2 3 2 13 2" xfId="22814" xr:uid="{83BBBAA8-D0F3-4612-AB71-1635684E6406}"/>
    <cellStyle name="Output 2 2 3 2 13 2 2" xfId="22815" xr:uid="{CD2C6146-2E8D-45DE-82BB-8EEEDD3CE6F2}"/>
    <cellStyle name="Output 2 2 3 2 13 2 3" xfId="22816" xr:uid="{53BEABFD-551A-427B-B5DB-691C95CE5F01}"/>
    <cellStyle name="Output 2 2 3 2 13 3" xfId="22817" xr:uid="{D5094E7B-A6A5-46E2-9F10-EA305FE51E21}"/>
    <cellStyle name="Output 2 2 3 2 13 3 2" xfId="22818" xr:uid="{1EBBE318-56CF-4BD2-9A2A-D8C453D8F900}"/>
    <cellStyle name="Output 2 2 3 2 13 3 3" xfId="22819" xr:uid="{05DF8664-C5E5-483A-9575-F3A3999A9FD4}"/>
    <cellStyle name="Output 2 2 3 2 13 4" xfId="22820" xr:uid="{E0F06EE3-36CC-4EA8-BC2E-FBB1D0C77EB2}"/>
    <cellStyle name="Output 2 2 3 2 13 4 2" xfId="22821" xr:uid="{5AFF63F9-2405-4289-8E30-B65D9F4F7D20}"/>
    <cellStyle name="Output 2 2 3 2 13 4 3" xfId="22822" xr:uid="{0667DF85-E1BD-4DCE-A439-3580ABAFFD45}"/>
    <cellStyle name="Output 2 2 3 2 13 5" xfId="22823" xr:uid="{8740A523-1839-4EE3-95D6-8C8CDC27F11E}"/>
    <cellStyle name="Output 2 2 3 2 13 5 2" xfId="22824" xr:uid="{3E2D99AD-FD3E-4F4E-A1CB-46BB65957779}"/>
    <cellStyle name="Output 2 2 3 2 13 5 3" xfId="22825" xr:uid="{2638BCE4-8068-4C57-AD05-693F45AD237B}"/>
    <cellStyle name="Output 2 2 3 2 13 6" xfId="22826" xr:uid="{62E8FB66-0D89-4D80-BA74-CE92D31E1D78}"/>
    <cellStyle name="Output 2 2 3 2 13 6 2" xfId="22827" xr:uid="{6F7BEA31-F47A-449A-871E-3EF7EF83113A}"/>
    <cellStyle name="Output 2 2 3 2 13 6 3" xfId="22828" xr:uid="{C7FD51DB-ABEE-4B13-A9B6-FD4197705B19}"/>
    <cellStyle name="Output 2 2 3 2 13 7" xfId="22829" xr:uid="{CD1E0D5B-C002-4E87-A0A1-7FD1E37C4C4C}"/>
    <cellStyle name="Output 2 2 3 2 13 8" xfId="22830" xr:uid="{5CF4E3A9-7D54-4AEB-B2BD-FB7F771AFCA4}"/>
    <cellStyle name="Output 2 2 3 2 14" xfId="22831" xr:uid="{6E99C032-F4E1-4302-8265-5B4405172824}"/>
    <cellStyle name="Output 2 2 3 2 14 2" xfId="22832" xr:uid="{DF262337-59CF-4473-AE2F-515B85952366}"/>
    <cellStyle name="Output 2 2 3 2 14 2 2" xfId="22833" xr:uid="{198F6264-91FE-40AA-9810-E49FC0210C32}"/>
    <cellStyle name="Output 2 2 3 2 14 2 3" xfId="22834" xr:uid="{648458A8-2706-4241-BA27-47C65412FF3E}"/>
    <cellStyle name="Output 2 2 3 2 14 3" xfId="22835" xr:uid="{89C08465-D43F-4881-8428-7AAF2ED3C3C6}"/>
    <cellStyle name="Output 2 2 3 2 14 3 2" xfId="22836" xr:uid="{3BF3FFD4-814E-496D-A83D-6F0F83141521}"/>
    <cellStyle name="Output 2 2 3 2 14 3 3" xfId="22837" xr:uid="{6365AB4C-A381-4B29-8793-AB4D49D762D2}"/>
    <cellStyle name="Output 2 2 3 2 14 4" xfId="22838" xr:uid="{0FA5F618-D3C2-4E9F-BA5E-57818813D5B5}"/>
    <cellStyle name="Output 2 2 3 2 14 4 2" xfId="22839" xr:uid="{F20FF34A-9F3A-4DB2-B29D-45BD4B6FE1F5}"/>
    <cellStyle name="Output 2 2 3 2 14 4 3" xfId="22840" xr:uid="{E2C1B624-FA6D-40B0-A985-F51B10C59E39}"/>
    <cellStyle name="Output 2 2 3 2 14 5" xfId="22841" xr:uid="{2CDE553B-4F05-47CB-B2A0-EE72DA8887ED}"/>
    <cellStyle name="Output 2 2 3 2 14 5 2" xfId="22842" xr:uid="{D06CDF6C-FAF9-4996-8094-BFE75A036CB6}"/>
    <cellStyle name="Output 2 2 3 2 14 5 3" xfId="22843" xr:uid="{DDF7B465-9BF3-45CA-BF22-1B6F80AAC459}"/>
    <cellStyle name="Output 2 2 3 2 14 6" xfId="22844" xr:uid="{E1039282-7D9B-4BE5-9844-FD89D8CA9433}"/>
    <cellStyle name="Output 2 2 3 2 14 6 2" xfId="22845" xr:uid="{AFB5BEFF-07F5-4980-B538-EF7D3BC33477}"/>
    <cellStyle name="Output 2 2 3 2 14 6 3" xfId="22846" xr:uid="{D0EEF6F9-6CD8-4EDC-A91C-A1DEA58A5622}"/>
    <cellStyle name="Output 2 2 3 2 14 7" xfId="22847" xr:uid="{0E4810E9-5ECC-4E19-8249-B8E950D5C120}"/>
    <cellStyle name="Output 2 2 3 2 14 8" xfId="22848" xr:uid="{BB93778E-EA67-4ECD-B0EB-DD4C55EA8388}"/>
    <cellStyle name="Output 2 2 3 2 15" xfId="22849" xr:uid="{85B58604-4C5A-45FD-830C-948A73413BF4}"/>
    <cellStyle name="Output 2 2 3 2 15 2" xfId="22850" xr:uid="{3B81CC70-186F-487A-8265-591A6529485D}"/>
    <cellStyle name="Output 2 2 3 2 15 3" xfId="22851" xr:uid="{950C2E63-589F-47DB-B5AF-C37DB52923E5}"/>
    <cellStyle name="Output 2 2 3 2 16" xfId="22852" xr:uid="{72F7C348-779D-40CC-8A0F-3AF89D00CA89}"/>
    <cellStyle name="Output 2 2 3 2 16 2" xfId="22853" xr:uid="{E761AE66-DB17-439F-8F84-3AAE7ACDAC3C}"/>
    <cellStyle name="Output 2 2 3 2 16 3" xfId="22854" xr:uid="{00EAA274-F869-4FCE-ADF0-6CCBE5DF48B3}"/>
    <cellStyle name="Output 2 2 3 2 17" xfId="22855" xr:uid="{CC6D7974-FEE2-4B6B-9AD1-3DE4993FE40B}"/>
    <cellStyle name="Output 2 2 3 2 18" xfId="22856" xr:uid="{2FB10B2E-CCF5-466A-AB1C-DA7AA9CF9A1C}"/>
    <cellStyle name="Output 2 2 3 2 2" xfId="22857" xr:uid="{131A6DF1-9D1C-4231-8C7E-4F1D7AD70FD8}"/>
    <cellStyle name="Output 2 2 3 2 2 2" xfId="22858" xr:uid="{A38FBA4D-3F21-4BD3-8B7E-079799AF6BF2}"/>
    <cellStyle name="Output 2 2 3 2 2 2 2" xfId="22859" xr:uid="{8B0FDB62-58EC-4F74-B08F-6D0271937E20}"/>
    <cellStyle name="Output 2 2 3 2 2 2 3" xfId="22860" xr:uid="{903E9AAA-E302-4C41-84F0-8C5E91F7B49E}"/>
    <cellStyle name="Output 2 2 3 2 2 3" xfId="22861" xr:uid="{50585004-7713-437F-801A-6CCB7DAA7A7B}"/>
    <cellStyle name="Output 2 2 3 2 2 3 2" xfId="22862" xr:uid="{A9B32F70-D1CD-43F4-AB64-963F184F6880}"/>
    <cellStyle name="Output 2 2 3 2 2 3 3" xfId="22863" xr:uid="{A0BC698C-E826-4B91-AAA3-7DDFB1FBE462}"/>
    <cellStyle name="Output 2 2 3 2 2 4" xfId="22864" xr:uid="{5AB2F70E-6382-4533-888E-741C097EA283}"/>
    <cellStyle name="Output 2 2 3 2 2 4 2" xfId="22865" xr:uid="{C3B4CDDD-AFC1-432B-8ACF-30A50DD25BB2}"/>
    <cellStyle name="Output 2 2 3 2 2 4 3" xfId="22866" xr:uid="{32F83206-6893-4110-9796-7A5A30041B38}"/>
    <cellStyle name="Output 2 2 3 2 2 5" xfId="22867" xr:uid="{DA632AF2-9B37-4B96-B547-4FB0C798CA03}"/>
    <cellStyle name="Output 2 2 3 2 2 5 2" xfId="22868" xr:uid="{54635F20-BF81-4251-9F9C-8C7F7AECE4C3}"/>
    <cellStyle name="Output 2 2 3 2 2 5 3" xfId="22869" xr:uid="{ABA8038D-C839-4EF0-B068-0295909ECB94}"/>
    <cellStyle name="Output 2 2 3 2 2 6" xfId="22870" xr:uid="{6E959CB2-2EF8-4942-9735-5878FCD49973}"/>
    <cellStyle name="Output 2 2 3 2 2 6 2" xfId="22871" xr:uid="{87422BFD-BA88-48B1-A4AD-1B31398D5091}"/>
    <cellStyle name="Output 2 2 3 2 2 6 3" xfId="22872" xr:uid="{9A051EE1-B85F-4950-9C18-A89AA6F1C7B3}"/>
    <cellStyle name="Output 2 2 3 2 2 7" xfId="22873" xr:uid="{69590386-AAB3-4B06-BC59-895D7A90583B}"/>
    <cellStyle name="Output 2 2 3 2 2 8" xfId="22874" xr:uid="{4FBCB96D-C469-4F6F-9144-B93D991FDF3C}"/>
    <cellStyle name="Output 2 2 3 2 2 9" xfId="22875" xr:uid="{FDF6D625-7EF7-4B11-AA22-90DEBABA4338}"/>
    <cellStyle name="Output 2 2 3 2 3" xfId="22876" xr:uid="{016E1316-8F6F-4C79-9CD9-5B29EB8D0D1C}"/>
    <cellStyle name="Output 2 2 3 2 3 2" xfId="22877" xr:uid="{0723464D-5AAB-410F-9F11-2112261424C0}"/>
    <cellStyle name="Output 2 2 3 2 3 2 2" xfId="22878" xr:uid="{9B415064-1DF9-4D54-866E-59547A79A2B5}"/>
    <cellStyle name="Output 2 2 3 2 3 2 3" xfId="22879" xr:uid="{21E43768-7523-48A0-AFEC-91BE75F4FEC1}"/>
    <cellStyle name="Output 2 2 3 2 3 3" xfId="22880" xr:uid="{868991AA-DFD3-4813-86D0-8C2679150C0B}"/>
    <cellStyle name="Output 2 2 3 2 3 3 2" xfId="22881" xr:uid="{229D2616-2F1F-4AEE-AE2E-62AA0EE789B1}"/>
    <cellStyle name="Output 2 2 3 2 3 3 3" xfId="22882" xr:uid="{139D0AFE-5FBD-4104-A13D-DB33A1B70B13}"/>
    <cellStyle name="Output 2 2 3 2 3 4" xfId="22883" xr:uid="{AFEBCA14-D11A-47D4-8A37-773FB863D4FA}"/>
    <cellStyle name="Output 2 2 3 2 3 4 2" xfId="22884" xr:uid="{E2416512-0132-4E7C-899B-ADEB89636304}"/>
    <cellStyle name="Output 2 2 3 2 3 4 3" xfId="22885" xr:uid="{DEDE45EF-59FD-41E7-B0E3-E9D0DB757ECC}"/>
    <cellStyle name="Output 2 2 3 2 3 5" xfId="22886" xr:uid="{00B60948-9726-4AC5-925A-84DB79FAFBF4}"/>
    <cellStyle name="Output 2 2 3 2 3 5 2" xfId="22887" xr:uid="{6C4795BA-E9BD-45F2-988E-291001C9586A}"/>
    <cellStyle name="Output 2 2 3 2 3 5 3" xfId="22888" xr:uid="{6680E0EF-D439-4A2F-AF77-DFF812318917}"/>
    <cellStyle name="Output 2 2 3 2 3 6" xfId="22889" xr:uid="{C29D5926-F917-454D-A69E-B31E2BADD9B4}"/>
    <cellStyle name="Output 2 2 3 2 3 6 2" xfId="22890" xr:uid="{7B456353-E9F0-4E87-A79E-835F128D06D6}"/>
    <cellStyle name="Output 2 2 3 2 3 6 3" xfId="22891" xr:uid="{B354DD26-F45E-4F51-9AFE-92F7CE79B4F1}"/>
    <cellStyle name="Output 2 2 3 2 3 7" xfId="22892" xr:uid="{139BD53A-9381-4DC4-A3C9-549592E44AE3}"/>
    <cellStyle name="Output 2 2 3 2 3 8" xfId="22893" xr:uid="{82D3F4EE-BF04-4E99-B060-4A3E39DAFAB5}"/>
    <cellStyle name="Output 2 2 3 2 3 9" xfId="22894" xr:uid="{D73FD2B2-5D09-4296-923B-B0992BE848FC}"/>
    <cellStyle name="Output 2 2 3 2 4" xfId="22895" xr:uid="{6D84DCF2-11BB-4CCB-A0DC-FA160D64D012}"/>
    <cellStyle name="Output 2 2 3 2 4 2" xfId="22896" xr:uid="{764B4718-687D-43B4-8B9B-F3CB599F8161}"/>
    <cellStyle name="Output 2 2 3 2 4 2 2" xfId="22897" xr:uid="{45F6306B-BC6D-4666-835D-BE3F68A5AF6A}"/>
    <cellStyle name="Output 2 2 3 2 4 2 3" xfId="22898" xr:uid="{C526EDF7-C384-4245-8F64-27D4823FADC1}"/>
    <cellStyle name="Output 2 2 3 2 4 3" xfId="22899" xr:uid="{056B4A7F-B31B-452B-A8CF-F8E1A70D5FC4}"/>
    <cellStyle name="Output 2 2 3 2 4 3 2" xfId="22900" xr:uid="{72F5C94B-6AAA-4618-8AD2-46611B42D395}"/>
    <cellStyle name="Output 2 2 3 2 4 3 3" xfId="22901" xr:uid="{9A1F1B12-C640-4ED2-936A-823AC1816D69}"/>
    <cellStyle name="Output 2 2 3 2 4 4" xfId="22902" xr:uid="{3F48685E-505F-484B-A70F-B9AF7C83D44A}"/>
    <cellStyle name="Output 2 2 3 2 4 4 2" xfId="22903" xr:uid="{56EFEA8C-8907-424B-B133-56E3340B8EA4}"/>
    <cellStyle name="Output 2 2 3 2 4 4 3" xfId="22904" xr:uid="{D88C693B-64DD-4BAE-A450-AE5B14EB4B69}"/>
    <cellStyle name="Output 2 2 3 2 4 5" xfId="22905" xr:uid="{D45D0104-5E25-4391-B637-3D75706A5747}"/>
    <cellStyle name="Output 2 2 3 2 4 5 2" xfId="22906" xr:uid="{69F6444F-3BA2-46AB-AAFA-39338B452664}"/>
    <cellStyle name="Output 2 2 3 2 4 5 3" xfId="22907" xr:uid="{1F661FF5-6CD3-42FD-A387-CB64EF8D865F}"/>
    <cellStyle name="Output 2 2 3 2 4 6" xfId="22908" xr:uid="{1CF2225F-DB76-4769-B50D-3893305F5DB2}"/>
    <cellStyle name="Output 2 2 3 2 4 6 2" xfId="22909" xr:uid="{7A7E06CE-69CF-4C72-AA2C-5EC0087C322E}"/>
    <cellStyle name="Output 2 2 3 2 4 6 3" xfId="22910" xr:uid="{AD484769-23DF-4769-A94A-0FECC85961E5}"/>
    <cellStyle name="Output 2 2 3 2 4 7" xfId="22911" xr:uid="{E3D04FDC-2CC1-45A1-9FD8-BD337E70790F}"/>
    <cellStyle name="Output 2 2 3 2 4 8" xfId="22912" xr:uid="{F2B3B39F-A808-42C9-B96E-4C41668F0E23}"/>
    <cellStyle name="Output 2 2 3 2 4 9" xfId="22913" xr:uid="{C8E00712-0B24-413A-99EB-66CF3398AD0C}"/>
    <cellStyle name="Output 2 2 3 2 5" xfId="22914" xr:uid="{A0D06645-0181-4830-9D11-2CFDAABDC1CA}"/>
    <cellStyle name="Output 2 2 3 2 5 2" xfId="22915" xr:uid="{08EC79CC-43B3-4B16-AC38-CA440346BB3D}"/>
    <cellStyle name="Output 2 2 3 2 5 2 2" xfId="22916" xr:uid="{7B0510D3-B9A8-458A-B2C9-26BBB7237564}"/>
    <cellStyle name="Output 2 2 3 2 5 2 3" xfId="22917" xr:uid="{7AD714F1-6F55-459D-BA8F-20A19AE66499}"/>
    <cellStyle name="Output 2 2 3 2 5 3" xfId="22918" xr:uid="{70BD2BE8-2315-4C6E-AE35-37E19D998921}"/>
    <cellStyle name="Output 2 2 3 2 5 3 2" xfId="22919" xr:uid="{EF75287C-93F0-4D0D-99F3-40098F54A9B0}"/>
    <cellStyle name="Output 2 2 3 2 5 3 3" xfId="22920" xr:uid="{BF58152A-3067-4589-9243-F4064E44726B}"/>
    <cellStyle name="Output 2 2 3 2 5 4" xfId="22921" xr:uid="{598C810A-1DFF-43B9-8010-1BA7D4926B47}"/>
    <cellStyle name="Output 2 2 3 2 5 4 2" xfId="22922" xr:uid="{A473FC58-BDE8-4CF0-866D-F74688809464}"/>
    <cellStyle name="Output 2 2 3 2 5 4 3" xfId="22923" xr:uid="{1EC83925-31C1-46CF-88DC-740C9C6A18D2}"/>
    <cellStyle name="Output 2 2 3 2 5 5" xfId="22924" xr:uid="{EA675232-7849-4EB9-92C8-CEC7580A9DC8}"/>
    <cellStyle name="Output 2 2 3 2 5 5 2" xfId="22925" xr:uid="{7B288136-7C62-4793-9148-F729B409B62A}"/>
    <cellStyle name="Output 2 2 3 2 5 5 3" xfId="22926" xr:uid="{BCE29FEC-67B0-48AD-901B-5629C0F9C58D}"/>
    <cellStyle name="Output 2 2 3 2 5 6" xfId="22927" xr:uid="{58205240-136A-475B-AE39-866B26D790E7}"/>
    <cellStyle name="Output 2 2 3 2 5 6 2" xfId="22928" xr:uid="{999E291E-33ED-4D72-8A21-D645B24AEB58}"/>
    <cellStyle name="Output 2 2 3 2 5 6 3" xfId="22929" xr:uid="{5B0F4680-43A1-4F61-ABAD-06E6D5AC69C7}"/>
    <cellStyle name="Output 2 2 3 2 5 7" xfId="22930" xr:uid="{872346A2-8D23-4D36-9D21-87D24EA53FA0}"/>
    <cellStyle name="Output 2 2 3 2 5 8" xfId="22931" xr:uid="{9C28B186-FEBA-4C56-AE17-2DDA9FFC7291}"/>
    <cellStyle name="Output 2 2 3 2 5 9" xfId="22932" xr:uid="{46231250-1646-4643-B92C-7752D2DA8A3A}"/>
    <cellStyle name="Output 2 2 3 2 6" xfId="22933" xr:uid="{35371272-81AC-4417-BF92-5DB493610687}"/>
    <cellStyle name="Output 2 2 3 2 6 2" xfId="22934" xr:uid="{9AEB882F-9F15-444A-8A6A-A7905F176B5C}"/>
    <cellStyle name="Output 2 2 3 2 6 2 2" xfId="22935" xr:uid="{FE9DCFB2-7B82-443C-AC81-235247725E23}"/>
    <cellStyle name="Output 2 2 3 2 6 2 3" xfId="22936" xr:uid="{B7CE0D9D-51EE-4ECB-8E2D-2160EB50A3F2}"/>
    <cellStyle name="Output 2 2 3 2 6 3" xfId="22937" xr:uid="{67C09DDA-B329-4CE4-8A4B-8A15C0EE99B2}"/>
    <cellStyle name="Output 2 2 3 2 6 3 2" xfId="22938" xr:uid="{34CCD8D5-4312-4161-A890-A92D26AB90FD}"/>
    <cellStyle name="Output 2 2 3 2 6 3 3" xfId="22939" xr:uid="{C8A15F7B-9FA4-4EB5-825E-D1B4A698CC74}"/>
    <cellStyle name="Output 2 2 3 2 6 4" xfId="22940" xr:uid="{F8D586A5-A2C4-4E70-B4AC-2CB316EE5A38}"/>
    <cellStyle name="Output 2 2 3 2 6 4 2" xfId="22941" xr:uid="{98D0D227-2165-40DE-BF81-BA2B74DA7EA5}"/>
    <cellStyle name="Output 2 2 3 2 6 4 3" xfId="22942" xr:uid="{DCA12290-87B4-4947-B2C2-DC8598274D56}"/>
    <cellStyle name="Output 2 2 3 2 6 5" xfId="22943" xr:uid="{A6312CD2-E95F-4E73-9109-61941B32D9D1}"/>
    <cellStyle name="Output 2 2 3 2 6 5 2" xfId="22944" xr:uid="{D5DE751C-D916-472C-A441-18EEE90E374F}"/>
    <cellStyle name="Output 2 2 3 2 6 5 3" xfId="22945" xr:uid="{00281CCF-4049-425A-AE56-94867D6AF747}"/>
    <cellStyle name="Output 2 2 3 2 6 6" xfId="22946" xr:uid="{2E6F53E3-2305-4319-B0C5-1D9FC9CA3F8D}"/>
    <cellStyle name="Output 2 2 3 2 6 6 2" xfId="22947" xr:uid="{81D8BEE4-39C6-45C8-884B-A1D6F115C94C}"/>
    <cellStyle name="Output 2 2 3 2 6 6 3" xfId="22948" xr:uid="{EF4DE8EA-B313-4074-95CA-E7DAD7D17896}"/>
    <cellStyle name="Output 2 2 3 2 6 7" xfId="22949" xr:uid="{7480EB99-AC39-453B-B970-EB3B57ADCDFD}"/>
    <cellStyle name="Output 2 2 3 2 6 8" xfId="22950" xr:uid="{D48CC986-5E41-4932-ACA7-AE20EDFF67A3}"/>
    <cellStyle name="Output 2 2 3 2 6 9" xfId="22951" xr:uid="{298A901B-5502-453E-A8F5-E0347805B06A}"/>
    <cellStyle name="Output 2 2 3 2 7" xfId="22952" xr:uid="{C4D479C6-F28A-4B6D-ABFF-A257A3FC4E90}"/>
    <cellStyle name="Output 2 2 3 2 7 2" xfId="22953" xr:uid="{2B61C9E3-A0B7-421B-8BE8-8179965D674F}"/>
    <cellStyle name="Output 2 2 3 2 7 2 2" xfId="22954" xr:uid="{3C2E6B1C-5BA7-4471-928E-D2FD5C1AF61A}"/>
    <cellStyle name="Output 2 2 3 2 7 2 3" xfId="22955" xr:uid="{EAF50BE6-F915-45E1-A5B6-9F983DECFEBF}"/>
    <cellStyle name="Output 2 2 3 2 7 3" xfId="22956" xr:uid="{78B343E3-D24B-4204-B86B-E096DC676FAF}"/>
    <cellStyle name="Output 2 2 3 2 7 3 2" xfId="22957" xr:uid="{C6A9AA53-6731-4947-9C3A-A4327C8CF105}"/>
    <cellStyle name="Output 2 2 3 2 7 3 3" xfId="22958" xr:uid="{03115C56-2646-4ED4-ACCD-57745D3FFE5D}"/>
    <cellStyle name="Output 2 2 3 2 7 4" xfId="22959" xr:uid="{C4C2E84C-2FC5-4413-A0A6-B45A7FC78786}"/>
    <cellStyle name="Output 2 2 3 2 7 4 2" xfId="22960" xr:uid="{2491EA3E-FBB9-4C7B-B802-2DC0F1CCD906}"/>
    <cellStyle name="Output 2 2 3 2 7 4 3" xfId="22961" xr:uid="{5864AFA8-AF43-4F9F-AF48-BA47E61C09B3}"/>
    <cellStyle name="Output 2 2 3 2 7 5" xfId="22962" xr:uid="{2001E611-851F-4E9E-9FC8-B9FB2E505A10}"/>
    <cellStyle name="Output 2 2 3 2 7 5 2" xfId="22963" xr:uid="{6941F688-BEEF-49DC-8ADF-67CBA2EF7958}"/>
    <cellStyle name="Output 2 2 3 2 7 5 3" xfId="22964" xr:uid="{E1105D4D-FB1C-44A5-80CD-65E458F2BCA7}"/>
    <cellStyle name="Output 2 2 3 2 7 6" xfId="22965" xr:uid="{FBEF70F5-5B15-4D41-8482-D6F202DA651E}"/>
    <cellStyle name="Output 2 2 3 2 7 6 2" xfId="22966" xr:uid="{F25FC2AA-809D-44C9-BDA7-DFFBFA25D868}"/>
    <cellStyle name="Output 2 2 3 2 7 6 3" xfId="22967" xr:uid="{BC7A9ABB-724F-4EB6-854C-666B32E27B5D}"/>
    <cellStyle name="Output 2 2 3 2 7 7" xfId="22968" xr:uid="{5B3C2684-D48A-4756-A448-A52249D08A6D}"/>
    <cellStyle name="Output 2 2 3 2 7 8" xfId="22969" xr:uid="{EF271C3B-DA50-4D25-9F1B-ABB520488192}"/>
    <cellStyle name="Output 2 2 3 2 7 9" xfId="22970" xr:uid="{A9115D3A-93E2-4E2A-B7EF-5A84857AAAAB}"/>
    <cellStyle name="Output 2 2 3 2 8" xfId="22971" xr:uid="{71FB5602-9CB8-4FB2-865D-F8169466E6F0}"/>
    <cellStyle name="Output 2 2 3 2 8 2" xfId="22972" xr:uid="{73B870AA-A7D2-4DD8-822D-AAB3DBE70F38}"/>
    <cellStyle name="Output 2 2 3 2 8 2 2" xfId="22973" xr:uid="{5946BE59-A01C-4C68-A420-011D6864E9D9}"/>
    <cellStyle name="Output 2 2 3 2 8 2 3" xfId="22974" xr:uid="{70C666A3-FB76-4F9C-A046-3288F05A21CE}"/>
    <cellStyle name="Output 2 2 3 2 8 3" xfId="22975" xr:uid="{E3D6AA9B-0EE1-4B58-BDFA-2CB9A5996FE0}"/>
    <cellStyle name="Output 2 2 3 2 8 3 2" xfId="22976" xr:uid="{0018809F-0764-4474-8ED1-D3F99A996FC2}"/>
    <cellStyle name="Output 2 2 3 2 8 3 3" xfId="22977" xr:uid="{79097402-BB6E-49B4-BF3E-AD667911F414}"/>
    <cellStyle name="Output 2 2 3 2 8 4" xfId="22978" xr:uid="{E5D78F23-5E14-4586-8676-2509513BC347}"/>
    <cellStyle name="Output 2 2 3 2 8 4 2" xfId="22979" xr:uid="{DF26411A-2AF7-41DF-AC45-E9F2A17355A9}"/>
    <cellStyle name="Output 2 2 3 2 8 4 3" xfId="22980" xr:uid="{E07C6183-D626-47EE-9964-2DD143918715}"/>
    <cellStyle name="Output 2 2 3 2 8 5" xfId="22981" xr:uid="{7916A1CD-9596-4D73-AF7C-2C2542CA1DD6}"/>
    <cellStyle name="Output 2 2 3 2 8 5 2" xfId="22982" xr:uid="{317DBD9A-68D3-448A-9007-6C7C16DBEF2F}"/>
    <cellStyle name="Output 2 2 3 2 8 5 3" xfId="22983" xr:uid="{630C1706-16CD-4027-8C2F-2FBDA5776B67}"/>
    <cellStyle name="Output 2 2 3 2 8 6" xfId="22984" xr:uid="{550A032B-37AD-427F-971B-B11378033657}"/>
    <cellStyle name="Output 2 2 3 2 8 6 2" xfId="22985" xr:uid="{FFAC4782-E441-4E4E-8ECE-CE19D86AB2A8}"/>
    <cellStyle name="Output 2 2 3 2 8 6 3" xfId="22986" xr:uid="{FE4FC778-0014-45BB-9E7E-5BE980EAB9E1}"/>
    <cellStyle name="Output 2 2 3 2 8 7" xfId="22987" xr:uid="{DEC25122-0816-4EC9-897F-E2DCA3129197}"/>
    <cellStyle name="Output 2 2 3 2 8 8" xfId="22988" xr:uid="{35D63FD4-6EF1-4582-9E91-2CC64D73D1D1}"/>
    <cellStyle name="Output 2 2 3 2 8 9" xfId="22989" xr:uid="{E137BA7A-FED6-4C99-82E3-CBB2331F09FE}"/>
    <cellStyle name="Output 2 2 3 2 9" xfId="22990" xr:uid="{18D0517F-5AC1-4DC6-8AA3-8338D90DA2E3}"/>
    <cellStyle name="Output 2 2 3 2 9 2" xfId="22991" xr:uid="{8DE8188D-2DCE-4E6A-8171-872C7BF8F1D3}"/>
    <cellStyle name="Output 2 2 3 2 9 2 2" xfId="22992" xr:uid="{C1F19B7C-78B3-43C9-85E0-F1466A9D7428}"/>
    <cellStyle name="Output 2 2 3 2 9 2 3" xfId="22993" xr:uid="{F027BAF6-4DFE-4858-801C-4644DD600AEE}"/>
    <cellStyle name="Output 2 2 3 2 9 3" xfId="22994" xr:uid="{032938F8-1100-422F-B07C-27148F6BB351}"/>
    <cellStyle name="Output 2 2 3 2 9 3 2" xfId="22995" xr:uid="{6C93F044-EA0B-43DB-BEAB-E08F3BE6461A}"/>
    <cellStyle name="Output 2 2 3 2 9 3 3" xfId="22996" xr:uid="{C1CD1C5B-EF83-4249-B82F-C85131B64D00}"/>
    <cellStyle name="Output 2 2 3 2 9 4" xfId="22997" xr:uid="{6D2187A6-D94E-4ED5-8228-3E92888559FD}"/>
    <cellStyle name="Output 2 2 3 2 9 4 2" xfId="22998" xr:uid="{693AAB8C-1857-4BA5-8BA7-1CB80A555735}"/>
    <cellStyle name="Output 2 2 3 2 9 4 3" xfId="22999" xr:uid="{C8A808B4-4A36-431C-B17D-32DDB2090D08}"/>
    <cellStyle name="Output 2 2 3 2 9 5" xfId="23000" xr:uid="{BD03A51F-7A21-44DF-804E-5F91502D202A}"/>
    <cellStyle name="Output 2 2 3 2 9 5 2" xfId="23001" xr:uid="{66375AAE-7285-4890-9E8E-D7EBB205DEDB}"/>
    <cellStyle name="Output 2 2 3 2 9 5 3" xfId="23002" xr:uid="{7B66B784-6A2A-49B3-B5AD-5B443969C55C}"/>
    <cellStyle name="Output 2 2 3 2 9 6" xfId="23003" xr:uid="{F464B705-0506-49A6-9EE8-4D49E98F4C1D}"/>
    <cellStyle name="Output 2 2 3 2 9 6 2" xfId="23004" xr:uid="{236E8B86-EF97-4A10-AA3B-E8F069F06CE0}"/>
    <cellStyle name="Output 2 2 3 2 9 6 3" xfId="23005" xr:uid="{0A5F6F99-7E98-40F2-AF8C-840DF88797FA}"/>
    <cellStyle name="Output 2 2 3 2 9 7" xfId="23006" xr:uid="{127F89CC-E4EB-40B2-8B89-02A382A6AD3B}"/>
    <cellStyle name="Output 2 2 3 2 9 8" xfId="23007" xr:uid="{59B933E0-B18A-46A4-B544-D34403685003}"/>
    <cellStyle name="Output 2 2 3 20" xfId="23008" xr:uid="{76EF56EB-5EB3-40F1-8A5B-E8A3145FBA7B}"/>
    <cellStyle name="Output 2 2 3 21" xfId="23009" xr:uid="{EB88DA37-11EB-49B5-903B-B42F3393AC12}"/>
    <cellStyle name="Output 2 2 3 3" xfId="23010" xr:uid="{3F881FD1-56AC-415E-B0E9-570D684DE12D}"/>
    <cellStyle name="Output 2 2 3 3 10" xfId="23011" xr:uid="{6BFFE004-5B2C-415E-BFDE-1A09414D9005}"/>
    <cellStyle name="Output 2 2 3 3 10 2" xfId="23012" xr:uid="{F75595E4-BBF1-494C-B9E8-6832A29EC64B}"/>
    <cellStyle name="Output 2 2 3 3 10 2 2" xfId="23013" xr:uid="{B65D01F7-32B4-4F20-93E5-F7F38BE178C0}"/>
    <cellStyle name="Output 2 2 3 3 10 2 3" xfId="23014" xr:uid="{93593F35-FD91-4F25-9DC8-5B270F59B4FD}"/>
    <cellStyle name="Output 2 2 3 3 10 3" xfId="23015" xr:uid="{807035AE-9DC1-4E36-9926-681E66B6D7C6}"/>
    <cellStyle name="Output 2 2 3 3 10 3 2" xfId="23016" xr:uid="{4C6F7733-2F9F-4B17-8CDC-733FDCD0F740}"/>
    <cellStyle name="Output 2 2 3 3 10 3 3" xfId="23017" xr:uid="{B5E59B8F-918E-478C-ABED-A903D1B66DEE}"/>
    <cellStyle name="Output 2 2 3 3 10 4" xfId="23018" xr:uid="{F638CBD1-CA85-4F99-9F84-D7A22FED00D2}"/>
    <cellStyle name="Output 2 2 3 3 10 4 2" xfId="23019" xr:uid="{E54F9CF0-7B88-4459-9446-78B534D63CB6}"/>
    <cellStyle name="Output 2 2 3 3 10 4 3" xfId="23020" xr:uid="{FDB58DFF-2A14-4F15-B827-EDBF9210526D}"/>
    <cellStyle name="Output 2 2 3 3 10 5" xfId="23021" xr:uid="{586C2671-EC3D-409F-9068-910F41E0AB54}"/>
    <cellStyle name="Output 2 2 3 3 10 5 2" xfId="23022" xr:uid="{0C4A1604-2C8A-4119-8A20-BDEDD4B13923}"/>
    <cellStyle name="Output 2 2 3 3 10 5 3" xfId="23023" xr:uid="{795687EB-31F5-4B73-A473-715458DAD447}"/>
    <cellStyle name="Output 2 2 3 3 10 6" xfId="23024" xr:uid="{CBB4E4C2-8B31-46F5-8606-B0FB8E138C73}"/>
    <cellStyle name="Output 2 2 3 3 10 6 2" xfId="23025" xr:uid="{61771738-036F-4939-A1BF-69B503A384B3}"/>
    <cellStyle name="Output 2 2 3 3 10 6 3" xfId="23026" xr:uid="{27F7DF00-893D-4CEB-9AD0-010F45125DF4}"/>
    <cellStyle name="Output 2 2 3 3 10 7" xfId="23027" xr:uid="{DFB483E7-3EE1-45F6-A033-4FEB25617B93}"/>
    <cellStyle name="Output 2 2 3 3 10 8" xfId="23028" xr:uid="{C0F1A9A3-7818-4627-B0BA-95AB5072280E}"/>
    <cellStyle name="Output 2 2 3 3 11" xfId="23029" xr:uid="{FFCD90CF-F10A-4111-9F39-80291ADCCC70}"/>
    <cellStyle name="Output 2 2 3 3 11 2" xfId="23030" xr:uid="{0B9755A6-13D7-4DCF-9B1D-8444070C7EE4}"/>
    <cellStyle name="Output 2 2 3 3 11 2 2" xfId="23031" xr:uid="{ECE17B1C-AB63-40F3-B91F-B6EA28F2087C}"/>
    <cellStyle name="Output 2 2 3 3 11 2 3" xfId="23032" xr:uid="{6D29BAD2-6D2B-48AC-8FD9-24F51F11786D}"/>
    <cellStyle name="Output 2 2 3 3 11 3" xfId="23033" xr:uid="{597011DC-D1D7-4E20-9B6A-8A3F43793CEF}"/>
    <cellStyle name="Output 2 2 3 3 11 3 2" xfId="23034" xr:uid="{AF5B08A7-4160-4EEC-BA56-CEADE364E4D7}"/>
    <cellStyle name="Output 2 2 3 3 11 3 3" xfId="23035" xr:uid="{A16A905C-77F9-4182-BE94-77A90C841939}"/>
    <cellStyle name="Output 2 2 3 3 11 4" xfId="23036" xr:uid="{3AFB1003-0D2E-4A15-B0DE-D45EDC242BAE}"/>
    <cellStyle name="Output 2 2 3 3 11 4 2" xfId="23037" xr:uid="{8D384AC2-1066-443D-89A0-66B24AE613AA}"/>
    <cellStyle name="Output 2 2 3 3 11 4 3" xfId="23038" xr:uid="{6A995C55-37F5-4959-91DC-6159B9DC0B73}"/>
    <cellStyle name="Output 2 2 3 3 11 5" xfId="23039" xr:uid="{9E2C8130-8CDE-4807-A010-77BA5B046BCE}"/>
    <cellStyle name="Output 2 2 3 3 11 5 2" xfId="23040" xr:uid="{11B688A0-DA48-4E9C-B3D4-CEACDCC23CF2}"/>
    <cellStyle name="Output 2 2 3 3 11 5 3" xfId="23041" xr:uid="{3976C619-77F8-45E4-A8DA-D19FD59EA7A8}"/>
    <cellStyle name="Output 2 2 3 3 11 6" xfId="23042" xr:uid="{BDE2BC4A-3A7F-4621-930D-05A1B216C3FF}"/>
    <cellStyle name="Output 2 2 3 3 11 6 2" xfId="23043" xr:uid="{D527595E-46CE-4096-9820-21504BE1ACF3}"/>
    <cellStyle name="Output 2 2 3 3 11 6 3" xfId="23044" xr:uid="{963E572C-95F7-4FA6-8A8D-00099DDFCE9B}"/>
    <cellStyle name="Output 2 2 3 3 11 7" xfId="23045" xr:uid="{74A1E7EE-5683-43ED-8B63-D3BDC51901E0}"/>
    <cellStyle name="Output 2 2 3 3 11 8" xfId="23046" xr:uid="{D0370448-DFE9-4A24-B854-A1FE474E9B8D}"/>
    <cellStyle name="Output 2 2 3 3 12" xfId="23047" xr:uid="{E6A7C83F-06E0-4DCA-BC2E-CEC23E64D8AB}"/>
    <cellStyle name="Output 2 2 3 3 12 2" xfId="23048" xr:uid="{F764801A-E522-4786-9CFC-79042627618B}"/>
    <cellStyle name="Output 2 2 3 3 12 2 2" xfId="23049" xr:uid="{CD3CAA77-9FA9-4C7F-B73B-72AB4B2B2BAA}"/>
    <cellStyle name="Output 2 2 3 3 12 2 3" xfId="23050" xr:uid="{25361B0C-09F6-45FC-97D0-62233B84DC5A}"/>
    <cellStyle name="Output 2 2 3 3 12 3" xfId="23051" xr:uid="{F3BCAEB6-6CEE-4093-AAC2-2C0011D7787B}"/>
    <cellStyle name="Output 2 2 3 3 12 3 2" xfId="23052" xr:uid="{C3A0FB77-1509-4457-BE2F-AC5DEFF9227E}"/>
    <cellStyle name="Output 2 2 3 3 12 3 3" xfId="23053" xr:uid="{1C845E82-9BAE-4906-AD37-069FD25BF8C0}"/>
    <cellStyle name="Output 2 2 3 3 12 4" xfId="23054" xr:uid="{A699B472-84F1-45F7-A76B-B2B7B225349D}"/>
    <cellStyle name="Output 2 2 3 3 12 4 2" xfId="23055" xr:uid="{8CE38108-C111-4DAC-88BD-15E661B7099B}"/>
    <cellStyle name="Output 2 2 3 3 12 4 3" xfId="23056" xr:uid="{02505037-B318-405B-8E1D-930D071BCA7F}"/>
    <cellStyle name="Output 2 2 3 3 12 5" xfId="23057" xr:uid="{6FC76812-C8AE-4139-8975-749B234A19BB}"/>
    <cellStyle name="Output 2 2 3 3 12 5 2" xfId="23058" xr:uid="{3B9F90B0-0E05-4CB4-AC98-740A4C7CBD3F}"/>
    <cellStyle name="Output 2 2 3 3 12 5 3" xfId="23059" xr:uid="{024F1C2F-7F47-462A-913B-CE643447842F}"/>
    <cellStyle name="Output 2 2 3 3 12 6" xfId="23060" xr:uid="{22A09039-004A-4794-ADED-718D1CF122ED}"/>
    <cellStyle name="Output 2 2 3 3 12 6 2" xfId="23061" xr:uid="{35A88479-3E9A-436D-B01A-DFEBEA0CA402}"/>
    <cellStyle name="Output 2 2 3 3 12 6 3" xfId="23062" xr:uid="{EC54899B-58BC-4576-93F2-3425221F6EFE}"/>
    <cellStyle name="Output 2 2 3 3 12 7" xfId="23063" xr:uid="{F5B4DE08-9AC8-409E-BC60-2FA8B0A52048}"/>
    <cellStyle name="Output 2 2 3 3 12 8" xfId="23064" xr:uid="{FCC0059F-02AC-43C0-B6BB-0F729BD39A78}"/>
    <cellStyle name="Output 2 2 3 3 13" xfId="23065" xr:uid="{F2B79D1B-8DE0-436A-8790-0374D236037C}"/>
    <cellStyle name="Output 2 2 3 3 13 2" xfId="23066" xr:uid="{8E98B790-2EFE-4AB2-963E-CD2AB1569034}"/>
    <cellStyle name="Output 2 2 3 3 13 2 2" xfId="23067" xr:uid="{9032434C-3F1A-426A-A27F-4BF878424345}"/>
    <cellStyle name="Output 2 2 3 3 13 2 3" xfId="23068" xr:uid="{D6E704B6-57A3-4937-BC09-F0B0BF16AFAE}"/>
    <cellStyle name="Output 2 2 3 3 13 3" xfId="23069" xr:uid="{A93CCD57-2F8B-43F1-BC2C-1D24A92AB14A}"/>
    <cellStyle name="Output 2 2 3 3 13 3 2" xfId="23070" xr:uid="{ED8DCEF8-0FF5-41D6-9C91-336F29100879}"/>
    <cellStyle name="Output 2 2 3 3 13 3 3" xfId="23071" xr:uid="{3B171716-972A-418F-9FFF-BA6AC405B90F}"/>
    <cellStyle name="Output 2 2 3 3 13 4" xfId="23072" xr:uid="{808893E7-4C9F-472E-9117-84312C703DE0}"/>
    <cellStyle name="Output 2 2 3 3 13 4 2" xfId="23073" xr:uid="{8D83C678-B719-4DA5-A4B1-EB67FB73DF4A}"/>
    <cellStyle name="Output 2 2 3 3 13 4 3" xfId="23074" xr:uid="{2FAAF491-E0E6-416A-AFF5-916E2652ED2B}"/>
    <cellStyle name="Output 2 2 3 3 13 5" xfId="23075" xr:uid="{5F55AC38-E567-433A-B85F-E3E1287F3AED}"/>
    <cellStyle name="Output 2 2 3 3 13 5 2" xfId="23076" xr:uid="{BA0198C8-F63A-41D2-A953-21DB35CB1EF8}"/>
    <cellStyle name="Output 2 2 3 3 13 5 3" xfId="23077" xr:uid="{3A27DA1F-A6CF-4477-A063-31DA9CB6D7FD}"/>
    <cellStyle name="Output 2 2 3 3 13 6" xfId="23078" xr:uid="{E5F159C3-07DF-4538-965D-9E6FB7A9917B}"/>
    <cellStyle name="Output 2 2 3 3 13 6 2" xfId="23079" xr:uid="{A1A0A490-B919-4F47-BC3C-61F1B5C1D355}"/>
    <cellStyle name="Output 2 2 3 3 13 6 3" xfId="23080" xr:uid="{40A4BF7E-B0F7-4E52-B655-BDD4092AAA4E}"/>
    <cellStyle name="Output 2 2 3 3 13 7" xfId="23081" xr:uid="{B0B3876F-4FF2-471C-89D9-DB4A79AD8450}"/>
    <cellStyle name="Output 2 2 3 3 13 8" xfId="23082" xr:uid="{84B99049-E939-4744-82E0-778D20A22CFD}"/>
    <cellStyle name="Output 2 2 3 3 14" xfId="23083" xr:uid="{CD7AB3F8-D8D1-4BF6-BB04-1B5ABB63660D}"/>
    <cellStyle name="Output 2 2 3 3 14 2" xfId="23084" xr:uid="{997A2486-6464-42F3-AF79-5059EE694487}"/>
    <cellStyle name="Output 2 2 3 3 14 2 2" xfId="23085" xr:uid="{D96662B5-BF1E-484D-9164-9E5FE3D60365}"/>
    <cellStyle name="Output 2 2 3 3 14 2 3" xfId="23086" xr:uid="{1E7C793A-C092-4003-A4C4-050D035687CA}"/>
    <cellStyle name="Output 2 2 3 3 14 3" xfId="23087" xr:uid="{936E1A8C-B234-43EE-9B25-0B9D8BA41886}"/>
    <cellStyle name="Output 2 2 3 3 14 3 2" xfId="23088" xr:uid="{9DDEE529-523E-4575-88C5-379794BFEC5B}"/>
    <cellStyle name="Output 2 2 3 3 14 3 3" xfId="23089" xr:uid="{1CF0E3B4-740B-4C30-AF70-8565AB28598F}"/>
    <cellStyle name="Output 2 2 3 3 14 4" xfId="23090" xr:uid="{32DD17D6-58B6-4041-812A-BA9065AD2846}"/>
    <cellStyle name="Output 2 2 3 3 14 4 2" xfId="23091" xr:uid="{06545415-E0DD-4006-B2F2-60F7C2EAD455}"/>
    <cellStyle name="Output 2 2 3 3 14 4 3" xfId="23092" xr:uid="{74584ECB-21D1-4288-8C5E-B1B6D7616C43}"/>
    <cellStyle name="Output 2 2 3 3 14 5" xfId="23093" xr:uid="{8BC32E62-1E15-47A9-A8E5-BCA7118AE61B}"/>
    <cellStyle name="Output 2 2 3 3 14 5 2" xfId="23094" xr:uid="{F860CBE5-F143-4CF8-AC86-8E157452AE65}"/>
    <cellStyle name="Output 2 2 3 3 14 5 3" xfId="23095" xr:uid="{89860719-2897-464A-812A-8FA17CC53945}"/>
    <cellStyle name="Output 2 2 3 3 14 6" xfId="23096" xr:uid="{E9A426FD-3520-4A48-A0D3-F75CF8FED258}"/>
    <cellStyle name="Output 2 2 3 3 14 6 2" xfId="23097" xr:uid="{632A8D28-C827-4D5B-A62F-FDC17484FC61}"/>
    <cellStyle name="Output 2 2 3 3 14 6 3" xfId="23098" xr:uid="{6C289773-A09D-4BEC-940D-921B8F8D1FA4}"/>
    <cellStyle name="Output 2 2 3 3 14 7" xfId="23099" xr:uid="{E259BB40-7753-4636-BD89-46FD4B3BBC35}"/>
    <cellStyle name="Output 2 2 3 3 14 8" xfId="23100" xr:uid="{CE70975E-7014-4F93-B271-985DC5DB0630}"/>
    <cellStyle name="Output 2 2 3 3 15" xfId="23101" xr:uid="{4E08181F-8760-478A-A1AD-A065F839DC68}"/>
    <cellStyle name="Output 2 2 3 3 15 2" xfId="23102" xr:uid="{43FBAA9A-AF84-47D5-A148-12CD2DE1B448}"/>
    <cellStyle name="Output 2 2 3 3 15 3" xfId="23103" xr:uid="{DD2B8BB3-C3BF-4215-B498-BCE1873199CE}"/>
    <cellStyle name="Output 2 2 3 3 16" xfId="23104" xr:uid="{E991B5A9-4806-4FB3-9B4F-AFD5E72F3440}"/>
    <cellStyle name="Output 2 2 3 3 16 2" xfId="23105" xr:uid="{D8519954-0C7A-4B93-AC1A-D77D30BDC65C}"/>
    <cellStyle name="Output 2 2 3 3 16 3" xfId="23106" xr:uid="{D39A428E-2A64-4A91-A6CB-14B3FBA87C2C}"/>
    <cellStyle name="Output 2 2 3 3 17" xfId="23107" xr:uid="{EDA4849A-8ECD-47AB-BB3E-07DFE8D4842C}"/>
    <cellStyle name="Output 2 2 3 3 18" xfId="23108" xr:uid="{9748575E-E64B-4D69-8498-C1D9CA3DD625}"/>
    <cellStyle name="Output 2 2 3 3 2" xfId="23109" xr:uid="{63046E95-3F70-4542-AEC6-F2D64099E2ED}"/>
    <cellStyle name="Output 2 2 3 3 2 2" xfId="23110" xr:uid="{6020CE24-09F1-4801-BCD7-496DB8B6B9D4}"/>
    <cellStyle name="Output 2 2 3 3 2 2 2" xfId="23111" xr:uid="{5405AF8F-F9C5-4628-88CD-726954517E93}"/>
    <cellStyle name="Output 2 2 3 3 2 2 3" xfId="23112" xr:uid="{6E8D4901-D8BD-47E3-90F6-C0EDC7B32590}"/>
    <cellStyle name="Output 2 2 3 3 2 3" xfId="23113" xr:uid="{AC8A6CF1-2F9D-41E9-8B89-D99CA445D8F3}"/>
    <cellStyle name="Output 2 2 3 3 2 3 2" xfId="23114" xr:uid="{73850027-5C5E-40B1-BBFF-29819590B685}"/>
    <cellStyle name="Output 2 2 3 3 2 3 3" xfId="23115" xr:uid="{8A5551C7-6D39-47F9-A6E1-BDDC63ED53FA}"/>
    <cellStyle name="Output 2 2 3 3 2 4" xfId="23116" xr:uid="{44DE6616-7F6A-4900-AA6B-F9D9E32FAD31}"/>
    <cellStyle name="Output 2 2 3 3 2 4 2" xfId="23117" xr:uid="{26A9C802-648E-4D22-8571-51004382C711}"/>
    <cellStyle name="Output 2 2 3 3 2 4 3" xfId="23118" xr:uid="{3E25768B-2E10-40BD-8190-9EE5C2FE44BD}"/>
    <cellStyle name="Output 2 2 3 3 2 5" xfId="23119" xr:uid="{9BF83C70-4E62-4BE7-AD07-54C2D2AEF27F}"/>
    <cellStyle name="Output 2 2 3 3 2 5 2" xfId="23120" xr:uid="{65914207-01E4-494D-82DF-E4293913F108}"/>
    <cellStyle name="Output 2 2 3 3 2 5 3" xfId="23121" xr:uid="{5E3C6688-EE94-467D-984C-C2053EE8D779}"/>
    <cellStyle name="Output 2 2 3 3 2 6" xfId="23122" xr:uid="{595586D6-8236-4F04-872B-E1544C5D6297}"/>
    <cellStyle name="Output 2 2 3 3 2 6 2" xfId="23123" xr:uid="{50914FA4-0FBC-47CE-A6B7-D1346AB167F4}"/>
    <cellStyle name="Output 2 2 3 3 2 6 3" xfId="23124" xr:uid="{01A39234-5F29-4E75-B68D-9CB69324555E}"/>
    <cellStyle name="Output 2 2 3 3 2 7" xfId="23125" xr:uid="{75DC1370-2480-4E9A-8A70-0133D4951192}"/>
    <cellStyle name="Output 2 2 3 3 2 8" xfId="23126" xr:uid="{76BEF811-27D5-4BAF-95B5-1CD4B68015E8}"/>
    <cellStyle name="Output 2 2 3 3 2 9" xfId="23127" xr:uid="{F48E1328-AD3E-4600-9060-BB36461C4964}"/>
    <cellStyle name="Output 2 2 3 3 3" xfId="23128" xr:uid="{36E3FCFB-D7E0-47F8-81F2-88863ECA10C0}"/>
    <cellStyle name="Output 2 2 3 3 3 2" xfId="23129" xr:uid="{BADD57DE-7D23-458A-820C-01CF755B2311}"/>
    <cellStyle name="Output 2 2 3 3 3 2 2" xfId="23130" xr:uid="{56F0D55A-9115-4FB6-B29E-FA217ADF7665}"/>
    <cellStyle name="Output 2 2 3 3 3 2 3" xfId="23131" xr:uid="{7872C722-5E3F-4864-ADD6-84B6B627ED13}"/>
    <cellStyle name="Output 2 2 3 3 3 3" xfId="23132" xr:uid="{AECC6E5E-DB63-4F0A-828C-B4C3AEE34487}"/>
    <cellStyle name="Output 2 2 3 3 3 3 2" xfId="23133" xr:uid="{D212AD95-DBD0-421C-8B69-E6F7EE6B2425}"/>
    <cellStyle name="Output 2 2 3 3 3 3 3" xfId="23134" xr:uid="{6F4B9D89-0174-4E79-8495-333BB7DAEAAA}"/>
    <cellStyle name="Output 2 2 3 3 3 4" xfId="23135" xr:uid="{03B57AE9-5D99-45CA-84D5-A0132B602F6D}"/>
    <cellStyle name="Output 2 2 3 3 3 4 2" xfId="23136" xr:uid="{90BBFF82-4496-4808-88B8-A8A46EE86E72}"/>
    <cellStyle name="Output 2 2 3 3 3 4 3" xfId="23137" xr:uid="{68F9BD05-F63A-4101-97AA-BA493B57BDE1}"/>
    <cellStyle name="Output 2 2 3 3 3 5" xfId="23138" xr:uid="{1F13A53B-D34B-4953-AA65-261A1D899617}"/>
    <cellStyle name="Output 2 2 3 3 3 5 2" xfId="23139" xr:uid="{F1BE24A0-BE15-4D0B-A2EE-4DCDC92A30EC}"/>
    <cellStyle name="Output 2 2 3 3 3 5 3" xfId="23140" xr:uid="{EA1B9DB9-AB54-4D87-9B38-4F0AF8493EB2}"/>
    <cellStyle name="Output 2 2 3 3 3 6" xfId="23141" xr:uid="{E33473B5-4D66-404B-A7DE-C03F4D99D762}"/>
    <cellStyle name="Output 2 2 3 3 3 6 2" xfId="23142" xr:uid="{64915A0D-C867-4177-8BD5-44035D4269B6}"/>
    <cellStyle name="Output 2 2 3 3 3 6 3" xfId="23143" xr:uid="{F15679DB-2E36-47E0-812A-1200B7DF875B}"/>
    <cellStyle name="Output 2 2 3 3 3 7" xfId="23144" xr:uid="{3138AE29-2F89-4B70-A4EC-FA461472F9EC}"/>
    <cellStyle name="Output 2 2 3 3 3 8" xfId="23145" xr:uid="{7D995A77-A358-4BA3-B7BC-949C144DA317}"/>
    <cellStyle name="Output 2 2 3 3 3 9" xfId="23146" xr:uid="{40285CF0-3B89-4827-96E2-E44AC1FD8ED1}"/>
    <cellStyle name="Output 2 2 3 3 4" xfId="23147" xr:uid="{2966E56B-A8AF-4119-B2D5-D0087A4C97AE}"/>
    <cellStyle name="Output 2 2 3 3 4 2" xfId="23148" xr:uid="{3BF79BD6-B8E8-4382-AF8D-ED7CE912E2D5}"/>
    <cellStyle name="Output 2 2 3 3 4 2 2" xfId="23149" xr:uid="{B8C5DD63-A0E8-46C5-B881-C85196E8CD51}"/>
    <cellStyle name="Output 2 2 3 3 4 2 3" xfId="23150" xr:uid="{FE4FC524-1148-4D44-8BD7-5AE638047FB3}"/>
    <cellStyle name="Output 2 2 3 3 4 3" xfId="23151" xr:uid="{3809A2CF-4962-4BDA-9D12-3CAB0371CBAD}"/>
    <cellStyle name="Output 2 2 3 3 4 3 2" xfId="23152" xr:uid="{C2C90AB3-1605-48DD-BDC2-2D8DA676CF6A}"/>
    <cellStyle name="Output 2 2 3 3 4 3 3" xfId="23153" xr:uid="{26CE52F2-B3DB-49CE-B760-FD3D998AD3E0}"/>
    <cellStyle name="Output 2 2 3 3 4 4" xfId="23154" xr:uid="{F335C286-A440-4BEC-BF30-147FD7273631}"/>
    <cellStyle name="Output 2 2 3 3 4 4 2" xfId="23155" xr:uid="{DC1413A8-5BEA-4949-AD68-8DFFBF07925F}"/>
    <cellStyle name="Output 2 2 3 3 4 4 3" xfId="23156" xr:uid="{03DECE45-70C0-4770-841D-F25D97CC34BB}"/>
    <cellStyle name="Output 2 2 3 3 4 5" xfId="23157" xr:uid="{7413BB36-C159-44B4-A626-D3ADDEE6C7F2}"/>
    <cellStyle name="Output 2 2 3 3 4 5 2" xfId="23158" xr:uid="{5853F5DB-E7F4-4574-B76A-57F058ABFFDE}"/>
    <cellStyle name="Output 2 2 3 3 4 5 3" xfId="23159" xr:uid="{3992CDDC-5B19-48F5-91BE-A9A6ECF2C602}"/>
    <cellStyle name="Output 2 2 3 3 4 6" xfId="23160" xr:uid="{9267F377-0317-4845-9FF8-BA17368BA01B}"/>
    <cellStyle name="Output 2 2 3 3 4 6 2" xfId="23161" xr:uid="{26D6F54C-6AB1-4F42-B0BB-5C25799EFEDE}"/>
    <cellStyle name="Output 2 2 3 3 4 6 3" xfId="23162" xr:uid="{1495DE1C-FA0F-44E9-B710-3CC464F329B7}"/>
    <cellStyle name="Output 2 2 3 3 4 7" xfId="23163" xr:uid="{DE32C14E-A2E3-4192-B019-BBF4B18E092B}"/>
    <cellStyle name="Output 2 2 3 3 4 8" xfId="23164" xr:uid="{387B13AB-D25F-4DFD-9354-FB983B258023}"/>
    <cellStyle name="Output 2 2 3 3 4 9" xfId="23165" xr:uid="{1818A66D-AB93-490F-81F9-3C243E828544}"/>
    <cellStyle name="Output 2 2 3 3 5" xfId="23166" xr:uid="{20D3CF3A-86CB-40F9-B14C-D8EF88A743A2}"/>
    <cellStyle name="Output 2 2 3 3 5 2" xfId="23167" xr:uid="{2B30E2BD-36D7-401C-B898-3B9777A55C21}"/>
    <cellStyle name="Output 2 2 3 3 5 2 2" xfId="23168" xr:uid="{8EE1FAE2-6857-48E4-B2DD-0837821EC850}"/>
    <cellStyle name="Output 2 2 3 3 5 2 3" xfId="23169" xr:uid="{746025AD-9BDD-4FF6-B6A8-D178A8D73214}"/>
    <cellStyle name="Output 2 2 3 3 5 3" xfId="23170" xr:uid="{9F6B3EE4-AB95-41C2-935F-C6EA84298324}"/>
    <cellStyle name="Output 2 2 3 3 5 3 2" xfId="23171" xr:uid="{195E3D28-5872-4D87-9151-60D28B8C34E3}"/>
    <cellStyle name="Output 2 2 3 3 5 3 3" xfId="23172" xr:uid="{CF947D53-A02C-4794-ADA0-AB9664538BC6}"/>
    <cellStyle name="Output 2 2 3 3 5 4" xfId="23173" xr:uid="{D586C8DC-F628-4F8B-91EF-66CA4053C0BD}"/>
    <cellStyle name="Output 2 2 3 3 5 4 2" xfId="23174" xr:uid="{3E0C9450-3F73-4A36-9945-D1B73D83B143}"/>
    <cellStyle name="Output 2 2 3 3 5 4 3" xfId="23175" xr:uid="{76AB2DA7-CE1D-4224-9AE1-5B6462A37DCA}"/>
    <cellStyle name="Output 2 2 3 3 5 5" xfId="23176" xr:uid="{8BE116DF-1DAC-471B-9297-28421C217F1C}"/>
    <cellStyle name="Output 2 2 3 3 5 5 2" xfId="23177" xr:uid="{F9F744CD-C4D8-4444-B337-5002D3C2FBFA}"/>
    <cellStyle name="Output 2 2 3 3 5 5 3" xfId="23178" xr:uid="{5DD6BE48-C1B0-4560-8302-30032DAC9D59}"/>
    <cellStyle name="Output 2 2 3 3 5 6" xfId="23179" xr:uid="{8D75483B-C96B-44CD-9966-C7D0E20C0546}"/>
    <cellStyle name="Output 2 2 3 3 5 6 2" xfId="23180" xr:uid="{D05FEC79-22EE-4683-84C0-8E7B6098EBD8}"/>
    <cellStyle name="Output 2 2 3 3 5 6 3" xfId="23181" xr:uid="{06613714-6383-45FE-9AB6-805F52706C4C}"/>
    <cellStyle name="Output 2 2 3 3 5 7" xfId="23182" xr:uid="{7B4964B1-36C5-496A-8250-33C2CA6BB080}"/>
    <cellStyle name="Output 2 2 3 3 5 8" xfId="23183" xr:uid="{CA3A3B27-F7ED-4EAE-A84C-BDE02DDF8331}"/>
    <cellStyle name="Output 2 2 3 3 5 9" xfId="23184" xr:uid="{5BD2EAA8-25F3-475A-B9DA-0F04E7E681E7}"/>
    <cellStyle name="Output 2 2 3 3 6" xfId="23185" xr:uid="{EFE7A099-E92D-4740-8E68-03BA956D863A}"/>
    <cellStyle name="Output 2 2 3 3 6 2" xfId="23186" xr:uid="{56EECD65-BB3C-420C-BA13-46074EB6BF61}"/>
    <cellStyle name="Output 2 2 3 3 6 2 2" xfId="23187" xr:uid="{DB4BC28B-2852-4172-8254-36FDC768D1ED}"/>
    <cellStyle name="Output 2 2 3 3 6 2 3" xfId="23188" xr:uid="{487875C8-AF54-4D4A-850C-2E4A4DD89E89}"/>
    <cellStyle name="Output 2 2 3 3 6 3" xfId="23189" xr:uid="{114BC2D7-4D86-4E34-9FF9-96E048F8B6F4}"/>
    <cellStyle name="Output 2 2 3 3 6 3 2" xfId="23190" xr:uid="{BB0088D9-E6CC-43E8-A0C0-A9AB02809711}"/>
    <cellStyle name="Output 2 2 3 3 6 3 3" xfId="23191" xr:uid="{8FEE3521-FB20-4EF8-BCAC-D70C356429A3}"/>
    <cellStyle name="Output 2 2 3 3 6 4" xfId="23192" xr:uid="{1AED99FA-A207-455E-9400-C4117C0BB233}"/>
    <cellStyle name="Output 2 2 3 3 6 4 2" xfId="23193" xr:uid="{E018E938-C8D5-4E11-93FD-1F232B79BFF2}"/>
    <cellStyle name="Output 2 2 3 3 6 4 3" xfId="23194" xr:uid="{74918368-A378-4294-8156-C7919F1BB388}"/>
    <cellStyle name="Output 2 2 3 3 6 5" xfId="23195" xr:uid="{2A4BB4CA-69C4-4F16-972D-0ACD047B2A54}"/>
    <cellStyle name="Output 2 2 3 3 6 5 2" xfId="23196" xr:uid="{09C3240A-ABF3-4A3B-803B-8BBA913A2506}"/>
    <cellStyle name="Output 2 2 3 3 6 5 3" xfId="23197" xr:uid="{DE2811DB-B61F-4E9C-8457-C8D172018FAA}"/>
    <cellStyle name="Output 2 2 3 3 6 6" xfId="23198" xr:uid="{C19C66ED-0FD4-42C4-9742-A237544B71C2}"/>
    <cellStyle name="Output 2 2 3 3 6 6 2" xfId="23199" xr:uid="{AE76CA5F-F81C-4195-A7B4-E2A9E5D85D1A}"/>
    <cellStyle name="Output 2 2 3 3 6 6 3" xfId="23200" xr:uid="{B227BABB-C92A-4EE0-A8FB-39FBC85133A6}"/>
    <cellStyle name="Output 2 2 3 3 6 7" xfId="23201" xr:uid="{B42AB5E9-32C6-474D-B836-E928D20A2EF6}"/>
    <cellStyle name="Output 2 2 3 3 6 8" xfId="23202" xr:uid="{60D5358E-0D69-4C9B-9369-335259D933A3}"/>
    <cellStyle name="Output 2 2 3 3 6 9" xfId="23203" xr:uid="{C437A5C9-12BA-4545-B4F6-400FE83C3807}"/>
    <cellStyle name="Output 2 2 3 3 7" xfId="23204" xr:uid="{B46139AC-B778-431C-A3A2-0737E410DA57}"/>
    <cellStyle name="Output 2 2 3 3 7 2" xfId="23205" xr:uid="{D508BA68-D4DD-4AAC-9517-EFF56651314C}"/>
    <cellStyle name="Output 2 2 3 3 7 2 2" xfId="23206" xr:uid="{20B36865-2255-409C-8049-7B2E45355051}"/>
    <cellStyle name="Output 2 2 3 3 7 2 3" xfId="23207" xr:uid="{C9C796F6-A5B5-4760-BC4D-05B8CDE42B2C}"/>
    <cellStyle name="Output 2 2 3 3 7 3" xfId="23208" xr:uid="{C4A7E12E-7A1C-4E77-9D5E-1C648DB5EC4D}"/>
    <cellStyle name="Output 2 2 3 3 7 3 2" xfId="23209" xr:uid="{C39C4D7D-B2BE-4AD5-9FFA-8ADAFF0007BC}"/>
    <cellStyle name="Output 2 2 3 3 7 3 3" xfId="23210" xr:uid="{B67332CE-D0C4-4428-BE41-ADDA8784FC6C}"/>
    <cellStyle name="Output 2 2 3 3 7 4" xfId="23211" xr:uid="{7D4375E6-E448-4C9E-8001-9F410DA8831F}"/>
    <cellStyle name="Output 2 2 3 3 7 4 2" xfId="23212" xr:uid="{862C66EB-0EC1-4EEB-A64B-0619B6CA22CD}"/>
    <cellStyle name="Output 2 2 3 3 7 4 3" xfId="23213" xr:uid="{9F8FAC51-3C11-4471-9CEC-582C8418842C}"/>
    <cellStyle name="Output 2 2 3 3 7 5" xfId="23214" xr:uid="{16926B67-B371-4B75-AB42-D4DA78D83372}"/>
    <cellStyle name="Output 2 2 3 3 7 5 2" xfId="23215" xr:uid="{D2B4C9FC-1C51-44DB-AD6F-720CD34596EC}"/>
    <cellStyle name="Output 2 2 3 3 7 5 3" xfId="23216" xr:uid="{9CB8C1DF-2366-4A12-BFB1-6AFB85D32BB2}"/>
    <cellStyle name="Output 2 2 3 3 7 6" xfId="23217" xr:uid="{DE4C518A-6FB8-472D-BC4B-0F8EFC5E4273}"/>
    <cellStyle name="Output 2 2 3 3 7 6 2" xfId="23218" xr:uid="{DD609C0D-5BE2-45FC-87F7-A52F33445239}"/>
    <cellStyle name="Output 2 2 3 3 7 6 3" xfId="23219" xr:uid="{48A16C29-EF16-43A4-ACCF-36547DF8EA49}"/>
    <cellStyle name="Output 2 2 3 3 7 7" xfId="23220" xr:uid="{D96290B2-3E2C-4B0A-A0E3-58EA9C38B4CE}"/>
    <cellStyle name="Output 2 2 3 3 7 8" xfId="23221" xr:uid="{A7E41AAA-F6C9-499B-B733-A013AB8B3FD7}"/>
    <cellStyle name="Output 2 2 3 3 7 9" xfId="23222" xr:uid="{83AA17E3-FB8F-4EA3-BBCA-184E072A4525}"/>
    <cellStyle name="Output 2 2 3 3 8" xfId="23223" xr:uid="{DDF8D5AA-5894-4761-BF4E-A40F94E6E916}"/>
    <cellStyle name="Output 2 2 3 3 8 2" xfId="23224" xr:uid="{6496D8DD-DD7B-4041-B5EE-EA9BA57B018E}"/>
    <cellStyle name="Output 2 2 3 3 8 2 2" xfId="23225" xr:uid="{0B33286C-2298-4C13-BDEC-0BAC39664E6E}"/>
    <cellStyle name="Output 2 2 3 3 8 2 3" xfId="23226" xr:uid="{A45E87E8-1794-41C6-A9F2-5624B340C55A}"/>
    <cellStyle name="Output 2 2 3 3 8 3" xfId="23227" xr:uid="{41DC10F6-3B1A-4A14-9E2E-1177691B0A9A}"/>
    <cellStyle name="Output 2 2 3 3 8 3 2" xfId="23228" xr:uid="{1BB75854-25B8-497F-B226-AD3815718CFE}"/>
    <cellStyle name="Output 2 2 3 3 8 3 3" xfId="23229" xr:uid="{C2D8A1D1-7CF1-4604-9D5A-7BAD165FB5AA}"/>
    <cellStyle name="Output 2 2 3 3 8 4" xfId="23230" xr:uid="{10BF5102-FBE6-4B48-9DED-A9BEC036F503}"/>
    <cellStyle name="Output 2 2 3 3 8 4 2" xfId="23231" xr:uid="{104EAD27-1511-41A3-9F1C-10159B4D5C37}"/>
    <cellStyle name="Output 2 2 3 3 8 4 3" xfId="23232" xr:uid="{B3D3106D-BE83-4A9A-AF11-1FC679AAA1FD}"/>
    <cellStyle name="Output 2 2 3 3 8 5" xfId="23233" xr:uid="{B2ABBAA0-D150-4BC0-B27A-ECD337A0D696}"/>
    <cellStyle name="Output 2 2 3 3 8 5 2" xfId="23234" xr:uid="{AD1757E9-2C49-4FAC-956F-CC6CEFB97412}"/>
    <cellStyle name="Output 2 2 3 3 8 5 3" xfId="23235" xr:uid="{3F5EC7C6-1C5D-41B1-A701-E8445C06E8B8}"/>
    <cellStyle name="Output 2 2 3 3 8 6" xfId="23236" xr:uid="{505701B6-447E-46D9-B9F2-1A42AFD24228}"/>
    <cellStyle name="Output 2 2 3 3 8 6 2" xfId="23237" xr:uid="{36B0A63B-E25D-402D-B1D5-33C6C0432EFE}"/>
    <cellStyle name="Output 2 2 3 3 8 6 3" xfId="23238" xr:uid="{7ED58144-882B-47F7-80B8-74D1EE07E1C2}"/>
    <cellStyle name="Output 2 2 3 3 8 7" xfId="23239" xr:uid="{45B5FA26-92CB-4064-A4A1-E5D198C1FF02}"/>
    <cellStyle name="Output 2 2 3 3 8 8" xfId="23240" xr:uid="{01EA34FC-87C8-4568-8FD1-61B4D36058A8}"/>
    <cellStyle name="Output 2 2 3 3 8 9" xfId="23241" xr:uid="{273429DF-6853-46A6-BC92-6BBFE1E4B2D1}"/>
    <cellStyle name="Output 2 2 3 3 9" xfId="23242" xr:uid="{1E17FBC6-59E3-4243-9233-705C175FC5F7}"/>
    <cellStyle name="Output 2 2 3 3 9 2" xfId="23243" xr:uid="{428648AC-9887-4819-8C01-27DDF42B2B11}"/>
    <cellStyle name="Output 2 2 3 3 9 2 2" xfId="23244" xr:uid="{0B1F1AC0-9076-4C66-8432-CA3788703899}"/>
    <cellStyle name="Output 2 2 3 3 9 2 3" xfId="23245" xr:uid="{5CE2D75D-5F4B-4E06-A4BD-564370E69E0F}"/>
    <cellStyle name="Output 2 2 3 3 9 3" xfId="23246" xr:uid="{F1A2255C-D3B4-439C-BA6A-4BAD16FB63EA}"/>
    <cellStyle name="Output 2 2 3 3 9 3 2" xfId="23247" xr:uid="{8CD0AD0B-09E1-47B2-8BBD-746BEF57418C}"/>
    <cellStyle name="Output 2 2 3 3 9 3 3" xfId="23248" xr:uid="{15F9F9FE-1B12-4454-A434-117A432CC014}"/>
    <cellStyle name="Output 2 2 3 3 9 4" xfId="23249" xr:uid="{55FDA103-FCD2-4A69-A724-686C0BDC3C8E}"/>
    <cellStyle name="Output 2 2 3 3 9 4 2" xfId="23250" xr:uid="{98C47D67-E858-4F3C-A4F4-7D003E8FFB9D}"/>
    <cellStyle name="Output 2 2 3 3 9 4 3" xfId="23251" xr:uid="{E09C7CB7-C0E1-4386-84D1-CECBE326B792}"/>
    <cellStyle name="Output 2 2 3 3 9 5" xfId="23252" xr:uid="{E0202BC4-CEBC-4C08-8920-BDAE83861E0E}"/>
    <cellStyle name="Output 2 2 3 3 9 5 2" xfId="23253" xr:uid="{8CFFEF46-FC39-4AC7-AC92-3DDFE88D0D37}"/>
    <cellStyle name="Output 2 2 3 3 9 5 3" xfId="23254" xr:uid="{A8C669E7-4F1C-4135-A2C3-28E7A5E50184}"/>
    <cellStyle name="Output 2 2 3 3 9 6" xfId="23255" xr:uid="{B5BFDD6A-37D3-4E2C-A826-802A4A7A8580}"/>
    <cellStyle name="Output 2 2 3 3 9 6 2" xfId="23256" xr:uid="{C5EBD53A-BF76-4F74-9451-0E571974AE8B}"/>
    <cellStyle name="Output 2 2 3 3 9 6 3" xfId="23257" xr:uid="{524053F4-F0E1-44E1-8BB4-6318F14742A2}"/>
    <cellStyle name="Output 2 2 3 3 9 7" xfId="23258" xr:uid="{EA6BBF67-32B8-476F-9D55-02C175679F48}"/>
    <cellStyle name="Output 2 2 3 3 9 8" xfId="23259" xr:uid="{9529127A-6416-4F09-82D9-556C65A83BF1}"/>
    <cellStyle name="Output 2 2 3 4" xfId="23260" xr:uid="{273BC8F1-E335-4A1F-9A2F-46B5B70BEE8B}"/>
    <cellStyle name="Output 2 2 3 4 10" xfId="23261" xr:uid="{79EE1D89-63C8-4FE3-B32A-29C40141C7F1}"/>
    <cellStyle name="Output 2 2 3 4 11" xfId="23262" xr:uid="{8695E6D4-B5D3-4559-AA00-B305C623DEA3}"/>
    <cellStyle name="Output 2 2 3 4 2" xfId="23263" xr:uid="{9F30A4E9-42CA-4801-894A-E5C6B14EBB43}"/>
    <cellStyle name="Output 2 2 3 4 2 2" xfId="23264" xr:uid="{D0F4AA14-F3BD-4667-B293-992818388D18}"/>
    <cellStyle name="Output 2 2 3 4 2 3" xfId="23265" xr:uid="{1C866C13-4E82-47EB-B3EA-95217949F181}"/>
    <cellStyle name="Output 2 2 3 4 2 4" xfId="23266" xr:uid="{51653F9D-5825-4D85-8460-21FCBD38E998}"/>
    <cellStyle name="Output 2 2 3 4 3" xfId="23267" xr:uid="{8112D412-3492-49F3-98C8-5E4B094E1CA6}"/>
    <cellStyle name="Output 2 2 3 4 3 2" xfId="23268" xr:uid="{F1CDD858-EA2D-4DE3-BBB0-2F208D80BB9A}"/>
    <cellStyle name="Output 2 2 3 4 3 3" xfId="23269" xr:uid="{E9475729-FA53-40E7-965C-7C5FE19428EF}"/>
    <cellStyle name="Output 2 2 3 4 3 4" xfId="23270" xr:uid="{188C4809-B258-46A7-8743-B309964DFA09}"/>
    <cellStyle name="Output 2 2 3 4 4" xfId="23271" xr:uid="{AE7A609C-2870-4957-BA92-8AF9D9C9B6F3}"/>
    <cellStyle name="Output 2 2 3 4 4 2" xfId="23272" xr:uid="{A769D5AD-908A-4586-8394-A85E9C252E99}"/>
    <cellStyle name="Output 2 2 3 4 4 3" xfId="23273" xr:uid="{CC1040E4-41EF-4AB0-B686-EABE63A6223C}"/>
    <cellStyle name="Output 2 2 3 4 4 4" xfId="23274" xr:uid="{7A2E19C7-2377-42FD-A4BD-3A4274A1D148}"/>
    <cellStyle name="Output 2 2 3 4 5" xfId="23275" xr:uid="{0A53976B-2618-4F66-A3A5-18D37560162F}"/>
    <cellStyle name="Output 2 2 3 4 5 2" xfId="23276" xr:uid="{D08A48C0-0E7A-4768-8A2E-77C013D9AE32}"/>
    <cellStyle name="Output 2 2 3 4 5 3" xfId="23277" xr:uid="{EE201B1D-6A45-451B-BB67-D3E2E3013485}"/>
    <cellStyle name="Output 2 2 3 4 5 4" xfId="23278" xr:uid="{9BD543C8-A7C1-42EC-8ED3-4ADD3FDB3B92}"/>
    <cellStyle name="Output 2 2 3 4 6" xfId="23279" xr:uid="{EB7D2FA4-A2B6-47D6-82DB-E816100E9BDC}"/>
    <cellStyle name="Output 2 2 3 4 6 2" xfId="23280" xr:uid="{B9D05306-9DED-448E-8F49-C3B769868764}"/>
    <cellStyle name="Output 2 2 3 4 6 3" xfId="23281" xr:uid="{D29ECB51-2349-4197-885B-3FBF846EDE6D}"/>
    <cellStyle name="Output 2 2 3 4 6 4" xfId="23282" xr:uid="{7845521A-A7A7-4209-99BE-03FDBDD0B6FF}"/>
    <cellStyle name="Output 2 2 3 4 7" xfId="23283" xr:uid="{ED927433-09F5-4327-BFA4-FF547E03B652}"/>
    <cellStyle name="Output 2 2 3 4 8" xfId="23284" xr:uid="{15186FDF-6595-4AF0-97C4-4E1DDE20F54F}"/>
    <cellStyle name="Output 2 2 3 4 9" xfId="23285" xr:uid="{4B60CB33-ABE8-4CD5-9325-F41407233452}"/>
    <cellStyle name="Output 2 2 3 5" xfId="23286" xr:uid="{68F101A1-5221-4C95-AAEF-CE9E08CE772E}"/>
    <cellStyle name="Output 2 2 3 5 10" xfId="23287" xr:uid="{29CAF4F9-12E6-478F-9624-07A69F2130EB}"/>
    <cellStyle name="Output 2 2 3 5 11" xfId="23288" xr:uid="{1224C332-0CE6-4541-B094-2F1EF8B1052A}"/>
    <cellStyle name="Output 2 2 3 5 2" xfId="23289" xr:uid="{50249C4D-47A3-476B-BBFA-2E842B698FFE}"/>
    <cellStyle name="Output 2 2 3 5 2 2" xfId="23290" xr:uid="{7985440B-7F69-4458-A432-E5E418A72B6F}"/>
    <cellStyle name="Output 2 2 3 5 2 3" xfId="23291" xr:uid="{BDA160BC-BD19-48F2-8B27-ADC538D88689}"/>
    <cellStyle name="Output 2 2 3 5 2 4" xfId="23292" xr:uid="{B644B82F-0C3C-44FD-854A-6ED5AFE9E9E7}"/>
    <cellStyle name="Output 2 2 3 5 3" xfId="23293" xr:uid="{74C51B2D-0E55-4E75-80BB-FFC23D151820}"/>
    <cellStyle name="Output 2 2 3 5 3 2" xfId="23294" xr:uid="{5FDFBB0C-B776-4B6D-984B-BB6069AEE704}"/>
    <cellStyle name="Output 2 2 3 5 3 3" xfId="23295" xr:uid="{A816E057-4FC8-4815-9FDC-0868310CF106}"/>
    <cellStyle name="Output 2 2 3 5 3 4" xfId="23296" xr:uid="{FA8FA67E-B3D3-4B1B-B732-A61BF672FF7C}"/>
    <cellStyle name="Output 2 2 3 5 4" xfId="23297" xr:uid="{192D7A70-B7E8-4625-AE7B-C0937C1BFC2C}"/>
    <cellStyle name="Output 2 2 3 5 4 2" xfId="23298" xr:uid="{8A945EE9-77EF-4DB3-A775-D699A620FC81}"/>
    <cellStyle name="Output 2 2 3 5 4 3" xfId="23299" xr:uid="{82AC0285-73B4-49F7-A263-679DB10E399F}"/>
    <cellStyle name="Output 2 2 3 5 4 4" xfId="23300" xr:uid="{E96D6DF4-4B9F-4077-8B71-AC43F96472CF}"/>
    <cellStyle name="Output 2 2 3 5 5" xfId="23301" xr:uid="{03A049BC-2F78-452C-BF20-17E16F250BB9}"/>
    <cellStyle name="Output 2 2 3 5 5 2" xfId="23302" xr:uid="{A9C7581D-4BAD-487E-8B64-887E6CA8CD9C}"/>
    <cellStyle name="Output 2 2 3 5 5 3" xfId="23303" xr:uid="{E3F01AC6-ECCE-4319-B60D-A0BA5C03F8CA}"/>
    <cellStyle name="Output 2 2 3 5 5 4" xfId="23304" xr:uid="{D74ADD1A-1AE8-4F83-948E-B5C9141D9A9F}"/>
    <cellStyle name="Output 2 2 3 5 6" xfId="23305" xr:uid="{011BA449-F863-4456-91A3-7171AEA55E0E}"/>
    <cellStyle name="Output 2 2 3 5 6 2" xfId="23306" xr:uid="{CA6F82EB-B233-4B46-85EE-AEEFB55BDB24}"/>
    <cellStyle name="Output 2 2 3 5 6 3" xfId="23307" xr:uid="{276D343C-6FF1-448C-8413-1DC5D6856716}"/>
    <cellStyle name="Output 2 2 3 5 6 4" xfId="23308" xr:uid="{27CA25DB-D100-49EE-9025-D2CCFCDB6963}"/>
    <cellStyle name="Output 2 2 3 5 7" xfId="23309" xr:uid="{349F1742-D911-4F28-8290-0DDE5EE12094}"/>
    <cellStyle name="Output 2 2 3 5 8" xfId="23310" xr:uid="{BEFFFB73-0A35-4B18-AF1F-384CE61B7349}"/>
    <cellStyle name="Output 2 2 3 5 9" xfId="23311" xr:uid="{DAC16240-CFAA-4D87-BE2F-7BE312617DDC}"/>
    <cellStyle name="Output 2 2 3 6" xfId="23312" xr:uid="{265AC10A-41E6-4B4D-8B51-6BDFE09633E1}"/>
    <cellStyle name="Output 2 2 3 6 2" xfId="23313" xr:uid="{B57E7861-A3F9-49B1-8240-0CD6837C0668}"/>
    <cellStyle name="Output 2 2 3 6 2 2" xfId="23314" xr:uid="{52460B91-3310-435A-9C60-2648E404452F}"/>
    <cellStyle name="Output 2 2 3 6 2 3" xfId="23315" xr:uid="{62825550-0498-45B3-9D94-9432D89434E5}"/>
    <cellStyle name="Output 2 2 3 6 3" xfId="23316" xr:uid="{7B4ED271-78EA-4ED9-873F-02D1DE2830B3}"/>
    <cellStyle name="Output 2 2 3 6 3 2" xfId="23317" xr:uid="{55B146BA-B086-4CE8-85D7-BC02A00871FE}"/>
    <cellStyle name="Output 2 2 3 6 3 3" xfId="23318" xr:uid="{F5A32244-AEA9-4BEA-9880-D32BE525BB01}"/>
    <cellStyle name="Output 2 2 3 6 4" xfId="23319" xr:uid="{1B105031-9D04-4CE1-B9F9-F4DBA94BDA1B}"/>
    <cellStyle name="Output 2 2 3 6 4 2" xfId="23320" xr:uid="{DAF71A2B-14C2-4FCE-B4A4-B016440375CC}"/>
    <cellStyle name="Output 2 2 3 6 4 3" xfId="23321" xr:uid="{147B29FA-B41B-4CE2-97E6-7744B98090BD}"/>
    <cellStyle name="Output 2 2 3 6 5" xfId="23322" xr:uid="{0E24203C-1261-43E8-98B3-654265D2FE97}"/>
    <cellStyle name="Output 2 2 3 6 5 2" xfId="23323" xr:uid="{71827969-46C7-4818-8D99-1745D377AE9F}"/>
    <cellStyle name="Output 2 2 3 6 5 3" xfId="23324" xr:uid="{F5E509D4-73C0-4FB6-884F-A3004331D4AF}"/>
    <cellStyle name="Output 2 2 3 6 6" xfId="23325" xr:uid="{1659F63B-BD60-4B29-A78F-E20C54426A14}"/>
    <cellStyle name="Output 2 2 3 6 6 2" xfId="23326" xr:uid="{0B6EBDA4-6DE3-49BF-9CE0-3FFDC8978F0D}"/>
    <cellStyle name="Output 2 2 3 6 6 3" xfId="23327" xr:uid="{A9083188-4F35-4BBB-8656-57045985E55C}"/>
    <cellStyle name="Output 2 2 3 6 7" xfId="23328" xr:uid="{03E66557-3107-42B8-BE0F-8A530E02AB5C}"/>
    <cellStyle name="Output 2 2 3 6 8" xfId="23329" xr:uid="{2517836E-34CE-4DC2-B9F2-E5AC082BAE35}"/>
    <cellStyle name="Output 2 2 3 6 9" xfId="23330" xr:uid="{868B4EAB-718C-432D-B106-17CE25DAFD6E}"/>
    <cellStyle name="Output 2 2 3 7" xfId="23331" xr:uid="{C999F5F9-00BF-4393-804D-1174A24FB799}"/>
    <cellStyle name="Output 2 2 3 7 2" xfId="23332" xr:uid="{FC323324-9B0D-4796-8198-06B0AA0DFA96}"/>
    <cellStyle name="Output 2 2 3 7 2 2" xfId="23333" xr:uid="{9103EB30-9428-4BAF-9408-0A09F1164444}"/>
    <cellStyle name="Output 2 2 3 7 2 3" xfId="23334" xr:uid="{11BCEE80-4D02-4A5B-9B79-91AEDC4F2132}"/>
    <cellStyle name="Output 2 2 3 7 3" xfId="23335" xr:uid="{1F0CB7CD-EC42-4800-A301-0AAF5F6751CD}"/>
    <cellStyle name="Output 2 2 3 7 3 2" xfId="23336" xr:uid="{3285FF15-B1A8-4A9A-B6A9-A339DEA65A1E}"/>
    <cellStyle name="Output 2 2 3 7 3 3" xfId="23337" xr:uid="{C6A89F0B-D2CD-439D-ABFD-CEE018E65765}"/>
    <cellStyle name="Output 2 2 3 7 4" xfId="23338" xr:uid="{27DF12D7-AD1E-46C4-B0A0-D0F1FE9A74A6}"/>
    <cellStyle name="Output 2 2 3 7 4 2" xfId="23339" xr:uid="{AEBDF131-65E6-4C3F-BC70-6AD4E9158581}"/>
    <cellStyle name="Output 2 2 3 7 4 3" xfId="23340" xr:uid="{63306731-3256-41BC-A27E-4704DBB3F746}"/>
    <cellStyle name="Output 2 2 3 7 5" xfId="23341" xr:uid="{8EB87497-4C47-4F02-A4D7-290982B1C97F}"/>
    <cellStyle name="Output 2 2 3 7 5 2" xfId="23342" xr:uid="{85A21DCB-1633-493F-8CFA-520A06AADC84}"/>
    <cellStyle name="Output 2 2 3 7 5 3" xfId="23343" xr:uid="{040CECFE-C297-43BE-B46E-3F5F0B456571}"/>
    <cellStyle name="Output 2 2 3 7 6" xfId="23344" xr:uid="{706050EC-E342-4FE2-985B-13C1365D119D}"/>
    <cellStyle name="Output 2 2 3 7 6 2" xfId="23345" xr:uid="{C4E5C6AB-BD2D-46D5-BBFD-F67BF1C2F75C}"/>
    <cellStyle name="Output 2 2 3 7 6 3" xfId="23346" xr:uid="{6C3D5E6C-C89D-480E-89F4-FE8553C3B9D3}"/>
    <cellStyle name="Output 2 2 3 7 7" xfId="23347" xr:uid="{264AD9E2-7D94-4368-A501-D0864231CEE7}"/>
    <cellStyle name="Output 2 2 3 7 8" xfId="23348" xr:uid="{80074F51-F634-495B-AED5-9205A2AC3DD3}"/>
    <cellStyle name="Output 2 2 3 7 9" xfId="23349" xr:uid="{B891A540-40D9-401C-B62C-C8D258E87904}"/>
    <cellStyle name="Output 2 2 3 8" xfId="23350" xr:uid="{0B16C128-B7D1-44E2-B970-FD047E2E1640}"/>
    <cellStyle name="Output 2 2 3 8 2" xfId="23351" xr:uid="{21D8BF52-2B79-4AD4-8724-741F5CB075DC}"/>
    <cellStyle name="Output 2 2 3 8 2 2" xfId="23352" xr:uid="{04F4DAE8-7AF1-4792-9A2F-E5425BF4B426}"/>
    <cellStyle name="Output 2 2 3 8 2 3" xfId="23353" xr:uid="{FE94049F-C44F-4255-BCB1-53707A037A7A}"/>
    <cellStyle name="Output 2 2 3 8 3" xfId="23354" xr:uid="{81981BC1-6449-405C-836C-EE0E95ED28C3}"/>
    <cellStyle name="Output 2 2 3 8 3 2" xfId="23355" xr:uid="{01EC5AF7-8AE3-45C0-8B90-AC9D611FF4A3}"/>
    <cellStyle name="Output 2 2 3 8 3 3" xfId="23356" xr:uid="{319423FB-ECC6-4632-8590-F91355B38448}"/>
    <cellStyle name="Output 2 2 3 8 4" xfId="23357" xr:uid="{81412A3F-36A1-4B95-85D1-B771460954A9}"/>
    <cellStyle name="Output 2 2 3 8 4 2" xfId="23358" xr:uid="{6C37693A-768D-4615-BCA1-E71152E70E42}"/>
    <cellStyle name="Output 2 2 3 8 4 3" xfId="23359" xr:uid="{9E7577B9-D81A-4238-8E3B-514809F1AB48}"/>
    <cellStyle name="Output 2 2 3 8 5" xfId="23360" xr:uid="{B6F0FB49-63E4-420A-A55D-2F9FEF150D66}"/>
    <cellStyle name="Output 2 2 3 8 5 2" xfId="23361" xr:uid="{D667E47F-D0A0-4423-8941-37CB9DE0A741}"/>
    <cellStyle name="Output 2 2 3 8 5 3" xfId="23362" xr:uid="{D8469EA6-D796-465D-A94B-DE40D13EA902}"/>
    <cellStyle name="Output 2 2 3 8 6" xfId="23363" xr:uid="{E9A3F55D-9DC7-4FCF-A999-DD61F29CE254}"/>
    <cellStyle name="Output 2 2 3 8 6 2" xfId="23364" xr:uid="{D3F3540C-0F13-4DB8-8AE6-E33E64937274}"/>
    <cellStyle name="Output 2 2 3 8 6 3" xfId="23365" xr:uid="{46B8320A-0C62-45BE-9BF7-22B84708455C}"/>
    <cellStyle name="Output 2 2 3 8 7" xfId="23366" xr:uid="{42EAFD1F-269E-44D1-A5E1-556E78C8E9DD}"/>
    <cellStyle name="Output 2 2 3 8 8" xfId="23367" xr:uid="{99379449-3061-4A2F-AF77-A47FDEB5D85D}"/>
    <cellStyle name="Output 2 2 3 8 9" xfId="23368" xr:uid="{AEE7F0B9-8CD2-4344-861F-84E826ED6736}"/>
    <cellStyle name="Output 2 2 3 9" xfId="23369" xr:uid="{BD18AB21-426B-4304-BB77-2332DB9584F7}"/>
    <cellStyle name="Output 2 2 3 9 2" xfId="23370" xr:uid="{70C4C486-9F4B-4855-BCB8-0696DA3BBF70}"/>
    <cellStyle name="Output 2 2 3 9 2 2" xfId="23371" xr:uid="{7EA563DF-0125-4928-AB9C-1EFB2DE50A30}"/>
    <cellStyle name="Output 2 2 3 9 2 3" xfId="23372" xr:uid="{E5FE735C-C582-4037-94F3-91661EA373D6}"/>
    <cellStyle name="Output 2 2 3 9 3" xfId="23373" xr:uid="{6F95580F-07EA-44B7-BE2B-B1F8C8A094D8}"/>
    <cellStyle name="Output 2 2 3 9 3 2" xfId="23374" xr:uid="{1890F061-9F07-40C9-91D7-6D4DA76F2364}"/>
    <cellStyle name="Output 2 2 3 9 3 3" xfId="23375" xr:uid="{3A7566F9-6A3F-4D19-9D5F-C0F793068E83}"/>
    <cellStyle name="Output 2 2 3 9 4" xfId="23376" xr:uid="{54130668-5972-439C-9BE5-92225C3E65BC}"/>
    <cellStyle name="Output 2 2 3 9 4 2" xfId="23377" xr:uid="{30645EA7-C934-4453-80CB-22E1EBEAABCD}"/>
    <cellStyle name="Output 2 2 3 9 4 3" xfId="23378" xr:uid="{B4B61AE9-831B-4E03-B387-64C434BFACF3}"/>
    <cellStyle name="Output 2 2 3 9 5" xfId="23379" xr:uid="{253D938A-F51E-4B73-8F48-477652DA67CE}"/>
    <cellStyle name="Output 2 2 3 9 5 2" xfId="23380" xr:uid="{4984987F-FD0C-41A3-8D49-CCCFC274D0F5}"/>
    <cellStyle name="Output 2 2 3 9 5 3" xfId="23381" xr:uid="{D5FF6264-526C-4D4A-ADA6-EE5A05B4598D}"/>
    <cellStyle name="Output 2 2 3 9 6" xfId="23382" xr:uid="{CE34AB00-FF9E-4370-8B33-95F0CAD03D92}"/>
    <cellStyle name="Output 2 2 3 9 6 2" xfId="23383" xr:uid="{BF5A51B2-F7CF-448E-92D1-7280B8FC53E3}"/>
    <cellStyle name="Output 2 2 3 9 6 3" xfId="23384" xr:uid="{6671D6D1-E0A6-4F24-B1A4-70762C9CC31B}"/>
    <cellStyle name="Output 2 2 3 9 7" xfId="23385" xr:uid="{1718BB1E-6593-4B6A-B1E9-032818C20356}"/>
    <cellStyle name="Output 2 2 3 9 8" xfId="23386" xr:uid="{0EDB69C7-AF78-48B0-8C04-EC8F274BB606}"/>
    <cellStyle name="Output 2 2 3 9 9" xfId="23387" xr:uid="{5B2C1E0E-91F7-49F7-A25D-000FE5CD0E54}"/>
    <cellStyle name="Output 2 2 4" xfId="23388" xr:uid="{069AA9D8-E5E2-43A6-84EA-35F50F4E34B2}"/>
    <cellStyle name="Output 2 2 4 10" xfId="23389" xr:uid="{DA9868DC-AE65-4E60-A1E7-79011B092533}"/>
    <cellStyle name="Output 2 2 4 10 2" xfId="23390" xr:uid="{95E55229-5B7F-4874-8D72-B1689C37DE25}"/>
    <cellStyle name="Output 2 2 4 10 2 2" xfId="23391" xr:uid="{29F31E83-295B-4087-9687-3F66D008683C}"/>
    <cellStyle name="Output 2 2 4 10 2 3" xfId="23392" xr:uid="{E6B2F17E-1AF7-43A4-AB63-6F896E6659C3}"/>
    <cellStyle name="Output 2 2 4 10 3" xfId="23393" xr:uid="{63AF4962-FBBA-445C-8555-6DA2C2CAA8F0}"/>
    <cellStyle name="Output 2 2 4 10 3 2" xfId="23394" xr:uid="{8026954C-BAFF-4140-8851-B1CA6D50C440}"/>
    <cellStyle name="Output 2 2 4 10 3 3" xfId="23395" xr:uid="{EE943779-DC5F-450B-A93B-6FED5640E829}"/>
    <cellStyle name="Output 2 2 4 10 4" xfId="23396" xr:uid="{CD531E12-4D1C-4AC3-8843-B0FF200AB5ED}"/>
    <cellStyle name="Output 2 2 4 10 4 2" xfId="23397" xr:uid="{200F59D6-F048-4DF9-85E0-FD377463B342}"/>
    <cellStyle name="Output 2 2 4 10 4 3" xfId="23398" xr:uid="{74B96793-22AE-45AC-B581-EDEC3466E77F}"/>
    <cellStyle name="Output 2 2 4 10 5" xfId="23399" xr:uid="{E7599358-05DB-48BE-98AF-B279451BD1B6}"/>
    <cellStyle name="Output 2 2 4 10 5 2" xfId="23400" xr:uid="{F7CC8473-CD5B-4258-AFFF-D8BF1D62285F}"/>
    <cellStyle name="Output 2 2 4 10 5 3" xfId="23401" xr:uid="{AF8AECAC-318F-4190-AB79-78B6D7F63912}"/>
    <cellStyle name="Output 2 2 4 10 6" xfId="23402" xr:uid="{513C1DEC-D56B-4A90-B9D1-42D0E97BE960}"/>
    <cellStyle name="Output 2 2 4 10 6 2" xfId="23403" xr:uid="{71913AD7-EDDA-47C0-89B7-8369AD5B035A}"/>
    <cellStyle name="Output 2 2 4 10 6 3" xfId="23404" xr:uid="{AFCF6C4F-A132-4D71-8D33-446DC13CD644}"/>
    <cellStyle name="Output 2 2 4 10 7" xfId="23405" xr:uid="{2462CB49-EEFE-4F88-9C56-65F4291794C1}"/>
    <cellStyle name="Output 2 2 4 10 8" xfId="23406" xr:uid="{79CC927B-AC76-42A4-A6A3-8CBC0E794E80}"/>
    <cellStyle name="Output 2 2 4 11" xfId="23407" xr:uid="{C8180836-404A-4CAD-B22F-44D1888F3E28}"/>
    <cellStyle name="Output 2 2 4 11 2" xfId="23408" xr:uid="{FB3D5198-DEDE-4DD1-A718-7C44ADF20382}"/>
    <cellStyle name="Output 2 2 4 11 2 2" xfId="23409" xr:uid="{C2E81922-F727-478F-97FD-762E20BB742E}"/>
    <cellStyle name="Output 2 2 4 11 2 3" xfId="23410" xr:uid="{FEBEE53F-E72B-4CBC-A70A-B21AC4F6447E}"/>
    <cellStyle name="Output 2 2 4 11 3" xfId="23411" xr:uid="{6C036C60-DEF5-4DBB-934A-48CAA731EEEE}"/>
    <cellStyle name="Output 2 2 4 11 3 2" xfId="23412" xr:uid="{1882FAF5-4199-463A-9931-12CF0408324D}"/>
    <cellStyle name="Output 2 2 4 11 3 3" xfId="23413" xr:uid="{58B67B9E-7689-490C-9BF4-24002FACCF9D}"/>
    <cellStyle name="Output 2 2 4 11 4" xfId="23414" xr:uid="{72A1D3C4-AB57-474A-875C-6D185DB8AECE}"/>
    <cellStyle name="Output 2 2 4 11 4 2" xfId="23415" xr:uid="{7073AA91-A278-4EAA-8FA5-93B7A11C96AC}"/>
    <cellStyle name="Output 2 2 4 11 4 3" xfId="23416" xr:uid="{C135D87A-2D0A-4238-A16B-6D798CE9AE72}"/>
    <cellStyle name="Output 2 2 4 11 5" xfId="23417" xr:uid="{8F08441D-9119-46C9-9268-39E26038BFB0}"/>
    <cellStyle name="Output 2 2 4 11 5 2" xfId="23418" xr:uid="{46773A7B-933D-4166-BF94-160A4352759A}"/>
    <cellStyle name="Output 2 2 4 11 5 3" xfId="23419" xr:uid="{02083339-A5EB-4EEE-9C8E-B22503F0D25D}"/>
    <cellStyle name="Output 2 2 4 11 6" xfId="23420" xr:uid="{7CD177E8-6FBA-4ED9-A8BE-BC9A8F9B8290}"/>
    <cellStyle name="Output 2 2 4 11 6 2" xfId="23421" xr:uid="{DA7FD144-8E32-4850-A954-CF747421D40A}"/>
    <cellStyle name="Output 2 2 4 11 6 3" xfId="23422" xr:uid="{9CBF9AB7-1AD4-4C70-B13D-B63A0B560F0E}"/>
    <cellStyle name="Output 2 2 4 11 7" xfId="23423" xr:uid="{ED00C578-9707-45DF-83AC-964107F4857A}"/>
    <cellStyle name="Output 2 2 4 11 8" xfId="23424" xr:uid="{478FBA3C-84F1-47B2-8DE9-61970D3D4F61}"/>
    <cellStyle name="Output 2 2 4 12" xfId="23425" xr:uid="{D7118B64-EB1E-4FA2-AAC2-89F071AE6DF3}"/>
    <cellStyle name="Output 2 2 4 12 2" xfId="23426" xr:uid="{1ACD7F6A-A73E-4FB0-A211-CFC8EB4D4707}"/>
    <cellStyle name="Output 2 2 4 12 2 2" xfId="23427" xr:uid="{68F3BFE2-0261-42CC-930D-F6DAA9180EC6}"/>
    <cellStyle name="Output 2 2 4 12 2 3" xfId="23428" xr:uid="{F0B07F69-3D38-4DE7-84AD-57BDA8E8E28E}"/>
    <cellStyle name="Output 2 2 4 12 3" xfId="23429" xr:uid="{145CE328-9FF9-4947-8D63-5545CF66C12B}"/>
    <cellStyle name="Output 2 2 4 12 3 2" xfId="23430" xr:uid="{634EEE27-329E-4343-8131-D635AA1CB78B}"/>
    <cellStyle name="Output 2 2 4 12 3 3" xfId="23431" xr:uid="{8746EB4D-FF97-48F7-9A63-A287861D1F31}"/>
    <cellStyle name="Output 2 2 4 12 4" xfId="23432" xr:uid="{1CF24F0A-B727-4B21-9E16-77E31D89E879}"/>
    <cellStyle name="Output 2 2 4 12 4 2" xfId="23433" xr:uid="{155EB82A-191B-4145-91A6-A318B12CE175}"/>
    <cellStyle name="Output 2 2 4 12 4 3" xfId="23434" xr:uid="{44CD3658-2967-4978-917A-CF1D57F6E34D}"/>
    <cellStyle name="Output 2 2 4 12 5" xfId="23435" xr:uid="{F7017164-671A-4E0E-9C55-77DF9C1ABFBD}"/>
    <cellStyle name="Output 2 2 4 12 5 2" xfId="23436" xr:uid="{1F2B83A9-958A-4C3F-83DD-1DA6CEED0129}"/>
    <cellStyle name="Output 2 2 4 12 5 3" xfId="23437" xr:uid="{B85B37E7-83A6-4426-BA5B-165A86C51CF8}"/>
    <cellStyle name="Output 2 2 4 12 6" xfId="23438" xr:uid="{F44B95C3-067A-4572-ACBA-B505F12C8F5B}"/>
    <cellStyle name="Output 2 2 4 12 6 2" xfId="23439" xr:uid="{EEF8DA7D-6015-4DB5-B24C-02C170976495}"/>
    <cellStyle name="Output 2 2 4 12 6 3" xfId="23440" xr:uid="{ABBBE3B4-37B1-4475-AED3-87A334512F33}"/>
    <cellStyle name="Output 2 2 4 12 7" xfId="23441" xr:uid="{524EF23A-0785-4537-9F97-BA0388BCA838}"/>
    <cellStyle name="Output 2 2 4 12 8" xfId="23442" xr:uid="{30C0145C-05EB-46E5-98AC-EFD493C08883}"/>
    <cellStyle name="Output 2 2 4 13" xfId="23443" xr:uid="{AA7DA1FB-3DCF-4E46-A107-1944FC17C168}"/>
    <cellStyle name="Output 2 2 4 13 2" xfId="23444" xr:uid="{4BF5EA41-2284-4890-A1B1-7AD7435D9A46}"/>
    <cellStyle name="Output 2 2 4 13 2 2" xfId="23445" xr:uid="{604472D4-2A93-4819-8942-CC51E835EF82}"/>
    <cellStyle name="Output 2 2 4 13 2 3" xfId="23446" xr:uid="{91C4B103-69BE-421C-A10B-2E104B04D82A}"/>
    <cellStyle name="Output 2 2 4 13 3" xfId="23447" xr:uid="{B1BAB528-010C-42FE-ADFE-C8B77079F744}"/>
    <cellStyle name="Output 2 2 4 13 3 2" xfId="23448" xr:uid="{7239D113-53C8-4BF8-A6C8-34A64B7FB94D}"/>
    <cellStyle name="Output 2 2 4 13 3 3" xfId="23449" xr:uid="{7C96BC6C-EC13-4C4B-A2A8-830D201C8005}"/>
    <cellStyle name="Output 2 2 4 13 4" xfId="23450" xr:uid="{B399F4C7-0EEC-4C7F-8808-6B481BFF0C67}"/>
    <cellStyle name="Output 2 2 4 13 4 2" xfId="23451" xr:uid="{4DCA9CF7-A0F1-450D-9566-8682FDBB9969}"/>
    <cellStyle name="Output 2 2 4 13 4 3" xfId="23452" xr:uid="{6436FE8B-A07E-45B5-B3F2-E99D745187CF}"/>
    <cellStyle name="Output 2 2 4 13 5" xfId="23453" xr:uid="{96BEC2AB-22B4-493D-9FD2-CE64B168FB4B}"/>
    <cellStyle name="Output 2 2 4 13 5 2" xfId="23454" xr:uid="{08005FB1-E71C-4A95-8614-06B25C8A141B}"/>
    <cellStyle name="Output 2 2 4 13 5 3" xfId="23455" xr:uid="{23D40421-E032-426C-885C-92EA004E2015}"/>
    <cellStyle name="Output 2 2 4 13 6" xfId="23456" xr:uid="{85A9A872-A6D4-4D5D-A0BB-36065DABAE8C}"/>
    <cellStyle name="Output 2 2 4 13 6 2" xfId="23457" xr:uid="{CFB65831-0E95-4E95-BF6F-3D797C933022}"/>
    <cellStyle name="Output 2 2 4 13 6 3" xfId="23458" xr:uid="{583D9146-301E-4C6E-AA66-4E73CD26F2AF}"/>
    <cellStyle name="Output 2 2 4 13 7" xfId="23459" xr:uid="{0D8932C7-C924-45E2-A36C-F203ECCFB02A}"/>
    <cellStyle name="Output 2 2 4 13 8" xfId="23460" xr:uid="{48EA44C4-2123-498F-9083-F17194500C36}"/>
    <cellStyle name="Output 2 2 4 14" xfId="23461" xr:uid="{AC47BCE7-F97A-4573-B221-D5A6634FB65C}"/>
    <cellStyle name="Output 2 2 4 14 2" xfId="23462" xr:uid="{F8606BE0-2F8B-4C59-8C4F-82605D0EABA1}"/>
    <cellStyle name="Output 2 2 4 14 2 2" xfId="23463" xr:uid="{1B7AB8FE-C02A-42C8-BDA6-A63808048106}"/>
    <cellStyle name="Output 2 2 4 14 2 3" xfId="23464" xr:uid="{CC9261C7-A160-4EEB-A2B3-2D81C82A8945}"/>
    <cellStyle name="Output 2 2 4 14 3" xfId="23465" xr:uid="{DC5F919D-DCB6-4FDC-BBB5-AC6D8AD5BE55}"/>
    <cellStyle name="Output 2 2 4 14 3 2" xfId="23466" xr:uid="{70489EF9-8522-4AD3-9DD0-EE923A2F82A7}"/>
    <cellStyle name="Output 2 2 4 14 3 3" xfId="23467" xr:uid="{506800CE-2EC1-42BD-BE1D-88801632F467}"/>
    <cellStyle name="Output 2 2 4 14 4" xfId="23468" xr:uid="{EA7CB28C-9ABD-4E95-9A73-7CE09541CEC2}"/>
    <cellStyle name="Output 2 2 4 14 4 2" xfId="23469" xr:uid="{B0C01045-409D-406C-98F2-8F64824CF7B1}"/>
    <cellStyle name="Output 2 2 4 14 4 3" xfId="23470" xr:uid="{55076F2B-F82E-4F62-9E21-F594BAB6913B}"/>
    <cellStyle name="Output 2 2 4 14 5" xfId="23471" xr:uid="{057B4770-325C-45A5-AFC8-30C1B0E5194D}"/>
    <cellStyle name="Output 2 2 4 14 5 2" xfId="23472" xr:uid="{09154195-9166-4D68-95C0-A9D8067F5C1C}"/>
    <cellStyle name="Output 2 2 4 14 5 3" xfId="23473" xr:uid="{8E1413F7-E559-4BD1-BB80-EB7B20A9BE0D}"/>
    <cellStyle name="Output 2 2 4 14 6" xfId="23474" xr:uid="{E34293D9-6F04-46FE-BF0B-550DBF933CF9}"/>
    <cellStyle name="Output 2 2 4 14 6 2" xfId="23475" xr:uid="{00063CED-E64A-4BEA-9129-046C4F5D95D4}"/>
    <cellStyle name="Output 2 2 4 14 6 3" xfId="23476" xr:uid="{5E91E144-2FB4-46B3-B8DB-15CDB401B4C2}"/>
    <cellStyle name="Output 2 2 4 14 7" xfId="23477" xr:uid="{3CDE7AED-EDA7-4719-8198-F8C42C78F8CD}"/>
    <cellStyle name="Output 2 2 4 14 8" xfId="23478" xr:uid="{14E81DCA-920C-40C1-891E-F1B2484FCADE}"/>
    <cellStyle name="Output 2 2 4 15" xfId="23479" xr:uid="{2890A8A0-A6B6-4EAB-8DF7-907F3F3979E5}"/>
    <cellStyle name="Output 2 2 4 15 2" xfId="23480" xr:uid="{0B5172BC-6DA2-401D-953D-C338AADA8498}"/>
    <cellStyle name="Output 2 2 4 15 3" xfId="23481" xr:uid="{AF2D5655-3106-4710-8245-7DC1A99F111E}"/>
    <cellStyle name="Output 2 2 4 16" xfId="23482" xr:uid="{794BB256-25E2-4ADA-868A-9233404D5CC8}"/>
    <cellStyle name="Output 2 2 4 16 2" xfId="23483" xr:uid="{5677B205-0E93-454A-A901-C89B82F7A615}"/>
    <cellStyle name="Output 2 2 4 16 3" xfId="23484" xr:uid="{876EF965-324F-49F0-9FC0-F13F83B6CE4D}"/>
    <cellStyle name="Output 2 2 4 17" xfId="23485" xr:uid="{9B366965-DDDA-44E0-A68D-8DC5C1DF3216}"/>
    <cellStyle name="Output 2 2 4 18" xfId="23486" xr:uid="{9A10070B-D0EE-467A-A24D-0828CAE2071A}"/>
    <cellStyle name="Output 2 2 4 2" xfId="23487" xr:uid="{5A3B7042-70CD-4913-A756-715A45267495}"/>
    <cellStyle name="Output 2 2 4 2 2" xfId="23488" xr:uid="{E321B76C-F988-4A97-A085-9AFEABAE5278}"/>
    <cellStyle name="Output 2 2 4 2 2 2" xfId="23489" xr:uid="{6EC91935-8F3B-4003-9AB4-2E452D0E88C8}"/>
    <cellStyle name="Output 2 2 4 2 2 3" xfId="23490" xr:uid="{BED6A2A8-CABE-4323-B386-DA3F25A10A5F}"/>
    <cellStyle name="Output 2 2 4 2 3" xfId="23491" xr:uid="{7FB92F57-DC35-4A0B-ABEF-99550A676D0D}"/>
    <cellStyle name="Output 2 2 4 2 3 2" xfId="23492" xr:uid="{283BCB4F-3BAF-43E7-AF1C-86614335C569}"/>
    <cellStyle name="Output 2 2 4 2 3 3" xfId="23493" xr:uid="{6768D290-0DCA-4474-B5DA-AB645B8FDCDE}"/>
    <cellStyle name="Output 2 2 4 2 4" xfId="23494" xr:uid="{0F7975DF-3A16-4675-A993-2D61385B6C58}"/>
    <cellStyle name="Output 2 2 4 2 4 2" xfId="23495" xr:uid="{8FEE5137-B981-439B-9B52-98CC0FD4277D}"/>
    <cellStyle name="Output 2 2 4 2 4 3" xfId="23496" xr:uid="{7BA7134D-58BA-49C2-8CD7-C8D037CB6113}"/>
    <cellStyle name="Output 2 2 4 2 5" xfId="23497" xr:uid="{3587C737-A055-4788-B11B-911053FABAD2}"/>
    <cellStyle name="Output 2 2 4 2 5 2" xfId="23498" xr:uid="{5C680E7B-A236-4AF7-A59B-E5066E5E3241}"/>
    <cellStyle name="Output 2 2 4 2 5 3" xfId="23499" xr:uid="{F749F6AE-9DAD-41FD-A7D2-DE5B351C8B81}"/>
    <cellStyle name="Output 2 2 4 2 6" xfId="23500" xr:uid="{0001924C-BB6C-4C5E-AEF6-C8814BB6F3E2}"/>
    <cellStyle name="Output 2 2 4 2 6 2" xfId="23501" xr:uid="{4A752895-5C83-4144-BF2E-B943649F4744}"/>
    <cellStyle name="Output 2 2 4 2 6 3" xfId="23502" xr:uid="{801269EE-0DB1-4A17-B8AE-5947A22088B7}"/>
    <cellStyle name="Output 2 2 4 2 7" xfId="23503" xr:uid="{587F9FBB-5C77-4C8F-8960-0EE1FF6D40A8}"/>
    <cellStyle name="Output 2 2 4 2 8" xfId="23504" xr:uid="{55C5BA9C-11BC-4D88-B663-9A72FE27FB1D}"/>
    <cellStyle name="Output 2 2 4 2 9" xfId="23505" xr:uid="{D25FAD24-B48E-4B4B-8D95-D388651EE296}"/>
    <cellStyle name="Output 2 2 4 3" xfId="23506" xr:uid="{5C6E6284-21A8-4ADD-8253-99D65FB4DE63}"/>
    <cellStyle name="Output 2 2 4 3 2" xfId="23507" xr:uid="{CCC03894-9CA7-4DC4-8847-744601590491}"/>
    <cellStyle name="Output 2 2 4 3 2 2" xfId="23508" xr:uid="{AD632B0D-D019-4276-B231-8357CD5F493D}"/>
    <cellStyle name="Output 2 2 4 3 2 3" xfId="23509" xr:uid="{68E128D5-9491-4D63-837E-698DD724EEB9}"/>
    <cellStyle name="Output 2 2 4 3 3" xfId="23510" xr:uid="{2F478DB0-79F2-44BF-A9D5-79786651B250}"/>
    <cellStyle name="Output 2 2 4 3 3 2" xfId="23511" xr:uid="{62567082-288F-47EA-940E-8B418F8B54DF}"/>
    <cellStyle name="Output 2 2 4 3 3 3" xfId="23512" xr:uid="{D0BC5C48-B5B2-452C-A72C-485207FD1A95}"/>
    <cellStyle name="Output 2 2 4 3 4" xfId="23513" xr:uid="{BC1B25A5-9512-417F-A024-FE09317C4625}"/>
    <cellStyle name="Output 2 2 4 3 4 2" xfId="23514" xr:uid="{34FDF387-21D4-4ABF-B104-FD9FABAC5545}"/>
    <cellStyle name="Output 2 2 4 3 4 3" xfId="23515" xr:uid="{E83296DA-05BD-448A-8D75-A7F9254DD8D3}"/>
    <cellStyle name="Output 2 2 4 3 5" xfId="23516" xr:uid="{DA18F525-67BF-4019-8142-6A3DF514432E}"/>
    <cellStyle name="Output 2 2 4 3 5 2" xfId="23517" xr:uid="{D7F44A8E-29D0-4807-9867-1A7AF3AFA314}"/>
    <cellStyle name="Output 2 2 4 3 5 3" xfId="23518" xr:uid="{BDAD4384-E459-402C-BB06-8AAF1FB420D4}"/>
    <cellStyle name="Output 2 2 4 3 6" xfId="23519" xr:uid="{7B8968C7-C82F-483F-A214-4403C6D15795}"/>
    <cellStyle name="Output 2 2 4 3 6 2" xfId="23520" xr:uid="{83E812F5-E3DD-4CF9-85A9-293B3F830984}"/>
    <cellStyle name="Output 2 2 4 3 6 3" xfId="23521" xr:uid="{BDE93E6A-08B3-4172-B5B7-DE928C5766F0}"/>
    <cellStyle name="Output 2 2 4 3 7" xfId="23522" xr:uid="{DCD9578F-B6B9-459F-9816-EC07F959886F}"/>
    <cellStyle name="Output 2 2 4 3 8" xfId="23523" xr:uid="{E513FDE3-9D99-4684-AE83-78A207BB3502}"/>
    <cellStyle name="Output 2 2 4 3 9" xfId="23524" xr:uid="{BC47272C-6A29-4951-BA61-42E5C4E738F9}"/>
    <cellStyle name="Output 2 2 4 4" xfId="23525" xr:uid="{349FE823-1C79-4DE6-8460-497B45A49730}"/>
    <cellStyle name="Output 2 2 4 4 2" xfId="23526" xr:uid="{1CBF651A-57F4-44DC-AF7A-DE3FB662B48B}"/>
    <cellStyle name="Output 2 2 4 4 2 2" xfId="23527" xr:uid="{A47A5291-5DD5-4CD1-A20C-33CB7A6A7479}"/>
    <cellStyle name="Output 2 2 4 4 2 3" xfId="23528" xr:uid="{5F34F879-C6DD-4A3C-8BC1-8AE6D769C8A8}"/>
    <cellStyle name="Output 2 2 4 4 3" xfId="23529" xr:uid="{C61E5586-933E-40E2-88ED-93C72A98D14C}"/>
    <cellStyle name="Output 2 2 4 4 3 2" xfId="23530" xr:uid="{CB721BA6-34DA-4C99-A389-C54BD6F25268}"/>
    <cellStyle name="Output 2 2 4 4 3 3" xfId="23531" xr:uid="{1E80EA41-7A42-4738-BC46-5D50A0665540}"/>
    <cellStyle name="Output 2 2 4 4 4" xfId="23532" xr:uid="{FCCA7D09-709C-41EE-9DED-51770B539B3A}"/>
    <cellStyle name="Output 2 2 4 4 4 2" xfId="23533" xr:uid="{54A9243E-5649-43FD-81F3-18D3C6D51ED1}"/>
    <cellStyle name="Output 2 2 4 4 4 3" xfId="23534" xr:uid="{892FA326-D45E-41C3-A6D9-B146636C27F5}"/>
    <cellStyle name="Output 2 2 4 4 5" xfId="23535" xr:uid="{C078FE4C-100E-4141-9450-ACBE4FAB6EF8}"/>
    <cellStyle name="Output 2 2 4 4 5 2" xfId="23536" xr:uid="{30A76F7B-F39A-4B9C-9A9A-8AD4E2F9EC89}"/>
    <cellStyle name="Output 2 2 4 4 5 3" xfId="23537" xr:uid="{850D4B83-7AEC-4102-AE5A-E6C5820549B9}"/>
    <cellStyle name="Output 2 2 4 4 6" xfId="23538" xr:uid="{449A4E77-9A11-4D82-A577-6DC301994F4A}"/>
    <cellStyle name="Output 2 2 4 4 6 2" xfId="23539" xr:uid="{00A93220-0007-4DA4-ADD5-CD06D8A8710D}"/>
    <cellStyle name="Output 2 2 4 4 6 3" xfId="23540" xr:uid="{FF47CC4D-8F72-409F-9BEF-DCFDD8AD683A}"/>
    <cellStyle name="Output 2 2 4 4 7" xfId="23541" xr:uid="{CF16AECD-0B7B-4208-A534-EF78FB9A7772}"/>
    <cellStyle name="Output 2 2 4 4 8" xfId="23542" xr:uid="{7C8C6F80-FDC3-44EE-AB60-906070598233}"/>
    <cellStyle name="Output 2 2 4 4 9" xfId="23543" xr:uid="{BD2DD053-E9F3-410C-A45F-6035D4DB20EA}"/>
    <cellStyle name="Output 2 2 4 5" xfId="23544" xr:uid="{41C5E216-0291-4F01-A0FF-24F3D1A59CED}"/>
    <cellStyle name="Output 2 2 4 5 2" xfId="23545" xr:uid="{C86EF7CD-92D7-42D3-A273-79A62EDB5D1A}"/>
    <cellStyle name="Output 2 2 4 5 2 2" xfId="23546" xr:uid="{BF051BAC-BEFA-42FB-85B0-8A8F2C5D0CA9}"/>
    <cellStyle name="Output 2 2 4 5 2 3" xfId="23547" xr:uid="{9E1FFB43-0323-48F7-8F19-14F70137665D}"/>
    <cellStyle name="Output 2 2 4 5 3" xfId="23548" xr:uid="{ED06ECBF-BCA8-4137-A08A-AB08D165922A}"/>
    <cellStyle name="Output 2 2 4 5 3 2" xfId="23549" xr:uid="{D184BDA7-CBD7-421A-8AB2-BD469A43B9CC}"/>
    <cellStyle name="Output 2 2 4 5 3 3" xfId="23550" xr:uid="{AA915880-5057-4771-92AF-6E197DEA7727}"/>
    <cellStyle name="Output 2 2 4 5 4" xfId="23551" xr:uid="{9338FF22-60B0-4F27-94E3-24396F63D024}"/>
    <cellStyle name="Output 2 2 4 5 4 2" xfId="23552" xr:uid="{9AC32D5A-2BF0-4AD2-8F83-4A52606167DD}"/>
    <cellStyle name="Output 2 2 4 5 4 3" xfId="23553" xr:uid="{FECDAA1E-5B2C-47FF-8321-6325D5B235A0}"/>
    <cellStyle name="Output 2 2 4 5 5" xfId="23554" xr:uid="{90423BC3-E9BC-43D8-AD75-527AB16174BB}"/>
    <cellStyle name="Output 2 2 4 5 5 2" xfId="23555" xr:uid="{9A0A7AD4-A212-4C4E-8880-25E1F34AEA8D}"/>
    <cellStyle name="Output 2 2 4 5 5 3" xfId="23556" xr:uid="{52A9FC97-3C47-4D9F-8F00-3B3A05486BA9}"/>
    <cellStyle name="Output 2 2 4 5 6" xfId="23557" xr:uid="{85C45FA3-E2A7-4ED0-8C44-F77424C7170B}"/>
    <cellStyle name="Output 2 2 4 5 6 2" xfId="23558" xr:uid="{0134F2A8-1B8A-45DE-A100-7FED45E4A6F7}"/>
    <cellStyle name="Output 2 2 4 5 6 3" xfId="23559" xr:uid="{784BDFEE-38B2-4423-AAEA-1EA3F8015386}"/>
    <cellStyle name="Output 2 2 4 5 7" xfId="23560" xr:uid="{AA57792A-C7D0-49B3-9ED1-861DA3E445CC}"/>
    <cellStyle name="Output 2 2 4 5 8" xfId="23561" xr:uid="{19F7A78A-8149-4DA7-BD10-0EA25012EDA3}"/>
    <cellStyle name="Output 2 2 4 5 9" xfId="23562" xr:uid="{11C7E9CF-1A51-4E2B-8A4E-F4DB96488624}"/>
    <cellStyle name="Output 2 2 4 6" xfId="23563" xr:uid="{8BD2A1BD-A73C-4A27-B120-2026458997EC}"/>
    <cellStyle name="Output 2 2 4 6 2" xfId="23564" xr:uid="{B2BB5CCA-45D5-4278-92E5-ED65E3514BEA}"/>
    <cellStyle name="Output 2 2 4 6 2 2" xfId="23565" xr:uid="{BFF4545C-383E-474E-B104-CE5B8F349704}"/>
    <cellStyle name="Output 2 2 4 6 2 3" xfId="23566" xr:uid="{3B7B12A7-70A6-4B9F-809A-D9297EC55E20}"/>
    <cellStyle name="Output 2 2 4 6 3" xfId="23567" xr:uid="{6B5E2166-941B-485F-8773-8DAB7267C0CA}"/>
    <cellStyle name="Output 2 2 4 6 3 2" xfId="23568" xr:uid="{6A444FC2-5E78-42F5-9F71-64F3EAED19BC}"/>
    <cellStyle name="Output 2 2 4 6 3 3" xfId="23569" xr:uid="{0F74F533-69CB-4D91-A74C-CA4E1D61141B}"/>
    <cellStyle name="Output 2 2 4 6 4" xfId="23570" xr:uid="{D0E2262F-2567-4DF9-9B02-6C19EF5889D5}"/>
    <cellStyle name="Output 2 2 4 6 4 2" xfId="23571" xr:uid="{0FF30F1A-047C-4054-870D-4B414D160B3E}"/>
    <cellStyle name="Output 2 2 4 6 4 3" xfId="23572" xr:uid="{380DF0EB-CDB7-431D-8EF2-4433AD2C4E25}"/>
    <cellStyle name="Output 2 2 4 6 5" xfId="23573" xr:uid="{3750929A-6BE9-4A76-9345-2A82BBBDC4AC}"/>
    <cellStyle name="Output 2 2 4 6 5 2" xfId="23574" xr:uid="{D9B388DC-51E5-445C-8FE8-963E09CEA5BA}"/>
    <cellStyle name="Output 2 2 4 6 5 3" xfId="23575" xr:uid="{CE8F7454-F32D-45B2-ABF6-5768074AAE1C}"/>
    <cellStyle name="Output 2 2 4 6 6" xfId="23576" xr:uid="{2CBE3CD0-427A-41ED-A05C-2AF01464DB5A}"/>
    <cellStyle name="Output 2 2 4 6 6 2" xfId="23577" xr:uid="{A82248D4-C587-431E-8A7B-A4068B6AB4FF}"/>
    <cellStyle name="Output 2 2 4 6 6 3" xfId="23578" xr:uid="{14A29928-C7A3-4338-9DBC-A003B2CB9DB6}"/>
    <cellStyle name="Output 2 2 4 6 7" xfId="23579" xr:uid="{497EDE44-6882-4487-A08F-73F236C0F20B}"/>
    <cellStyle name="Output 2 2 4 6 8" xfId="23580" xr:uid="{4C95768A-566A-4146-8B46-64E471164E64}"/>
    <cellStyle name="Output 2 2 4 6 9" xfId="23581" xr:uid="{C7909E30-A1BC-4B46-B9A7-99CEB9F6CA42}"/>
    <cellStyle name="Output 2 2 4 7" xfId="23582" xr:uid="{518E14A5-6DB0-42AC-96F3-A07FE81BE957}"/>
    <cellStyle name="Output 2 2 4 7 2" xfId="23583" xr:uid="{A64548E2-7F00-40B4-A383-25344C1B72CD}"/>
    <cellStyle name="Output 2 2 4 7 2 2" xfId="23584" xr:uid="{9353BE6F-7BCC-4DCD-99E1-A33D03AB0CC5}"/>
    <cellStyle name="Output 2 2 4 7 2 3" xfId="23585" xr:uid="{4003FBEC-7A26-459F-BAC3-DA8F5A3CE20E}"/>
    <cellStyle name="Output 2 2 4 7 3" xfId="23586" xr:uid="{BD54CC78-793F-4C34-B6D2-2C301FCE0DD2}"/>
    <cellStyle name="Output 2 2 4 7 3 2" xfId="23587" xr:uid="{51D78672-0063-4F6A-9A1D-75BA6311350D}"/>
    <cellStyle name="Output 2 2 4 7 3 3" xfId="23588" xr:uid="{07E2760D-522A-4AA0-843A-BD092FB26F6D}"/>
    <cellStyle name="Output 2 2 4 7 4" xfId="23589" xr:uid="{4BDC22A2-4154-4404-A325-FE7CA843B196}"/>
    <cellStyle name="Output 2 2 4 7 4 2" xfId="23590" xr:uid="{8454B90B-8C86-45AB-BCD3-146EBACC0BD4}"/>
    <cellStyle name="Output 2 2 4 7 4 3" xfId="23591" xr:uid="{7485806B-11A9-4169-B4A4-588C4BA749F9}"/>
    <cellStyle name="Output 2 2 4 7 5" xfId="23592" xr:uid="{D89B7D80-61F8-4419-8122-F81967974832}"/>
    <cellStyle name="Output 2 2 4 7 5 2" xfId="23593" xr:uid="{39B03F3A-F141-45BA-8664-155715F0310A}"/>
    <cellStyle name="Output 2 2 4 7 5 3" xfId="23594" xr:uid="{B000F974-EA03-472F-84FF-0C79DDB11C95}"/>
    <cellStyle name="Output 2 2 4 7 6" xfId="23595" xr:uid="{4241D6F0-EAAE-489A-8829-36BD9AD3EE8E}"/>
    <cellStyle name="Output 2 2 4 7 6 2" xfId="23596" xr:uid="{7C47C553-D617-4098-82BD-30DD9461C77A}"/>
    <cellStyle name="Output 2 2 4 7 6 3" xfId="23597" xr:uid="{A8FE1996-EBEF-4029-9ECD-0F04E33D56C6}"/>
    <cellStyle name="Output 2 2 4 7 7" xfId="23598" xr:uid="{14AF9A71-A46B-4DE3-8970-6ADD50A2D07A}"/>
    <cellStyle name="Output 2 2 4 7 8" xfId="23599" xr:uid="{7A5FE5B0-8223-4203-8AE7-1CE2F9C20080}"/>
    <cellStyle name="Output 2 2 4 7 9" xfId="23600" xr:uid="{6F1671BE-9969-453F-918C-2ACC4BA22BE9}"/>
    <cellStyle name="Output 2 2 4 8" xfId="23601" xr:uid="{A6357697-8793-411E-873D-A14CB59DDC3D}"/>
    <cellStyle name="Output 2 2 4 8 2" xfId="23602" xr:uid="{96F47EC9-4E60-448D-A4EB-85093079193C}"/>
    <cellStyle name="Output 2 2 4 8 2 2" xfId="23603" xr:uid="{BD9296AF-158D-4F46-A822-CE3E488B2A55}"/>
    <cellStyle name="Output 2 2 4 8 2 3" xfId="23604" xr:uid="{F89AD95F-0041-46B3-9036-47A6C45DAE21}"/>
    <cellStyle name="Output 2 2 4 8 3" xfId="23605" xr:uid="{D412CE0F-490D-4D42-874F-D31D43D664AD}"/>
    <cellStyle name="Output 2 2 4 8 3 2" xfId="23606" xr:uid="{1CEE64F5-7E66-40A4-8DBE-A616CC77972E}"/>
    <cellStyle name="Output 2 2 4 8 3 3" xfId="23607" xr:uid="{33356091-1FA5-4FE7-B60E-4BF51AC35E6C}"/>
    <cellStyle name="Output 2 2 4 8 4" xfId="23608" xr:uid="{6DFA236B-28EE-4F88-8EF6-F4D7788CAF83}"/>
    <cellStyle name="Output 2 2 4 8 4 2" xfId="23609" xr:uid="{603720EE-6A20-433B-A812-ECB15C53EC29}"/>
    <cellStyle name="Output 2 2 4 8 4 3" xfId="23610" xr:uid="{F68493CC-33AA-4DAA-AB8B-9C3C1A9C520E}"/>
    <cellStyle name="Output 2 2 4 8 5" xfId="23611" xr:uid="{4BD78BF8-CBC9-49C1-832C-64B3E691CBB7}"/>
    <cellStyle name="Output 2 2 4 8 5 2" xfId="23612" xr:uid="{23DE0069-92DD-488F-A23D-CB6B5E3935DA}"/>
    <cellStyle name="Output 2 2 4 8 5 3" xfId="23613" xr:uid="{668BF1C5-56D2-401C-853E-9CAE630F876D}"/>
    <cellStyle name="Output 2 2 4 8 6" xfId="23614" xr:uid="{AA3AE796-CF0B-48DF-8734-429A40545001}"/>
    <cellStyle name="Output 2 2 4 8 6 2" xfId="23615" xr:uid="{93D2ED25-78FE-4AFB-B985-C181A0EDD4DE}"/>
    <cellStyle name="Output 2 2 4 8 6 3" xfId="23616" xr:uid="{008AC2E9-0123-4EAF-B0E1-386A92E8DF0D}"/>
    <cellStyle name="Output 2 2 4 8 7" xfId="23617" xr:uid="{EADB7EDB-6C76-4E0D-B5BD-E91059235C79}"/>
    <cellStyle name="Output 2 2 4 8 8" xfId="23618" xr:uid="{A4680409-AE25-4EE0-83DF-33E2BE8384CA}"/>
    <cellStyle name="Output 2 2 4 8 9" xfId="23619" xr:uid="{6BB8221E-7488-42A1-90FA-F4CDD76C9F2E}"/>
    <cellStyle name="Output 2 2 4 9" xfId="23620" xr:uid="{C208061F-99A0-43B2-BBC6-09D6AD0CDE72}"/>
    <cellStyle name="Output 2 2 4 9 2" xfId="23621" xr:uid="{5317CFEF-0AEB-4F56-887E-4F7E0AFC7341}"/>
    <cellStyle name="Output 2 2 4 9 2 2" xfId="23622" xr:uid="{CA8D2674-422D-47F2-913B-0E2F7FAFDD00}"/>
    <cellStyle name="Output 2 2 4 9 2 3" xfId="23623" xr:uid="{9BDD08DE-2CE6-49D6-B172-E07C7644FD5D}"/>
    <cellStyle name="Output 2 2 4 9 3" xfId="23624" xr:uid="{ABAA5C22-2775-4726-B094-93AD5F721F45}"/>
    <cellStyle name="Output 2 2 4 9 3 2" xfId="23625" xr:uid="{F459A6AC-EBCA-4A39-9FB6-C50C362202C0}"/>
    <cellStyle name="Output 2 2 4 9 3 3" xfId="23626" xr:uid="{1D179FB3-B586-4A60-8737-BB81B0FBD2F4}"/>
    <cellStyle name="Output 2 2 4 9 4" xfId="23627" xr:uid="{C9F210E5-C813-4D6A-ACBF-CFF3C7634321}"/>
    <cellStyle name="Output 2 2 4 9 4 2" xfId="23628" xr:uid="{F043D25E-7A98-445B-8F33-364C56F9E97C}"/>
    <cellStyle name="Output 2 2 4 9 4 3" xfId="23629" xr:uid="{D5F422DA-567E-456A-8D59-4DD607C3EB59}"/>
    <cellStyle name="Output 2 2 4 9 5" xfId="23630" xr:uid="{1DB60DF7-46CE-4A01-A9E3-10ABB5DFD758}"/>
    <cellStyle name="Output 2 2 4 9 5 2" xfId="23631" xr:uid="{D0D8A959-648C-4EA0-B7B3-F79CE40DCE3D}"/>
    <cellStyle name="Output 2 2 4 9 5 3" xfId="23632" xr:uid="{ABC0F334-EA86-4FCB-AABB-BBD8188D6278}"/>
    <cellStyle name="Output 2 2 4 9 6" xfId="23633" xr:uid="{82CB1D1F-B182-40E6-8205-F39D27EEB51B}"/>
    <cellStyle name="Output 2 2 4 9 6 2" xfId="23634" xr:uid="{5D5AA3B3-C765-4A6B-9A3B-FB75EEB6B266}"/>
    <cellStyle name="Output 2 2 4 9 6 3" xfId="23635" xr:uid="{0329E65F-F3E8-431F-B068-892D58D16DE8}"/>
    <cellStyle name="Output 2 2 4 9 7" xfId="23636" xr:uid="{83ED7549-77A5-4B43-87A5-471C0D00AAC5}"/>
    <cellStyle name="Output 2 2 4 9 8" xfId="23637" xr:uid="{8D712F8D-2326-45B1-87F3-0B076E36A2B0}"/>
    <cellStyle name="Output 2 2 5" xfId="23638" xr:uid="{6D3FFB18-61DE-4129-ADA9-075D789B74D8}"/>
    <cellStyle name="Output 2 2 5 10" xfId="23639" xr:uid="{00811DB1-9472-430C-9F9C-C35BB9FFFCB2}"/>
    <cellStyle name="Output 2 2 5 10 2" xfId="23640" xr:uid="{1A451394-C4B1-45F5-A43D-3279462D224E}"/>
    <cellStyle name="Output 2 2 5 10 2 2" xfId="23641" xr:uid="{EE95518F-17D7-4720-B47D-DA4A6FCF6FC5}"/>
    <cellStyle name="Output 2 2 5 10 2 3" xfId="23642" xr:uid="{7CC5D029-94DD-492B-BB3B-2164083C0A69}"/>
    <cellStyle name="Output 2 2 5 10 3" xfId="23643" xr:uid="{67D62DCE-9C0F-4EB7-A81B-80CE65557E1A}"/>
    <cellStyle name="Output 2 2 5 10 3 2" xfId="23644" xr:uid="{B3C64FCA-83E7-42FA-B68B-70731DE8263B}"/>
    <cellStyle name="Output 2 2 5 10 3 3" xfId="23645" xr:uid="{77DBC4FD-F913-4591-928F-01CF7269EF73}"/>
    <cellStyle name="Output 2 2 5 10 4" xfId="23646" xr:uid="{4E65DC00-3C2D-4DAF-90ED-76C26F469ECD}"/>
    <cellStyle name="Output 2 2 5 10 4 2" xfId="23647" xr:uid="{114487B4-DB69-4961-899D-CF01A613F988}"/>
    <cellStyle name="Output 2 2 5 10 4 3" xfId="23648" xr:uid="{501581A5-105E-406F-88A5-54365A696C8F}"/>
    <cellStyle name="Output 2 2 5 10 5" xfId="23649" xr:uid="{B517C5BA-E451-4793-9666-9FB91D90A023}"/>
    <cellStyle name="Output 2 2 5 10 5 2" xfId="23650" xr:uid="{836EA162-135D-4E63-A5F7-8C0071061BC7}"/>
    <cellStyle name="Output 2 2 5 10 5 3" xfId="23651" xr:uid="{CE437174-4753-40C1-BEC5-836941805128}"/>
    <cellStyle name="Output 2 2 5 10 6" xfId="23652" xr:uid="{3210E5F0-B76D-4969-9080-E74B32CE214D}"/>
    <cellStyle name="Output 2 2 5 10 6 2" xfId="23653" xr:uid="{44389133-7791-42AB-896E-A623AEB1B648}"/>
    <cellStyle name="Output 2 2 5 10 6 3" xfId="23654" xr:uid="{96078777-B376-495D-A147-9FC0FA7F7556}"/>
    <cellStyle name="Output 2 2 5 10 7" xfId="23655" xr:uid="{432DAFBE-EC8F-428E-A004-D822BE59A56F}"/>
    <cellStyle name="Output 2 2 5 10 8" xfId="23656" xr:uid="{90FEBF41-8D80-415D-94BA-A16D70C7F682}"/>
    <cellStyle name="Output 2 2 5 11" xfId="23657" xr:uid="{A5FE1A19-1CDA-4625-B869-CFEF062E65DC}"/>
    <cellStyle name="Output 2 2 5 11 2" xfId="23658" xr:uid="{C49DF298-E559-4E44-89D8-A3D32836BD11}"/>
    <cellStyle name="Output 2 2 5 11 2 2" xfId="23659" xr:uid="{59A53C15-BC1D-4F60-AE73-555389DCFD06}"/>
    <cellStyle name="Output 2 2 5 11 2 3" xfId="23660" xr:uid="{7B0D0B16-8A90-4B44-A99B-D7E9B7DE4F29}"/>
    <cellStyle name="Output 2 2 5 11 3" xfId="23661" xr:uid="{6BDD8099-0CAE-4E1B-8854-63A349ED663D}"/>
    <cellStyle name="Output 2 2 5 11 3 2" xfId="23662" xr:uid="{66A209D6-E39D-467C-A0E1-E1D795FDDD68}"/>
    <cellStyle name="Output 2 2 5 11 3 3" xfId="23663" xr:uid="{352A2BA7-B3B3-4F6D-BBB0-330B6364E2ED}"/>
    <cellStyle name="Output 2 2 5 11 4" xfId="23664" xr:uid="{7E97B1C2-FABE-42F5-B96F-8FAE104A22AB}"/>
    <cellStyle name="Output 2 2 5 11 4 2" xfId="23665" xr:uid="{AFF784D8-C45D-4D12-A560-09587E8F0863}"/>
    <cellStyle name="Output 2 2 5 11 4 3" xfId="23666" xr:uid="{C0DB3CE9-2FC5-4EAB-8BCE-8F69D9B398E7}"/>
    <cellStyle name="Output 2 2 5 11 5" xfId="23667" xr:uid="{155FDF35-64FA-4DC5-AD17-84C157DA2793}"/>
    <cellStyle name="Output 2 2 5 11 5 2" xfId="23668" xr:uid="{90A62D9F-4EF5-428F-950B-CF8C51E36DC4}"/>
    <cellStyle name="Output 2 2 5 11 5 3" xfId="23669" xr:uid="{EA16E7CB-10FB-41F5-A82C-B0CCDFB5A0A6}"/>
    <cellStyle name="Output 2 2 5 11 6" xfId="23670" xr:uid="{0E535E3B-0F70-480F-8C71-6CB1C073A844}"/>
    <cellStyle name="Output 2 2 5 11 6 2" xfId="23671" xr:uid="{FFD67A7A-2A06-4B52-82AB-9DD37C457806}"/>
    <cellStyle name="Output 2 2 5 11 6 3" xfId="23672" xr:uid="{04BEA92C-976B-4E13-A05D-F592BFF0D679}"/>
    <cellStyle name="Output 2 2 5 11 7" xfId="23673" xr:uid="{5B2184D5-A183-4DB5-A5A1-F4F76AE5F5A7}"/>
    <cellStyle name="Output 2 2 5 11 8" xfId="23674" xr:uid="{54640A2D-CA21-449A-ACE2-1F6777572CF1}"/>
    <cellStyle name="Output 2 2 5 12" xfId="23675" xr:uid="{26B563EB-3099-435D-9E62-435EEC6AE506}"/>
    <cellStyle name="Output 2 2 5 12 2" xfId="23676" xr:uid="{1514AD21-AFF9-473F-A94E-EE04FF4A1E1A}"/>
    <cellStyle name="Output 2 2 5 12 2 2" xfId="23677" xr:uid="{B9D7B94C-F069-426E-A278-68E5300F2908}"/>
    <cellStyle name="Output 2 2 5 12 2 3" xfId="23678" xr:uid="{B3984A8E-6C36-4673-8B9A-45015C44987B}"/>
    <cellStyle name="Output 2 2 5 12 3" xfId="23679" xr:uid="{1D128432-C26F-4127-8D20-4195DD34E9B4}"/>
    <cellStyle name="Output 2 2 5 12 3 2" xfId="23680" xr:uid="{620EFDF3-2371-4406-8D70-5B9AD28F2334}"/>
    <cellStyle name="Output 2 2 5 12 3 3" xfId="23681" xr:uid="{E6E0D8CD-F637-4C06-9227-CFCADA6DE21E}"/>
    <cellStyle name="Output 2 2 5 12 4" xfId="23682" xr:uid="{D40CDF5E-6EB5-4DCF-B072-4567C458F062}"/>
    <cellStyle name="Output 2 2 5 12 4 2" xfId="23683" xr:uid="{0E2F1249-9CD6-4B21-891E-CD5458BB6656}"/>
    <cellStyle name="Output 2 2 5 12 4 3" xfId="23684" xr:uid="{F4E71D25-364C-4CFC-BDBE-094626BD3B0C}"/>
    <cellStyle name="Output 2 2 5 12 5" xfId="23685" xr:uid="{93D53DEE-8654-4F61-AD42-EF8B6F4FEA85}"/>
    <cellStyle name="Output 2 2 5 12 5 2" xfId="23686" xr:uid="{7C879CB0-774E-47C5-9494-DAD845DBA107}"/>
    <cellStyle name="Output 2 2 5 12 5 3" xfId="23687" xr:uid="{BB6A4F6C-BE2E-4ADF-B463-E69B61E7347D}"/>
    <cellStyle name="Output 2 2 5 12 6" xfId="23688" xr:uid="{043F435C-E587-4C2F-9B34-B6F9AF0D9D9A}"/>
    <cellStyle name="Output 2 2 5 12 6 2" xfId="23689" xr:uid="{E1056C21-B397-4318-B942-4465D1964AA4}"/>
    <cellStyle name="Output 2 2 5 12 6 3" xfId="23690" xr:uid="{537473A9-B564-4B29-81F8-E1E4C007F3DF}"/>
    <cellStyle name="Output 2 2 5 12 7" xfId="23691" xr:uid="{D5AE55E0-E137-4F52-BA3A-29C8CBA06CDA}"/>
    <cellStyle name="Output 2 2 5 12 8" xfId="23692" xr:uid="{53F7B0BA-F266-4F33-A2EC-22C213BB36A4}"/>
    <cellStyle name="Output 2 2 5 13" xfId="23693" xr:uid="{42BD5022-80CE-4CA1-A971-398D7F144455}"/>
    <cellStyle name="Output 2 2 5 13 2" xfId="23694" xr:uid="{C3658C55-AEE4-4EAA-B9B1-10BB9C96CBB6}"/>
    <cellStyle name="Output 2 2 5 13 2 2" xfId="23695" xr:uid="{6EB24D9D-55D6-4CF3-9B4C-45ABF60DC859}"/>
    <cellStyle name="Output 2 2 5 13 2 3" xfId="23696" xr:uid="{DAA208CD-94DE-47AA-8CD8-169507E8B56B}"/>
    <cellStyle name="Output 2 2 5 13 3" xfId="23697" xr:uid="{CF55D9F5-E5D5-43EB-92BF-4ADBF5B8AD73}"/>
    <cellStyle name="Output 2 2 5 13 3 2" xfId="23698" xr:uid="{3E3A706A-26AA-46C1-8961-A8D1AAFE8A2B}"/>
    <cellStyle name="Output 2 2 5 13 3 3" xfId="23699" xr:uid="{21195182-65C2-42A0-83A3-1F1A0A846054}"/>
    <cellStyle name="Output 2 2 5 13 4" xfId="23700" xr:uid="{0776647A-F4CA-4866-AEA6-F1488B813611}"/>
    <cellStyle name="Output 2 2 5 13 4 2" xfId="23701" xr:uid="{CBD6BEAA-5C10-4B8B-A46C-1B53F3565212}"/>
    <cellStyle name="Output 2 2 5 13 4 3" xfId="23702" xr:uid="{ABBB8977-DB45-4B25-9786-C0856D058F9E}"/>
    <cellStyle name="Output 2 2 5 13 5" xfId="23703" xr:uid="{257D788B-1908-49B3-AFCB-78F6B7900A0C}"/>
    <cellStyle name="Output 2 2 5 13 5 2" xfId="23704" xr:uid="{F19863ED-83FF-4976-BDC5-A2ED110F0A70}"/>
    <cellStyle name="Output 2 2 5 13 5 3" xfId="23705" xr:uid="{036C13AB-7D4E-499E-BE45-FFED28A6E97F}"/>
    <cellStyle name="Output 2 2 5 13 6" xfId="23706" xr:uid="{A6C80E55-6905-4F46-B490-CFB0F02412CC}"/>
    <cellStyle name="Output 2 2 5 13 6 2" xfId="23707" xr:uid="{9BF87BFD-35AC-4A43-B624-B9387B72C700}"/>
    <cellStyle name="Output 2 2 5 13 6 3" xfId="23708" xr:uid="{45C312B7-8790-4342-8B38-54CAF4260D57}"/>
    <cellStyle name="Output 2 2 5 13 7" xfId="23709" xr:uid="{B7DC0649-5850-4D26-934A-B9A26452963C}"/>
    <cellStyle name="Output 2 2 5 13 8" xfId="23710" xr:uid="{B6702ADD-78E6-48D8-9ABE-12120C0E07D1}"/>
    <cellStyle name="Output 2 2 5 14" xfId="23711" xr:uid="{4A3AAF81-B57C-417D-B177-BC7ADA2B72A2}"/>
    <cellStyle name="Output 2 2 5 14 2" xfId="23712" xr:uid="{AA2797BE-E48E-4B15-8A1D-AB65E40C0B3C}"/>
    <cellStyle name="Output 2 2 5 14 2 2" xfId="23713" xr:uid="{5DA9F8AB-B1A5-4DA4-840B-64830125362B}"/>
    <cellStyle name="Output 2 2 5 14 2 3" xfId="23714" xr:uid="{B55CD74F-27F8-45B8-9CFA-E78A53293756}"/>
    <cellStyle name="Output 2 2 5 14 3" xfId="23715" xr:uid="{F8EDDD25-917B-48AA-8DB5-8090630417F9}"/>
    <cellStyle name="Output 2 2 5 14 3 2" xfId="23716" xr:uid="{5ACEE4EC-BBE7-4AA6-AC48-2D6740550F00}"/>
    <cellStyle name="Output 2 2 5 14 3 3" xfId="23717" xr:uid="{F4C10135-F2CA-4787-9277-0D8528DE5C26}"/>
    <cellStyle name="Output 2 2 5 14 4" xfId="23718" xr:uid="{A644A92A-E30C-4F09-89C7-F977497626E8}"/>
    <cellStyle name="Output 2 2 5 14 4 2" xfId="23719" xr:uid="{3E9060B8-9473-4641-A392-22536CE1555A}"/>
    <cellStyle name="Output 2 2 5 14 4 3" xfId="23720" xr:uid="{35D8D98E-B1D8-40CB-BBA6-2950D0243E93}"/>
    <cellStyle name="Output 2 2 5 14 5" xfId="23721" xr:uid="{09D005CF-416D-4925-9F9E-FC9ADF987057}"/>
    <cellStyle name="Output 2 2 5 14 5 2" xfId="23722" xr:uid="{F3C6EBB4-25D8-4138-A397-FCBD7A9E59C7}"/>
    <cellStyle name="Output 2 2 5 14 5 3" xfId="23723" xr:uid="{F637A586-0D1C-40CF-A702-5FD5EACC5DE6}"/>
    <cellStyle name="Output 2 2 5 14 6" xfId="23724" xr:uid="{4B0A360E-BE3E-4583-BACC-438BDC6A60A0}"/>
    <cellStyle name="Output 2 2 5 14 6 2" xfId="23725" xr:uid="{D7E18EAD-18F6-4FB8-9940-40016238CF81}"/>
    <cellStyle name="Output 2 2 5 14 6 3" xfId="23726" xr:uid="{C8CC1474-774F-4DD6-8E30-2697B32D8B1C}"/>
    <cellStyle name="Output 2 2 5 14 7" xfId="23727" xr:uid="{60086396-B20F-43EE-8EFA-980C91ACC87F}"/>
    <cellStyle name="Output 2 2 5 14 8" xfId="23728" xr:uid="{B0FCE2B8-2572-435A-ADC2-40BAA2E351A8}"/>
    <cellStyle name="Output 2 2 5 15" xfId="23729" xr:uid="{235C632A-3B0E-4C25-9072-2C04CEFA2E9F}"/>
    <cellStyle name="Output 2 2 5 15 2" xfId="23730" xr:uid="{AA3A2B42-E002-415E-9436-2A974DD7F1BC}"/>
    <cellStyle name="Output 2 2 5 15 3" xfId="23731" xr:uid="{73409D0C-667A-4ABD-813E-EDF980925ADB}"/>
    <cellStyle name="Output 2 2 5 16" xfId="23732" xr:uid="{0F5DB67F-E74D-4C53-AF0A-1EAB392C5BB4}"/>
    <cellStyle name="Output 2 2 5 16 2" xfId="23733" xr:uid="{3CD0D68A-9822-4E4B-9BDF-D7569BFDBACE}"/>
    <cellStyle name="Output 2 2 5 16 3" xfId="23734" xr:uid="{A805D050-016C-4827-AC78-F1DA9CF69A09}"/>
    <cellStyle name="Output 2 2 5 17" xfId="23735" xr:uid="{585301D9-C1A5-4997-A3FE-F91D2620539A}"/>
    <cellStyle name="Output 2 2 5 18" xfId="23736" xr:uid="{3C07A0AE-21AC-4B15-9253-1BC712B6A2F1}"/>
    <cellStyle name="Output 2 2 5 2" xfId="23737" xr:uid="{64ED259D-B0FE-4D2D-8066-CC707E30CC31}"/>
    <cellStyle name="Output 2 2 5 2 2" xfId="23738" xr:uid="{5C342AB4-3DBA-42C3-8005-8D845293B005}"/>
    <cellStyle name="Output 2 2 5 2 2 2" xfId="23739" xr:uid="{6DA5DA9C-B7BE-45D8-ADF6-AED89A15B697}"/>
    <cellStyle name="Output 2 2 5 2 2 3" xfId="23740" xr:uid="{C45CA304-A7AB-4C14-A52B-7B1370B04D51}"/>
    <cellStyle name="Output 2 2 5 2 3" xfId="23741" xr:uid="{BB7EA953-05E4-445D-AD48-50679A0374DB}"/>
    <cellStyle name="Output 2 2 5 2 3 2" xfId="23742" xr:uid="{7E91592A-2061-4542-8C0B-5EDF0E98DC48}"/>
    <cellStyle name="Output 2 2 5 2 3 3" xfId="23743" xr:uid="{41C02750-1471-481C-B796-0FF0E72AA8FB}"/>
    <cellStyle name="Output 2 2 5 2 4" xfId="23744" xr:uid="{4C02EE77-BFAE-424B-825A-FDAA571D0006}"/>
    <cellStyle name="Output 2 2 5 2 4 2" xfId="23745" xr:uid="{2FB89293-4546-4029-B36E-07EF11798E18}"/>
    <cellStyle name="Output 2 2 5 2 4 3" xfId="23746" xr:uid="{6B3EBA89-326A-4208-B25A-675C0CA9FCDC}"/>
    <cellStyle name="Output 2 2 5 2 5" xfId="23747" xr:uid="{B4F2890D-3C67-4BB1-A273-2651D1DB22BD}"/>
    <cellStyle name="Output 2 2 5 2 5 2" xfId="23748" xr:uid="{A818028C-9FBE-4FEA-AD2B-53C044F07D85}"/>
    <cellStyle name="Output 2 2 5 2 5 3" xfId="23749" xr:uid="{61D81042-05B6-4DDF-96B7-30CF3F424CE2}"/>
    <cellStyle name="Output 2 2 5 2 6" xfId="23750" xr:uid="{2029DC46-E54E-4867-9EBB-3E590F9D2F0B}"/>
    <cellStyle name="Output 2 2 5 2 6 2" xfId="23751" xr:uid="{390F39BA-46E0-4CFA-B6D2-3E8049F8CE9B}"/>
    <cellStyle name="Output 2 2 5 2 6 3" xfId="23752" xr:uid="{36976FA9-EEFE-469D-98C2-7D6B3A83F6FF}"/>
    <cellStyle name="Output 2 2 5 2 7" xfId="23753" xr:uid="{4655117A-3273-4A04-BEEF-751D025506F1}"/>
    <cellStyle name="Output 2 2 5 2 8" xfId="23754" xr:uid="{5A8CA506-0399-48F7-85B0-D1442D714ABE}"/>
    <cellStyle name="Output 2 2 5 2 9" xfId="23755" xr:uid="{3CA6F78E-82B1-4F8E-8002-C6E271EA6BB6}"/>
    <cellStyle name="Output 2 2 5 3" xfId="23756" xr:uid="{74529AF0-2E93-47F2-82AF-59827D7B494B}"/>
    <cellStyle name="Output 2 2 5 3 2" xfId="23757" xr:uid="{0E5EACC4-C7B3-44C3-B36F-6B9421FA5A13}"/>
    <cellStyle name="Output 2 2 5 3 2 2" xfId="23758" xr:uid="{518880FD-7D81-46EB-8A7C-A91C1B54261F}"/>
    <cellStyle name="Output 2 2 5 3 2 3" xfId="23759" xr:uid="{10577E16-1524-493D-960F-CDE9FAF4ED9B}"/>
    <cellStyle name="Output 2 2 5 3 3" xfId="23760" xr:uid="{CFE7954E-A707-4B19-A99E-89B3FF1D9E47}"/>
    <cellStyle name="Output 2 2 5 3 3 2" xfId="23761" xr:uid="{BD9C4A98-1C67-4E6E-B94E-54D6B3545721}"/>
    <cellStyle name="Output 2 2 5 3 3 3" xfId="23762" xr:uid="{026CCE4A-D568-418D-9269-1DF3016ACCC1}"/>
    <cellStyle name="Output 2 2 5 3 4" xfId="23763" xr:uid="{1D167756-CF02-418A-A450-4A27C08EC477}"/>
    <cellStyle name="Output 2 2 5 3 4 2" xfId="23764" xr:uid="{A3432280-8909-4F9B-BC8E-EDAE87094BF1}"/>
    <cellStyle name="Output 2 2 5 3 4 3" xfId="23765" xr:uid="{E65E620A-5904-40C7-9C73-C2586AFDD761}"/>
    <cellStyle name="Output 2 2 5 3 5" xfId="23766" xr:uid="{5587A395-A5A2-4CEB-BF90-BD4A189CFFC5}"/>
    <cellStyle name="Output 2 2 5 3 5 2" xfId="23767" xr:uid="{3BC4BA8D-A766-4887-8723-AEC550DD030B}"/>
    <cellStyle name="Output 2 2 5 3 5 3" xfId="23768" xr:uid="{E599542C-EAB4-4136-8C10-CBF5654DE98C}"/>
    <cellStyle name="Output 2 2 5 3 6" xfId="23769" xr:uid="{EF84900A-8BEE-41B1-9EE4-3137DFC8B83D}"/>
    <cellStyle name="Output 2 2 5 3 6 2" xfId="23770" xr:uid="{26B4F8C0-CB18-4E2A-9AA1-9056F2C4CC72}"/>
    <cellStyle name="Output 2 2 5 3 6 3" xfId="23771" xr:uid="{D354127F-A746-4660-888F-B59C8F9F18F4}"/>
    <cellStyle name="Output 2 2 5 3 7" xfId="23772" xr:uid="{B65BDF2C-E23E-4AC9-9436-38630E189571}"/>
    <cellStyle name="Output 2 2 5 3 8" xfId="23773" xr:uid="{74D6CC1E-8C0C-4DA7-AED7-AC1A59B0CF96}"/>
    <cellStyle name="Output 2 2 5 3 9" xfId="23774" xr:uid="{974B9017-8121-444A-8EF8-8C0ED9A2AC13}"/>
    <cellStyle name="Output 2 2 5 4" xfId="23775" xr:uid="{F1EE8A09-3E0F-4015-B827-184FCC9DC26D}"/>
    <cellStyle name="Output 2 2 5 4 2" xfId="23776" xr:uid="{CEB7769F-0C3D-443C-98AE-DD97B8A393FA}"/>
    <cellStyle name="Output 2 2 5 4 2 2" xfId="23777" xr:uid="{EC1FD24E-4846-44FE-A0BE-AB091D2D66CE}"/>
    <cellStyle name="Output 2 2 5 4 2 3" xfId="23778" xr:uid="{3C8044E1-8DC6-4BA5-BC2B-3E7CA9441802}"/>
    <cellStyle name="Output 2 2 5 4 3" xfId="23779" xr:uid="{5B6BF92F-DE2B-438F-9FD4-7FCD2AD58E32}"/>
    <cellStyle name="Output 2 2 5 4 3 2" xfId="23780" xr:uid="{8C71C627-40AB-4BCE-853E-45DE51FE2127}"/>
    <cellStyle name="Output 2 2 5 4 3 3" xfId="23781" xr:uid="{DB34076C-E8D6-4127-942C-25E4FE200B67}"/>
    <cellStyle name="Output 2 2 5 4 4" xfId="23782" xr:uid="{00FE7ECF-E429-41AD-978F-2335DA76A67D}"/>
    <cellStyle name="Output 2 2 5 4 4 2" xfId="23783" xr:uid="{7AEB6E72-5A4F-46FB-B408-BC6DE3F53C2F}"/>
    <cellStyle name="Output 2 2 5 4 4 3" xfId="23784" xr:uid="{B4C0F429-D141-4BB1-B923-81D1E476D741}"/>
    <cellStyle name="Output 2 2 5 4 5" xfId="23785" xr:uid="{8897D23F-F773-48BC-873C-826DD7E9283C}"/>
    <cellStyle name="Output 2 2 5 4 5 2" xfId="23786" xr:uid="{3C2958B0-DB8E-43EC-BCD0-819E9B3B024F}"/>
    <cellStyle name="Output 2 2 5 4 5 3" xfId="23787" xr:uid="{849618A9-4EFE-44C1-8A9B-6D9C6171400A}"/>
    <cellStyle name="Output 2 2 5 4 6" xfId="23788" xr:uid="{C7A5A52F-6FE3-47CE-803D-0CB65982BE82}"/>
    <cellStyle name="Output 2 2 5 4 6 2" xfId="23789" xr:uid="{56789055-6594-4607-8D80-CD1B9E74709B}"/>
    <cellStyle name="Output 2 2 5 4 6 3" xfId="23790" xr:uid="{09F3CB14-45FE-4E59-936A-5E0E506EE0E9}"/>
    <cellStyle name="Output 2 2 5 4 7" xfId="23791" xr:uid="{4CFD2704-8753-4A8C-A9B8-26423F06EE77}"/>
    <cellStyle name="Output 2 2 5 4 8" xfId="23792" xr:uid="{BFB6560E-73FC-4EA1-ADF0-DC4398F2EC4E}"/>
    <cellStyle name="Output 2 2 5 4 9" xfId="23793" xr:uid="{5B8D9D6A-BCDD-4BB0-A2AD-4D00C12605BE}"/>
    <cellStyle name="Output 2 2 5 5" xfId="23794" xr:uid="{A1FF7AE7-25B0-4F8C-AD02-1F58C87B3FD6}"/>
    <cellStyle name="Output 2 2 5 5 2" xfId="23795" xr:uid="{39F3BC32-C8C4-4802-AFD0-5D7F30418E4D}"/>
    <cellStyle name="Output 2 2 5 5 2 2" xfId="23796" xr:uid="{9E62E28D-216C-43D9-AAD8-22282DEC9461}"/>
    <cellStyle name="Output 2 2 5 5 2 3" xfId="23797" xr:uid="{0584540D-0C0B-41C8-91D9-220E9420E50D}"/>
    <cellStyle name="Output 2 2 5 5 3" xfId="23798" xr:uid="{0DA92159-C324-4DC3-AE49-1FA5BFDB3981}"/>
    <cellStyle name="Output 2 2 5 5 3 2" xfId="23799" xr:uid="{55A5738F-6B5E-47C5-B467-0AC73F2DE286}"/>
    <cellStyle name="Output 2 2 5 5 3 3" xfId="23800" xr:uid="{2E00020F-B999-4CBD-85C0-A5013F64D01F}"/>
    <cellStyle name="Output 2 2 5 5 4" xfId="23801" xr:uid="{834BCC43-7E26-4D1C-8BEB-50DE39CFD96C}"/>
    <cellStyle name="Output 2 2 5 5 4 2" xfId="23802" xr:uid="{116A035A-C43B-481C-B399-DD23D1FB537E}"/>
    <cellStyle name="Output 2 2 5 5 4 3" xfId="23803" xr:uid="{0DE6D75A-560C-4017-96C3-2745806F31E9}"/>
    <cellStyle name="Output 2 2 5 5 5" xfId="23804" xr:uid="{C3E75168-4553-491B-A84D-3F3DBEADA54B}"/>
    <cellStyle name="Output 2 2 5 5 5 2" xfId="23805" xr:uid="{1DE776B4-14E5-4602-BFE8-CC8A7A20F162}"/>
    <cellStyle name="Output 2 2 5 5 5 3" xfId="23806" xr:uid="{C788195E-A5D2-48A8-9787-AE00E67DB8D3}"/>
    <cellStyle name="Output 2 2 5 5 6" xfId="23807" xr:uid="{D2391602-838C-443F-8D55-55096A6877BF}"/>
    <cellStyle name="Output 2 2 5 5 6 2" xfId="23808" xr:uid="{BA04B677-C15F-4A85-8873-502BC7458D41}"/>
    <cellStyle name="Output 2 2 5 5 6 3" xfId="23809" xr:uid="{4D6025B6-D517-4476-991F-97D38927FE3B}"/>
    <cellStyle name="Output 2 2 5 5 7" xfId="23810" xr:uid="{57C3955D-CBE6-4DB4-AA60-205361EF3418}"/>
    <cellStyle name="Output 2 2 5 5 8" xfId="23811" xr:uid="{523DD8B1-EB8C-4CE7-9D08-3D46BF7EC22C}"/>
    <cellStyle name="Output 2 2 5 5 9" xfId="23812" xr:uid="{6730A0B3-D031-447D-AE93-7D5B1F6540E2}"/>
    <cellStyle name="Output 2 2 5 6" xfId="23813" xr:uid="{271B045A-1191-49F6-8458-E15F665A9FBF}"/>
    <cellStyle name="Output 2 2 5 6 2" xfId="23814" xr:uid="{8DD83453-6667-40BD-906F-645BC6FB046D}"/>
    <cellStyle name="Output 2 2 5 6 2 2" xfId="23815" xr:uid="{1D8BD379-494D-4BF1-885D-7FD550700C65}"/>
    <cellStyle name="Output 2 2 5 6 2 3" xfId="23816" xr:uid="{678D870F-C0A2-44B0-B5A7-DFCA31BC2ECA}"/>
    <cellStyle name="Output 2 2 5 6 3" xfId="23817" xr:uid="{7A00C313-B06B-4C70-A918-8212852BD9BD}"/>
    <cellStyle name="Output 2 2 5 6 3 2" xfId="23818" xr:uid="{7D5510BA-F6A4-4D48-BF65-8623551DBBC4}"/>
    <cellStyle name="Output 2 2 5 6 3 3" xfId="23819" xr:uid="{2A7B697C-93BA-4549-B381-7F26F80A423F}"/>
    <cellStyle name="Output 2 2 5 6 4" xfId="23820" xr:uid="{FBE480F0-9713-4211-B72A-AC0AB9B91223}"/>
    <cellStyle name="Output 2 2 5 6 4 2" xfId="23821" xr:uid="{785CEACE-912D-4268-B24C-B93EF48D6459}"/>
    <cellStyle name="Output 2 2 5 6 4 3" xfId="23822" xr:uid="{16CB7AD6-32FE-4EE0-85B3-A56550DF7F7D}"/>
    <cellStyle name="Output 2 2 5 6 5" xfId="23823" xr:uid="{3C556F7E-2106-4BE9-8C85-0AE97A7B557A}"/>
    <cellStyle name="Output 2 2 5 6 5 2" xfId="23824" xr:uid="{1F708903-F4F3-4177-B258-2F4E20AF2EB5}"/>
    <cellStyle name="Output 2 2 5 6 5 3" xfId="23825" xr:uid="{20564B73-31D1-4876-AE9D-76CF6991F91D}"/>
    <cellStyle name="Output 2 2 5 6 6" xfId="23826" xr:uid="{2FA74B84-B3F3-4721-ADD4-041C920261A1}"/>
    <cellStyle name="Output 2 2 5 6 6 2" xfId="23827" xr:uid="{F6302FB2-220B-4A26-8593-EB66A08262D1}"/>
    <cellStyle name="Output 2 2 5 6 6 3" xfId="23828" xr:uid="{12FCD4E9-AAF9-425D-8AE9-EA3D9D9E66F7}"/>
    <cellStyle name="Output 2 2 5 6 7" xfId="23829" xr:uid="{3369B03D-74D3-4D11-9C5B-A3EFD5781581}"/>
    <cellStyle name="Output 2 2 5 6 8" xfId="23830" xr:uid="{6F2F9C7A-30CD-40B1-B711-9828841B87E0}"/>
    <cellStyle name="Output 2 2 5 6 9" xfId="23831" xr:uid="{6F2517D9-DBDE-4390-BC86-FD2860E015B0}"/>
    <cellStyle name="Output 2 2 5 7" xfId="23832" xr:uid="{CD90BE8F-FF71-4073-B1CD-81777CC694E8}"/>
    <cellStyle name="Output 2 2 5 7 2" xfId="23833" xr:uid="{DEA027E7-E305-4AEC-BCAD-943CD8CE6624}"/>
    <cellStyle name="Output 2 2 5 7 2 2" xfId="23834" xr:uid="{B65C7492-0380-4D74-9B1D-19BD66966852}"/>
    <cellStyle name="Output 2 2 5 7 2 3" xfId="23835" xr:uid="{612905CA-8274-4836-8145-27D2607266AB}"/>
    <cellStyle name="Output 2 2 5 7 3" xfId="23836" xr:uid="{B4E3A2F0-EF0F-4A98-A48E-F0807974BEA1}"/>
    <cellStyle name="Output 2 2 5 7 3 2" xfId="23837" xr:uid="{CD7F3E5A-FDAC-477D-BFC9-4C741EBDBC5B}"/>
    <cellStyle name="Output 2 2 5 7 3 3" xfId="23838" xr:uid="{C29ECA9C-FA98-4889-9B08-32143B3D56EF}"/>
    <cellStyle name="Output 2 2 5 7 4" xfId="23839" xr:uid="{376E60F0-F86A-4C79-9B0F-FBBCEF8AC798}"/>
    <cellStyle name="Output 2 2 5 7 4 2" xfId="23840" xr:uid="{003C73FB-7AF7-4BDB-9760-B3099AFA7D8B}"/>
    <cellStyle name="Output 2 2 5 7 4 3" xfId="23841" xr:uid="{917A3E44-4374-4767-879F-0B75EC660906}"/>
    <cellStyle name="Output 2 2 5 7 5" xfId="23842" xr:uid="{5A797C70-D258-4B5A-BF06-6AFB60A7261D}"/>
    <cellStyle name="Output 2 2 5 7 5 2" xfId="23843" xr:uid="{4CAC19FC-3B73-473C-89C7-BFB594DA174A}"/>
    <cellStyle name="Output 2 2 5 7 5 3" xfId="23844" xr:uid="{1A99C55F-FE94-4920-9199-E1E44383E4EE}"/>
    <cellStyle name="Output 2 2 5 7 6" xfId="23845" xr:uid="{E88B691E-FBF6-4139-8BBD-916709627B9B}"/>
    <cellStyle name="Output 2 2 5 7 6 2" xfId="23846" xr:uid="{88FF3892-04A5-43A6-94AB-10FA873B087F}"/>
    <cellStyle name="Output 2 2 5 7 6 3" xfId="23847" xr:uid="{CC9426D9-1C23-432C-830D-E519925E546F}"/>
    <cellStyle name="Output 2 2 5 7 7" xfId="23848" xr:uid="{F3F7D543-F9CB-4F52-9592-4AA8E9C94892}"/>
    <cellStyle name="Output 2 2 5 7 8" xfId="23849" xr:uid="{1CBC3F7F-F9E3-4FD8-BD34-445DF4BFBF84}"/>
    <cellStyle name="Output 2 2 5 7 9" xfId="23850" xr:uid="{8208D921-132E-4DC9-88C8-5012DCF7143E}"/>
    <cellStyle name="Output 2 2 5 8" xfId="23851" xr:uid="{81425685-BAB9-4882-9D5F-EEAAECF1587D}"/>
    <cellStyle name="Output 2 2 5 8 2" xfId="23852" xr:uid="{B47829D5-4B4C-481C-82B2-DD53A664CBA0}"/>
    <cellStyle name="Output 2 2 5 8 2 2" xfId="23853" xr:uid="{AD8F2C96-9E9E-4FB3-8BD2-7E1E202316E7}"/>
    <cellStyle name="Output 2 2 5 8 2 3" xfId="23854" xr:uid="{ED367E14-8C4C-4CFD-ADA9-7984B0FDE043}"/>
    <cellStyle name="Output 2 2 5 8 3" xfId="23855" xr:uid="{6A72207F-DD3A-49F8-A874-ACE4E95A9059}"/>
    <cellStyle name="Output 2 2 5 8 3 2" xfId="23856" xr:uid="{5E47A6C8-609D-425A-97FA-382070A25739}"/>
    <cellStyle name="Output 2 2 5 8 3 3" xfId="23857" xr:uid="{8997DC18-E9C0-4350-852E-7928C7AB9F8D}"/>
    <cellStyle name="Output 2 2 5 8 4" xfId="23858" xr:uid="{B1AD4F25-F7B1-428D-B3DF-25C395826CA0}"/>
    <cellStyle name="Output 2 2 5 8 4 2" xfId="23859" xr:uid="{C1CDFDAE-F157-4550-A90B-185D2EFBD6AB}"/>
    <cellStyle name="Output 2 2 5 8 4 3" xfId="23860" xr:uid="{77547771-7EE5-4E53-9B4D-66049DFFFED0}"/>
    <cellStyle name="Output 2 2 5 8 5" xfId="23861" xr:uid="{01630762-B280-4BC8-8F2C-57B229126A4E}"/>
    <cellStyle name="Output 2 2 5 8 5 2" xfId="23862" xr:uid="{0C4A70D0-D265-412A-9E1B-427F1BC8AAC3}"/>
    <cellStyle name="Output 2 2 5 8 5 3" xfId="23863" xr:uid="{9A409923-E4F2-4B9E-A386-4308D63C7067}"/>
    <cellStyle name="Output 2 2 5 8 6" xfId="23864" xr:uid="{26EB32F1-E044-4F12-91B4-9A190F8D21ED}"/>
    <cellStyle name="Output 2 2 5 8 6 2" xfId="23865" xr:uid="{6744AB6C-59C1-4728-8179-7391E44D7DB9}"/>
    <cellStyle name="Output 2 2 5 8 6 3" xfId="23866" xr:uid="{41D38A52-FD50-47CE-93F4-36ABDD4B7288}"/>
    <cellStyle name="Output 2 2 5 8 7" xfId="23867" xr:uid="{F75E8227-AA6C-429C-BD87-30D0382FEBEB}"/>
    <cellStyle name="Output 2 2 5 8 8" xfId="23868" xr:uid="{F4E5BB9E-B8AF-4565-9516-7E60DCAC492A}"/>
    <cellStyle name="Output 2 2 5 8 9" xfId="23869" xr:uid="{B660B6AC-FD51-4AE2-96F7-5958FED4A7F3}"/>
    <cellStyle name="Output 2 2 5 9" xfId="23870" xr:uid="{EFCAA486-2B9D-4F33-A253-3BEEB3C0E892}"/>
    <cellStyle name="Output 2 2 5 9 2" xfId="23871" xr:uid="{8C42A2EC-21B8-45AA-BB42-642A97744AEB}"/>
    <cellStyle name="Output 2 2 5 9 2 2" xfId="23872" xr:uid="{1B3DB30C-BAFE-4D3D-BBE6-AB0C24D05D36}"/>
    <cellStyle name="Output 2 2 5 9 2 3" xfId="23873" xr:uid="{2F19A372-AB80-435E-9790-2874F9919763}"/>
    <cellStyle name="Output 2 2 5 9 3" xfId="23874" xr:uid="{A83EFE61-6673-4DB1-9297-B895F490CFD8}"/>
    <cellStyle name="Output 2 2 5 9 3 2" xfId="23875" xr:uid="{0EEC9767-9B60-4A27-9FD8-37FA662570D8}"/>
    <cellStyle name="Output 2 2 5 9 3 3" xfId="23876" xr:uid="{4D43E576-83AE-413B-BE89-A38CF61FAAB4}"/>
    <cellStyle name="Output 2 2 5 9 4" xfId="23877" xr:uid="{896FEFAB-3266-4178-9C98-EEF5F8E88673}"/>
    <cellStyle name="Output 2 2 5 9 4 2" xfId="23878" xr:uid="{BA0415B1-FCFC-417B-B43C-103E2BC3BFD0}"/>
    <cellStyle name="Output 2 2 5 9 4 3" xfId="23879" xr:uid="{A413A6B7-23FA-4F38-9BB2-FAB9B76B1F6A}"/>
    <cellStyle name="Output 2 2 5 9 5" xfId="23880" xr:uid="{9787B598-2EDB-4475-A289-3C93B5EA0B57}"/>
    <cellStyle name="Output 2 2 5 9 5 2" xfId="23881" xr:uid="{A7B81A06-BC4A-448B-9088-E2EB02050BF8}"/>
    <cellStyle name="Output 2 2 5 9 5 3" xfId="23882" xr:uid="{5CD0B0B3-D0E6-4A3D-8409-7948C05D611A}"/>
    <cellStyle name="Output 2 2 5 9 6" xfId="23883" xr:uid="{45C2FD63-C18F-47D3-A80E-134E4956B135}"/>
    <cellStyle name="Output 2 2 5 9 6 2" xfId="23884" xr:uid="{3F0A342B-E763-4511-967D-0A5EE66E1A5E}"/>
    <cellStyle name="Output 2 2 5 9 6 3" xfId="23885" xr:uid="{EFB674EE-C2C5-4A26-B5D2-B8F6742D9200}"/>
    <cellStyle name="Output 2 2 5 9 7" xfId="23886" xr:uid="{8F9FDB8B-485B-4616-B52B-47B0EB575D1C}"/>
    <cellStyle name="Output 2 2 5 9 8" xfId="23887" xr:uid="{87AB55F0-36DC-4C0F-9EBA-24E7E180E50F}"/>
    <cellStyle name="Output 2 2 6" xfId="23888" xr:uid="{6BBBD31A-AEE2-4C27-BBB3-AA1EC23D024B}"/>
    <cellStyle name="Output 2 2 6 10" xfId="23889" xr:uid="{681B03AD-321C-4E46-8E44-BCF4471CFA7E}"/>
    <cellStyle name="Output 2 2 6 11" xfId="23890" xr:uid="{74737647-D54B-431D-95A1-7825C57CF0A5}"/>
    <cellStyle name="Output 2 2 6 2" xfId="23891" xr:uid="{F645EFA4-7699-4A03-B103-CE582CAAD3CD}"/>
    <cellStyle name="Output 2 2 6 2 2" xfId="23892" xr:uid="{BE734533-E2A1-4E6B-85F8-9A735755B5DB}"/>
    <cellStyle name="Output 2 2 6 2 3" xfId="23893" xr:uid="{D14A60D9-AD41-4974-B1EE-A85322ECD41C}"/>
    <cellStyle name="Output 2 2 6 2 4" xfId="23894" xr:uid="{68D9356B-1B2D-4F22-BBDA-1E5E67D19ED7}"/>
    <cellStyle name="Output 2 2 6 3" xfId="23895" xr:uid="{74EDAF77-86FE-4C87-883D-746E29D24E31}"/>
    <cellStyle name="Output 2 2 6 3 2" xfId="23896" xr:uid="{A69A0D3C-2F54-4986-8335-6D22AF21A77E}"/>
    <cellStyle name="Output 2 2 6 3 3" xfId="23897" xr:uid="{D71D3DD9-7765-421A-AC82-C9C79F714F26}"/>
    <cellStyle name="Output 2 2 6 3 4" xfId="23898" xr:uid="{A418707F-2AD0-4CAE-A467-289150A68048}"/>
    <cellStyle name="Output 2 2 6 4" xfId="23899" xr:uid="{5769B00F-87EC-4A1A-B39D-AE539A4D838B}"/>
    <cellStyle name="Output 2 2 6 4 2" xfId="23900" xr:uid="{568CA965-AFFA-4DD0-913F-F8992C196424}"/>
    <cellStyle name="Output 2 2 6 4 3" xfId="23901" xr:uid="{FBA9F4CE-C149-472F-8868-107A27FF2EB8}"/>
    <cellStyle name="Output 2 2 6 4 4" xfId="23902" xr:uid="{404835E4-27ED-421A-A3C3-D8DE8C9F0B5E}"/>
    <cellStyle name="Output 2 2 6 5" xfId="23903" xr:uid="{4441755D-6B28-4BB7-B962-0D77264EAD83}"/>
    <cellStyle name="Output 2 2 6 5 2" xfId="23904" xr:uid="{441D0479-B35A-489F-8A65-D640DADF3A6A}"/>
    <cellStyle name="Output 2 2 6 5 3" xfId="23905" xr:uid="{0F9E5E51-ECEF-472F-B922-18B276A54942}"/>
    <cellStyle name="Output 2 2 6 5 4" xfId="23906" xr:uid="{5BA472DC-7157-4328-A695-2D39CC4F2BAC}"/>
    <cellStyle name="Output 2 2 6 6" xfId="23907" xr:uid="{B95ADF13-44B4-4A00-BE13-54571A507A77}"/>
    <cellStyle name="Output 2 2 6 6 2" xfId="23908" xr:uid="{DF01AD18-C5F6-4F20-A319-A3FBB3709B26}"/>
    <cellStyle name="Output 2 2 6 6 3" xfId="23909" xr:uid="{9954AFD8-B95C-4539-AE7F-C646393108A5}"/>
    <cellStyle name="Output 2 2 6 6 4" xfId="23910" xr:uid="{6837D2D2-35EF-427D-BE8B-0E91FFC9111A}"/>
    <cellStyle name="Output 2 2 6 7" xfId="23911" xr:uid="{F7E6038F-DEFA-42E5-A826-FAAC59692328}"/>
    <cellStyle name="Output 2 2 6 8" xfId="23912" xr:uid="{D61D8C59-BF54-4D39-B1B6-BEAD8199F449}"/>
    <cellStyle name="Output 2 2 6 9" xfId="23913" xr:uid="{2F8C6F2F-1815-4226-95EA-C70F11DCAED3}"/>
    <cellStyle name="Output 2 2 7" xfId="23914" xr:uid="{BAE2DD74-457B-4025-BEF6-F7DFDC2E8073}"/>
    <cellStyle name="Output 2 2 7 10" xfId="23915" xr:uid="{317E9EA0-827B-4E75-B185-04B41158B895}"/>
    <cellStyle name="Output 2 2 7 2" xfId="23916" xr:uid="{CE91A715-0A3C-469D-9F01-98B69FEFB412}"/>
    <cellStyle name="Output 2 2 7 2 2" xfId="23917" xr:uid="{B69A4A60-9485-4558-A4E0-192AEDC4F4C2}"/>
    <cellStyle name="Output 2 2 7 2 3" xfId="23918" xr:uid="{BFF4CCA9-BB19-47B8-A599-CB39B8DD6673}"/>
    <cellStyle name="Output 2 2 7 2 4" xfId="23919" xr:uid="{7164F816-7498-45C3-A296-F0A9CDD17E2B}"/>
    <cellStyle name="Output 2 2 7 3" xfId="23920" xr:uid="{3F61330B-8B3D-46B2-8CF1-F1D875B8FA2A}"/>
    <cellStyle name="Output 2 2 7 3 2" xfId="23921" xr:uid="{E97DACBC-66AF-4827-8845-AE5C35C186B7}"/>
    <cellStyle name="Output 2 2 7 3 3" xfId="23922" xr:uid="{083E65D9-5FC3-425B-B127-4DAFBDE412C7}"/>
    <cellStyle name="Output 2 2 7 3 4" xfId="23923" xr:uid="{E8F9C90F-BEDD-4AAF-9288-F0310F34CAF9}"/>
    <cellStyle name="Output 2 2 7 4" xfId="23924" xr:uid="{0D2BC6AB-06C1-4E13-B38F-821C3F5B9A4D}"/>
    <cellStyle name="Output 2 2 7 4 2" xfId="23925" xr:uid="{CE8B3F41-9289-4F3F-97EB-F8EBBCDE1419}"/>
    <cellStyle name="Output 2 2 7 4 3" xfId="23926" xr:uid="{9468B37E-DE8C-425F-80C4-D7503F5EE926}"/>
    <cellStyle name="Output 2 2 7 4 4" xfId="23927" xr:uid="{511ACDB4-1C2B-4CB6-B151-7ED3D1846B38}"/>
    <cellStyle name="Output 2 2 7 5" xfId="23928" xr:uid="{9584228C-5CD5-4B30-857C-3E7DF43DAE94}"/>
    <cellStyle name="Output 2 2 7 5 2" xfId="23929" xr:uid="{38AF220E-D577-4B73-A768-64E121842774}"/>
    <cellStyle name="Output 2 2 7 5 3" xfId="23930" xr:uid="{50BDA3E7-DDFC-45B9-A734-42011BC8325D}"/>
    <cellStyle name="Output 2 2 7 5 4" xfId="23931" xr:uid="{83B2429A-DAC5-461D-99DD-B9098E86A7D8}"/>
    <cellStyle name="Output 2 2 7 6" xfId="23932" xr:uid="{99466AEE-0D5A-4829-B6C5-8822DAAB98DA}"/>
    <cellStyle name="Output 2 2 7 6 2" xfId="23933" xr:uid="{478E7C1F-1018-43EE-8DAD-49D149F2EE90}"/>
    <cellStyle name="Output 2 2 7 6 3" xfId="23934" xr:uid="{B6F12FFB-37DF-4681-9B32-DE99CE26561C}"/>
    <cellStyle name="Output 2 2 7 6 4" xfId="23935" xr:uid="{0B9B7480-D2FE-4FC3-B06B-6D985865E567}"/>
    <cellStyle name="Output 2 2 7 7" xfId="23936" xr:uid="{A42660B0-479A-443C-966B-3462CDEDBFAD}"/>
    <cellStyle name="Output 2 2 7 8" xfId="23937" xr:uid="{84B48904-3A49-4899-B369-858929A832CA}"/>
    <cellStyle name="Output 2 2 7 9" xfId="23938" xr:uid="{FCEC5DE6-D042-4526-BA94-45072C633716}"/>
    <cellStyle name="Output 2 2 8" xfId="23939" xr:uid="{B750AFE3-7E43-4909-BAAA-74CA7E83D3DF}"/>
    <cellStyle name="Output 2 2 8 2" xfId="23940" xr:uid="{D531A569-4C5C-4068-ABA6-8AC5CFEECBF9}"/>
    <cellStyle name="Output 2 2 8 2 2" xfId="23941" xr:uid="{6DD70887-102B-40FA-B7E3-0BBF30F9A541}"/>
    <cellStyle name="Output 2 2 8 2 3" xfId="23942" xr:uid="{19DAD88A-9B7A-4442-A29F-02F4E9EDE347}"/>
    <cellStyle name="Output 2 2 8 3" xfId="23943" xr:uid="{B2E5B6E9-CA8A-4AF5-B925-5AAAF80AFC5A}"/>
    <cellStyle name="Output 2 2 8 3 2" xfId="23944" xr:uid="{A8B2D91D-3B9B-4DBE-85AE-E72D0E482C21}"/>
    <cellStyle name="Output 2 2 8 3 3" xfId="23945" xr:uid="{3C0E5FBB-CC25-46E5-8CB1-8B2E0F9EA646}"/>
    <cellStyle name="Output 2 2 8 4" xfId="23946" xr:uid="{16E36F8E-D41C-4776-9FFC-1E836A7FC9B7}"/>
    <cellStyle name="Output 2 2 8 4 2" xfId="23947" xr:uid="{70A8EA2B-C59B-4697-83B4-43A6B2A9DB8F}"/>
    <cellStyle name="Output 2 2 8 4 3" xfId="23948" xr:uid="{79A48996-C790-4EE4-AFE4-D26850B794DC}"/>
    <cellStyle name="Output 2 2 8 5" xfId="23949" xr:uid="{DF98475C-3171-4B30-9DC8-6D82A3C687BF}"/>
    <cellStyle name="Output 2 2 8 5 2" xfId="23950" xr:uid="{AAD9093A-6B93-4506-8335-3F9A1040069D}"/>
    <cellStyle name="Output 2 2 8 5 3" xfId="23951" xr:uid="{540EDBC0-A081-43B3-9091-F10237691AEF}"/>
    <cellStyle name="Output 2 2 8 6" xfId="23952" xr:uid="{81491E7E-538F-4A7F-9DDD-5B8BDC35FD9A}"/>
    <cellStyle name="Output 2 2 8 6 2" xfId="23953" xr:uid="{380F6B73-A168-4457-8A1D-80D654D0E2AF}"/>
    <cellStyle name="Output 2 2 8 6 3" xfId="23954" xr:uid="{7287DE58-B9D3-4D89-890D-EBE876CFBD52}"/>
    <cellStyle name="Output 2 2 8 7" xfId="23955" xr:uid="{E601F3B9-31AF-46EE-8FF7-C3284EF7877B}"/>
    <cellStyle name="Output 2 2 8 8" xfId="23956" xr:uid="{1D80B0B7-34C3-4976-BE27-987E220610AD}"/>
    <cellStyle name="Output 2 2 8 9" xfId="23957" xr:uid="{2BB37CCD-5497-4726-891B-8A65FD263E20}"/>
    <cellStyle name="Output 2 2 9" xfId="23958" xr:uid="{F71B702A-B467-4458-A288-35DC379434DF}"/>
    <cellStyle name="Output 2 2 9 2" xfId="23959" xr:uid="{47ACAB36-2189-4670-A66C-BA408D4A29F2}"/>
    <cellStyle name="Output 2 2 9 2 2" xfId="23960" xr:uid="{12FAD2E8-A223-45A9-B29E-4EB1C47E25DD}"/>
    <cellStyle name="Output 2 2 9 2 3" xfId="23961" xr:uid="{4C6F5648-E95A-4B46-AA45-5332A47C052D}"/>
    <cellStyle name="Output 2 2 9 3" xfId="23962" xr:uid="{F1518011-B316-479A-A521-A89EDE818D55}"/>
    <cellStyle name="Output 2 2 9 3 2" xfId="23963" xr:uid="{EC3BA4E6-70A0-498A-9531-511C6DA1DBDE}"/>
    <cellStyle name="Output 2 2 9 3 3" xfId="23964" xr:uid="{223E9EA9-611B-4394-A9B8-CDC9CE4CAE26}"/>
    <cellStyle name="Output 2 2 9 4" xfId="23965" xr:uid="{F963D52B-E9BB-4B62-8C59-F0C4CC14CE55}"/>
    <cellStyle name="Output 2 2 9 4 2" xfId="23966" xr:uid="{2F3AB450-1989-4FB8-B2C2-AFE5718C6711}"/>
    <cellStyle name="Output 2 2 9 4 3" xfId="23967" xr:uid="{6FA007C5-79CA-4638-B669-CFA04634CFA6}"/>
    <cellStyle name="Output 2 2 9 5" xfId="23968" xr:uid="{9E71D5DB-EB9E-4CD6-8790-DB067CC06F23}"/>
    <cellStyle name="Output 2 2 9 5 2" xfId="23969" xr:uid="{DD7DEA08-05EC-4746-B21F-FFFE85EE8B90}"/>
    <cellStyle name="Output 2 2 9 5 3" xfId="23970" xr:uid="{5C63D490-CA33-413E-A260-EF2E7528B185}"/>
    <cellStyle name="Output 2 2 9 6" xfId="23971" xr:uid="{411913FB-FF21-4EAB-90FE-76199E85DDAA}"/>
    <cellStyle name="Output 2 2 9 6 2" xfId="23972" xr:uid="{451A2A13-8F58-4EEA-A94A-8BA45D7ED4F3}"/>
    <cellStyle name="Output 2 2 9 6 3" xfId="23973" xr:uid="{3D0DAFD3-AAEB-4EAD-8451-8599280513CC}"/>
    <cellStyle name="Output 2 2 9 7" xfId="23974" xr:uid="{09C66576-FAD3-4995-BD13-76DF209B3C17}"/>
    <cellStyle name="Output 2 2 9 8" xfId="23975" xr:uid="{340C7B37-116B-4249-8FB0-A0B8CFAEEAE3}"/>
    <cellStyle name="Output 2 2 9 9" xfId="23976" xr:uid="{DB152EA5-86EE-4C8A-AF9B-1AF598374429}"/>
    <cellStyle name="Output 2 20" xfId="23977" xr:uid="{AA5B7A6F-5D18-4765-A98A-AC86E55EA874}"/>
    <cellStyle name="Output 2 20 2" xfId="23978" xr:uid="{C791AF9E-42A5-4252-A43B-17E231852276}"/>
    <cellStyle name="Output 2 20 3" xfId="23979" xr:uid="{95B50439-8A73-4BC4-AF18-5B4B0F48B4CB}"/>
    <cellStyle name="Output 2 20 4" xfId="23980" xr:uid="{6837FA6E-5B77-4DBC-806C-AE928787CE7E}"/>
    <cellStyle name="Output 2 21" xfId="23981" xr:uid="{F7B60A98-A162-467C-8ABD-D3644ADED88C}"/>
    <cellStyle name="Output 2 22" xfId="23982" xr:uid="{BA264911-A848-407D-8C30-2B26C2D39FC6}"/>
    <cellStyle name="Output 2 23" xfId="23983" xr:uid="{2EEA0255-CE52-41A3-9A42-FAFB8F4FCD21}"/>
    <cellStyle name="Output 2 24" xfId="23984" xr:uid="{DB971346-11A0-4C10-946B-9E1827E51112}"/>
    <cellStyle name="Output 2 25" xfId="23985" xr:uid="{A1D9B53B-F4E7-4211-9154-C09CE46E8915}"/>
    <cellStyle name="Output 2 26" xfId="23986" xr:uid="{33950420-F7A1-46E0-894B-8273A16F40F1}"/>
    <cellStyle name="Output 2 3" xfId="23987" xr:uid="{67A454A9-43F5-4056-A0CE-2FF8B34E2704}"/>
    <cellStyle name="Output 2 3 10" xfId="23988" xr:uid="{2A6C6E71-3DB7-4A60-8B06-1DC9138DC570}"/>
    <cellStyle name="Output 2 3 10 2" xfId="23989" xr:uid="{B2D06DF4-7F81-4578-A15F-B2EB34E6E2E3}"/>
    <cellStyle name="Output 2 3 10 2 2" xfId="23990" xr:uid="{32607E49-0E6F-4E0A-A606-ABDE8E86E6BA}"/>
    <cellStyle name="Output 2 3 10 2 3" xfId="23991" xr:uid="{A5436B2A-AF70-4BC6-AB31-0D5FABFA7206}"/>
    <cellStyle name="Output 2 3 10 3" xfId="23992" xr:uid="{32DF2B7B-50D8-400C-BC7F-4D3930B705C3}"/>
    <cellStyle name="Output 2 3 10 3 2" xfId="23993" xr:uid="{A512B024-E5C7-4136-9ABA-592073886934}"/>
    <cellStyle name="Output 2 3 10 3 3" xfId="23994" xr:uid="{8C82DA76-97F3-45CE-80A5-8338887245A8}"/>
    <cellStyle name="Output 2 3 10 4" xfId="23995" xr:uid="{691A72B5-6943-456C-B618-BCFFC7A3A79F}"/>
    <cellStyle name="Output 2 3 10 4 2" xfId="23996" xr:uid="{44DFA2FA-CDDA-4547-BA66-B2C0260D4DE0}"/>
    <cellStyle name="Output 2 3 10 4 3" xfId="23997" xr:uid="{D56A9A1D-C451-48E1-8830-EB95B9B644AB}"/>
    <cellStyle name="Output 2 3 10 5" xfId="23998" xr:uid="{9EA6568A-175E-4F5C-9292-4FF45757ABD5}"/>
    <cellStyle name="Output 2 3 10 5 2" xfId="23999" xr:uid="{879830F4-3D12-41A2-9689-96581A319B65}"/>
    <cellStyle name="Output 2 3 10 5 3" xfId="24000" xr:uid="{34AF9D58-DCF3-4646-8B1E-9840EDF87781}"/>
    <cellStyle name="Output 2 3 10 6" xfId="24001" xr:uid="{DDB6F16D-D38F-42A6-8886-FAAAAA701380}"/>
    <cellStyle name="Output 2 3 10 6 2" xfId="24002" xr:uid="{1D46BC3C-60CC-46EE-9E1F-2A9A7585C4B7}"/>
    <cellStyle name="Output 2 3 10 6 3" xfId="24003" xr:uid="{4428E46A-2BEB-4142-92B3-395848EC6A6F}"/>
    <cellStyle name="Output 2 3 10 7" xfId="24004" xr:uid="{2C968038-F7AA-40C4-804D-9ED241109E4C}"/>
    <cellStyle name="Output 2 3 10 8" xfId="24005" xr:uid="{DFE887CB-8FCB-4F5B-BD25-8E6F9A6C26A5}"/>
    <cellStyle name="Output 2 3 10 9" xfId="24006" xr:uid="{A5CD4555-031B-40A5-9D45-DB75B7108B05}"/>
    <cellStyle name="Output 2 3 11" xfId="24007" xr:uid="{2DD168C4-5345-46D9-81CC-2FBB772272B6}"/>
    <cellStyle name="Output 2 3 11 2" xfId="24008" xr:uid="{D636B6FB-EA7D-4422-9564-D8DA65345617}"/>
    <cellStyle name="Output 2 3 11 2 2" xfId="24009" xr:uid="{DE1AF6BF-F71B-4486-8C3E-F12341C773DF}"/>
    <cellStyle name="Output 2 3 11 2 3" xfId="24010" xr:uid="{A619F71D-4F7B-41A7-8004-06DC68130624}"/>
    <cellStyle name="Output 2 3 11 3" xfId="24011" xr:uid="{44FCDF66-AF8F-4968-BD9C-460F59ACD512}"/>
    <cellStyle name="Output 2 3 11 3 2" xfId="24012" xr:uid="{96B1A30B-67B8-42DB-B896-856D53964183}"/>
    <cellStyle name="Output 2 3 11 3 3" xfId="24013" xr:uid="{9B048FB8-959F-493A-AD53-8088418D0BF9}"/>
    <cellStyle name="Output 2 3 11 4" xfId="24014" xr:uid="{6A225395-0DD5-4408-A327-0B7C0CF2A560}"/>
    <cellStyle name="Output 2 3 11 4 2" xfId="24015" xr:uid="{248C1CFA-38E3-46C8-8B26-F33E8E878331}"/>
    <cellStyle name="Output 2 3 11 4 3" xfId="24016" xr:uid="{13E86F62-C252-4DF7-83E5-C875B949F739}"/>
    <cellStyle name="Output 2 3 11 5" xfId="24017" xr:uid="{ED1F5E9B-C0F0-40A1-83C0-6C73890C3005}"/>
    <cellStyle name="Output 2 3 11 5 2" xfId="24018" xr:uid="{F6031B57-A7B4-44C6-B1E8-B5F1BF4C22E3}"/>
    <cellStyle name="Output 2 3 11 5 3" xfId="24019" xr:uid="{CAD4B1F6-C633-4D26-9CD0-C784BD46564A}"/>
    <cellStyle name="Output 2 3 11 6" xfId="24020" xr:uid="{5D9899DF-7EB2-4E63-BB39-05068EB847EA}"/>
    <cellStyle name="Output 2 3 11 6 2" xfId="24021" xr:uid="{92CEA5AE-231E-478A-988B-EDEEFBA31970}"/>
    <cellStyle name="Output 2 3 11 6 3" xfId="24022" xr:uid="{A28FAC06-8458-436D-A764-5177C384C610}"/>
    <cellStyle name="Output 2 3 11 7" xfId="24023" xr:uid="{13C6FDE3-9F49-458B-A6E7-ABED44840E4C}"/>
    <cellStyle name="Output 2 3 11 8" xfId="24024" xr:uid="{0325D336-EE0A-4CC6-85F1-964AC0B4A294}"/>
    <cellStyle name="Output 2 3 11 9" xfId="24025" xr:uid="{196C47D9-DCE4-4DAA-AE8C-AC227049BD8D}"/>
    <cellStyle name="Output 2 3 12" xfId="24026" xr:uid="{C6F58A22-38DC-44A6-B4FD-2A1C0975C0C7}"/>
    <cellStyle name="Output 2 3 12 2" xfId="24027" xr:uid="{6DA45D45-CF24-4023-BABA-F85721A27DF8}"/>
    <cellStyle name="Output 2 3 12 2 2" xfId="24028" xr:uid="{792A7639-C472-41DC-B748-AC24B2BA20A3}"/>
    <cellStyle name="Output 2 3 12 2 3" xfId="24029" xr:uid="{92DB5502-7939-42B3-973B-6144C7C58BD0}"/>
    <cellStyle name="Output 2 3 12 3" xfId="24030" xr:uid="{F351C2D1-A612-4BD0-829F-A3FF7033AE16}"/>
    <cellStyle name="Output 2 3 12 3 2" xfId="24031" xr:uid="{503141AE-9809-4C8C-8B56-707E98871AA3}"/>
    <cellStyle name="Output 2 3 12 3 3" xfId="24032" xr:uid="{21BBE0EE-12F4-478D-A583-A15312623020}"/>
    <cellStyle name="Output 2 3 12 4" xfId="24033" xr:uid="{694A9796-0AEE-40ED-B677-FC3D22443739}"/>
    <cellStyle name="Output 2 3 12 4 2" xfId="24034" xr:uid="{A7916BEF-C31E-4036-9DE7-D75C0297E4E5}"/>
    <cellStyle name="Output 2 3 12 4 3" xfId="24035" xr:uid="{9A434916-457A-4013-85DE-867AE3DE1328}"/>
    <cellStyle name="Output 2 3 12 5" xfId="24036" xr:uid="{9A1DD1F8-BEE2-4BCA-AD19-8CE3B0EDB2B5}"/>
    <cellStyle name="Output 2 3 12 5 2" xfId="24037" xr:uid="{5F591191-7D9B-40B3-A835-3816358F38C7}"/>
    <cellStyle name="Output 2 3 12 5 3" xfId="24038" xr:uid="{55B16DB9-D108-43C1-9247-A2E482DB5773}"/>
    <cellStyle name="Output 2 3 12 6" xfId="24039" xr:uid="{977281F2-F349-40E9-AD07-BED2F7BE89FC}"/>
    <cellStyle name="Output 2 3 12 6 2" xfId="24040" xr:uid="{5FB3B236-4018-4EFA-BAB4-984E4311E9C8}"/>
    <cellStyle name="Output 2 3 12 6 3" xfId="24041" xr:uid="{E51A7C4C-1E8D-47A0-809D-CF7C6D97F761}"/>
    <cellStyle name="Output 2 3 12 7" xfId="24042" xr:uid="{480DA3BD-8439-4B53-A401-33CBBBD1E488}"/>
    <cellStyle name="Output 2 3 12 8" xfId="24043" xr:uid="{14A81574-10F1-4A4E-9A44-4ADC76D738A8}"/>
    <cellStyle name="Output 2 3 12 9" xfId="24044" xr:uid="{846EDFFD-B6CE-4841-9526-EC748EDC9886}"/>
    <cellStyle name="Output 2 3 13" xfId="24045" xr:uid="{31E8209E-EB06-480E-A465-4C4A018E9C71}"/>
    <cellStyle name="Output 2 3 13 2" xfId="24046" xr:uid="{F3A0F072-3948-468D-95C9-5896372352B8}"/>
    <cellStyle name="Output 2 3 13 2 2" xfId="24047" xr:uid="{104B6E53-7621-42FF-AA8D-A16E99CA7DD6}"/>
    <cellStyle name="Output 2 3 13 2 3" xfId="24048" xr:uid="{6D531A32-858C-4482-B309-78CFDA20FD19}"/>
    <cellStyle name="Output 2 3 13 3" xfId="24049" xr:uid="{67E709A6-F691-4DA8-B9B2-E3116BF22B6B}"/>
    <cellStyle name="Output 2 3 13 3 2" xfId="24050" xr:uid="{1E5354A5-9213-4D71-8920-32E64FA2110D}"/>
    <cellStyle name="Output 2 3 13 3 3" xfId="24051" xr:uid="{ED048B3B-AE50-480A-BA25-D097A2364547}"/>
    <cellStyle name="Output 2 3 13 4" xfId="24052" xr:uid="{5F910CD9-3435-4A1A-869F-ABEBEF88F1FE}"/>
    <cellStyle name="Output 2 3 13 4 2" xfId="24053" xr:uid="{F2147836-E690-49FE-A5AB-C865FE2691F7}"/>
    <cellStyle name="Output 2 3 13 4 3" xfId="24054" xr:uid="{88A05F34-F1AC-4CDE-96F1-2DAF8EF901E4}"/>
    <cellStyle name="Output 2 3 13 5" xfId="24055" xr:uid="{A5A1AE6A-EF33-43A4-8126-3430564345CB}"/>
    <cellStyle name="Output 2 3 13 5 2" xfId="24056" xr:uid="{21DBAAD3-0DE2-4FBE-B9E2-CD6D70A34B14}"/>
    <cellStyle name="Output 2 3 13 5 3" xfId="24057" xr:uid="{4127C4FB-92A0-4CE5-A4CF-C25D81F038FC}"/>
    <cellStyle name="Output 2 3 13 6" xfId="24058" xr:uid="{D603A037-4209-4957-8DF6-67393A5EBB79}"/>
    <cellStyle name="Output 2 3 13 6 2" xfId="24059" xr:uid="{D8EBE195-489C-488E-9514-29CD36176AE1}"/>
    <cellStyle name="Output 2 3 13 6 3" xfId="24060" xr:uid="{17C386E7-A3B3-4A60-92F2-70F66EFDEE8F}"/>
    <cellStyle name="Output 2 3 13 7" xfId="24061" xr:uid="{B33DE5B6-A1A4-4758-A99A-0FB49C514075}"/>
    <cellStyle name="Output 2 3 13 8" xfId="24062" xr:uid="{B6F60AEF-8A65-40AE-8F0C-5CB801834897}"/>
    <cellStyle name="Output 2 3 13 9" xfId="24063" xr:uid="{10918D17-5852-4B58-8CE8-298FD755AE10}"/>
    <cellStyle name="Output 2 3 14" xfId="24064" xr:uid="{3CE295DA-2C90-4F17-B83F-ABB029644CA9}"/>
    <cellStyle name="Output 2 3 14 2" xfId="24065" xr:uid="{1BB0F127-8AB5-4C9E-BFCD-1C28F8812765}"/>
    <cellStyle name="Output 2 3 14 2 2" xfId="24066" xr:uid="{CF63D274-2BF7-48DE-A0AA-CB8991BBFFB6}"/>
    <cellStyle name="Output 2 3 14 2 3" xfId="24067" xr:uid="{55DED1D1-B0CD-4D50-BBAA-3A0D6130088F}"/>
    <cellStyle name="Output 2 3 14 3" xfId="24068" xr:uid="{FFE11AD0-A16D-4D6D-9761-5C53DF928773}"/>
    <cellStyle name="Output 2 3 14 3 2" xfId="24069" xr:uid="{E2DEDAC9-3BF7-4F0F-816E-07E10A3B2F3A}"/>
    <cellStyle name="Output 2 3 14 3 3" xfId="24070" xr:uid="{8A43AD69-106B-4202-8AFD-68BBADFE4522}"/>
    <cellStyle name="Output 2 3 14 4" xfId="24071" xr:uid="{FE702BB7-D26C-4B71-88CB-74943E38F934}"/>
    <cellStyle name="Output 2 3 14 4 2" xfId="24072" xr:uid="{830A12F3-CAA2-420A-9941-37BCB02E4837}"/>
    <cellStyle name="Output 2 3 14 4 3" xfId="24073" xr:uid="{5D1D43D4-B7AE-4868-BCEC-0A6A05F061F5}"/>
    <cellStyle name="Output 2 3 14 5" xfId="24074" xr:uid="{EA9B4A14-CB21-4200-B0C9-51BF9D1CAFC9}"/>
    <cellStyle name="Output 2 3 14 5 2" xfId="24075" xr:uid="{DBBA3516-494A-49E4-82F6-1A30996FEF43}"/>
    <cellStyle name="Output 2 3 14 5 3" xfId="24076" xr:uid="{A9783194-1850-46A3-82A9-AB08D2DF93F1}"/>
    <cellStyle name="Output 2 3 14 6" xfId="24077" xr:uid="{063BBA42-EB4E-45EA-AECE-C8BD993C3D50}"/>
    <cellStyle name="Output 2 3 14 6 2" xfId="24078" xr:uid="{302401C9-9B34-4389-9B1A-77FE85582D93}"/>
    <cellStyle name="Output 2 3 14 6 3" xfId="24079" xr:uid="{10BE95E5-86B0-41FF-A212-2F2499466E6D}"/>
    <cellStyle name="Output 2 3 14 7" xfId="24080" xr:uid="{F8EA671F-F6B5-4A1C-9FC5-A511B2D24393}"/>
    <cellStyle name="Output 2 3 14 8" xfId="24081" xr:uid="{BAD5FB5D-796F-41B4-A82C-6EC7557F351D}"/>
    <cellStyle name="Output 2 3 14 9" xfId="24082" xr:uid="{A1D980A7-9AE3-4D46-B727-88A581DE94EE}"/>
    <cellStyle name="Output 2 3 15" xfId="24083" xr:uid="{572C989B-BFBE-48C0-8D89-239683DF88F1}"/>
    <cellStyle name="Output 2 3 15 2" xfId="24084" xr:uid="{26DA13F2-FA64-4205-9E70-AD2AF5E46E2A}"/>
    <cellStyle name="Output 2 3 15 2 2" xfId="24085" xr:uid="{3667A20D-24CE-45CE-B836-9D689EF0830D}"/>
    <cellStyle name="Output 2 3 15 2 3" xfId="24086" xr:uid="{ACF4AC9A-B6D2-477F-B863-CE857927FDD0}"/>
    <cellStyle name="Output 2 3 15 3" xfId="24087" xr:uid="{2F287968-8729-48AA-8A32-53911A0AB8E9}"/>
    <cellStyle name="Output 2 3 15 3 2" xfId="24088" xr:uid="{E3D3173E-F615-4F62-AAD5-1E22539613D3}"/>
    <cellStyle name="Output 2 3 15 3 3" xfId="24089" xr:uid="{A7AC173F-9AEE-4A64-8A9E-330E820016DD}"/>
    <cellStyle name="Output 2 3 15 4" xfId="24090" xr:uid="{253D4933-6399-4A93-9107-ECADBC636E58}"/>
    <cellStyle name="Output 2 3 15 4 2" xfId="24091" xr:uid="{FF1DAEC0-5B5B-4E28-816C-2EB5BD20CFD7}"/>
    <cellStyle name="Output 2 3 15 4 3" xfId="24092" xr:uid="{8C941F75-0614-4F2A-889A-0D71EF643914}"/>
    <cellStyle name="Output 2 3 15 5" xfId="24093" xr:uid="{9963ED8D-F11E-4190-8EF3-A2BE1965C1D4}"/>
    <cellStyle name="Output 2 3 15 5 2" xfId="24094" xr:uid="{D86804F0-CDDC-4C52-8C29-88D6509FF9F3}"/>
    <cellStyle name="Output 2 3 15 5 3" xfId="24095" xr:uid="{0DAA51DF-467F-4E6C-B247-7B6059189554}"/>
    <cellStyle name="Output 2 3 15 6" xfId="24096" xr:uid="{4BBA1CDA-475B-4536-AAAF-8BA608890BE9}"/>
    <cellStyle name="Output 2 3 15 6 2" xfId="24097" xr:uid="{1FBFF2BC-17C6-4589-A232-DF1924A9C770}"/>
    <cellStyle name="Output 2 3 15 6 3" xfId="24098" xr:uid="{3FE0A963-3B56-4457-B16E-14196AE0E517}"/>
    <cellStyle name="Output 2 3 15 7" xfId="24099" xr:uid="{8C87EAA5-0888-497E-B097-E05370E8542F}"/>
    <cellStyle name="Output 2 3 15 8" xfId="24100" xr:uid="{04399D6C-06B9-4B28-B836-A29583C9ED80}"/>
    <cellStyle name="Output 2 3 15 9" xfId="24101" xr:uid="{66865CBF-E798-4AD9-8354-7AF1EF350F22}"/>
    <cellStyle name="Output 2 3 16" xfId="24102" xr:uid="{68B18DD0-56DA-422E-AD7E-D7EEB20F2BAB}"/>
    <cellStyle name="Output 2 3 16 2" xfId="24103" xr:uid="{08940D7D-CB16-4CD6-B6D9-3874716DBED8}"/>
    <cellStyle name="Output 2 3 16 3" xfId="24104" xr:uid="{CD837512-2131-4057-B27D-E2D6D81F40E7}"/>
    <cellStyle name="Output 2 3 16 4" xfId="24105" xr:uid="{7C0F5746-2444-40A0-912F-18F010000BC6}"/>
    <cellStyle name="Output 2 3 17" xfId="24106" xr:uid="{84AFA65E-F19A-488B-8B2E-B15ABC7C791A}"/>
    <cellStyle name="Output 2 3 18" xfId="24107" xr:uid="{5FC4F287-899B-4F36-803A-FA6C10D79163}"/>
    <cellStyle name="Output 2 3 19" xfId="24108" xr:uid="{DF7C9D5E-C141-4703-8315-748E2F1F1349}"/>
    <cellStyle name="Output 2 3 2" xfId="24109" xr:uid="{143CEE3B-3F75-4B05-B5A2-E2FD7A7E3AD6}"/>
    <cellStyle name="Output 2 3 2 10" xfId="24110" xr:uid="{8EAD136E-09C6-4F44-A765-E08722D75C06}"/>
    <cellStyle name="Output 2 3 2 10 2" xfId="24111" xr:uid="{2B9849A0-0562-4BB4-9B1D-25E6532FE517}"/>
    <cellStyle name="Output 2 3 2 10 2 2" xfId="24112" xr:uid="{72C3E077-DE64-4F57-A632-33D38329969C}"/>
    <cellStyle name="Output 2 3 2 10 2 3" xfId="24113" xr:uid="{475A969F-0824-4791-9F5D-5B9EA2CE4F47}"/>
    <cellStyle name="Output 2 3 2 10 3" xfId="24114" xr:uid="{DE562932-8414-4593-BE90-78BDBB865FB8}"/>
    <cellStyle name="Output 2 3 2 10 3 2" xfId="24115" xr:uid="{48DCFA3F-BF9A-4A87-9287-B06567E7CBA3}"/>
    <cellStyle name="Output 2 3 2 10 3 3" xfId="24116" xr:uid="{3E6334AF-7D73-4DEE-A78D-9C9C86455973}"/>
    <cellStyle name="Output 2 3 2 10 4" xfId="24117" xr:uid="{B0D09267-36C0-4672-8C34-6B36FB1F0C11}"/>
    <cellStyle name="Output 2 3 2 10 4 2" xfId="24118" xr:uid="{F7B73EC2-8EE3-401D-9AEA-1C2279677210}"/>
    <cellStyle name="Output 2 3 2 10 4 3" xfId="24119" xr:uid="{5D1AE8C4-BAAF-45F8-AB52-A07E0255C2D7}"/>
    <cellStyle name="Output 2 3 2 10 5" xfId="24120" xr:uid="{FCED45BF-608E-4D8F-BDC1-EBF920F1FF1A}"/>
    <cellStyle name="Output 2 3 2 10 5 2" xfId="24121" xr:uid="{2770E216-46AC-4236-999E-8268EC96BFED}"/>
    <cellStyle name="Output 2 3 2 10 5 3" xfId="24122" xr:uid="{D8CE7786-7417-47F6-8CA4-47D50BBEF59A}"/>
    <cellStyle name="Output 2 3 2 10 6" xfId="24123" xr:uid="{897D0F54-3283-45C0-B5B9-A261088AD27C}"/>
    <cellStyle name="Output 2 3 2 10 6 2" xfId="24124" xr:uid="{76F72B5A-D2BE-48F6-8081-B01DEA532FEF}"/>
    <cellStyle name="Output 2 3 2 10 6 3" xfId="24125" xr:uid="{A3F73655-3604-4D5A-B75F-C71B71D54218}"/>
    <cellStyle name="Output 2 3 2 10 7" xfId="24126" xr:uid="{8D6F926F-6007-4682-92AD-D3C7797B6F8C}"/>
    <cellStyle name="Output 2 3 2 10 8" xfId="24127" xr:uid="{A137FB79-9D74-41DE-88D6-CF7B938E02CA}"/>
    <cellStyle name="Output 2 3 2 10 9" xfId="24128" xr:uid="{D8D52025-7B27-463A-B51E-C3618A6D9265}"/>
    <cellStyle name="Output 2 3 2 11" xfId="24129" xr:uid="{3FDB6B93-6E9E-41E9-9358-EF4A3C2628E1}"/>
    <cellStyle name="Output 2 3 2 11 2" xfId="24130" xr:uid="{2E58078C-19C0-4842-A85B-E59811189494}"/>
    <cellStyle name="Output 2 3 2 11 2 2" xfId="24131" xr:uid="{208B6CBA-ECA3-48DA-A67F-BCCE5540D880}"/>
    <cellStyle name="Output 2 3 2 11 2 3" xfId="24132" xr:uid="{0C5F3002-E566-4537-B898-3CA91536EC0E}"/>
    <cellStyle name="Output 2 3 2 11 3" xfId="24133" xr:uid="{8F277460-8EEA-4F9F-840C-E13FFFC96AA6}"/>
    <cellStyle name="Output 2 3 2 11 3 2" xfId="24134" xr:uid="{454F3672-DE18-4214-994E-022F91135A8B}"/>
    <cellStyle name="Output 2 3 2 11 3 3" xfId="24135" xr:uid="{BA96616E-C3C9-4E13-A962-BB366FF99CC1}"/>
    <cellStyle name="Output 2 3 2 11 4" xfId="24136" xr:uid="{1BB25132-20E0-41A1-8965-104A7263E00B}"/>
    <cellStyle name="Output 2 3 2 11 4 2" xfId="24137" xr:uid="{8ED6F1E8-B537-4F92-8C76-B41127890626}"/>
    <cellStyle name="Output 2 3 2 11 4 3" xfId="24138" xr:uid="{998930A7-9B6F-4922-9510-513E24E34F60}"/>
    <cellStyle name="Output 2 3 2 11 5" xfId="24139" xr:uid="{A68DFEC2-4AD0-4BFA-ACCC-1838F5785ED5}"/>
    <cellStyle name="Output 2 3 2 11 5 2" xfId="24140" xr:uid="{0150B8CC-D66A-485A-8CD7-778FC6241169}"/>
    <cellStyle name="Output 2 3 2 11 5 3" xfId="24141" xr:uid="{E75B876A-586D-4E73-BFC8-030A1D689CF9}"/>
    <cellStyle name="Output 2 3 2 11 6" xfId="24142" xr:uid="{A79FEEF9-7842-4EA7-A69C-D8CDF35C3F0C}"/>
    <cellStyle name="Output 2 3 2 11 6 2" xfId="24143" xr:uid="{399CF212-E0CB-4310-9788-C91CB6BF93DE}"/>
    <cellStyle name="Output 2 3 2 11 6 3" xfId="24144" xr:uid="{496D3ACC-E14F-4547-B403-A47E940DC452}"/>
    <cellStyle name="Output 2 3 2 11 7" xfId="24145" xr:uid="{26975904-A30F-4413-85F9-2907C7C0CAA1}"/>
    <cellStyle name="Output 2 3 2 11 8" xfId="24146" xr:uid="{6686666C-783F-4B7C-8EC1-6C95B93AB23F}"/>
    <cellStyle name="Output 2 3 2 11 9" xfId="24147" xr:uid="{9423ECEB-F807-4F60-B6BE-8B46319D3FB2}"/>
    <cellStyle name="Output 2 3 2 12" xfId="24148" xr:uid="{782E545D-8DB0-43CC-ACEC-807359D73D62}"/>
    <cellStyle name="Output 2 3 2 12 2" xfId="24149" xr:uid="{9417F124-205C-4DE3-BCDC-4757E28FEA7C}"/>
    <cellStyle name="Output 2 3 2 12 2 2" xfId="24150" xr:uid="{A6FF4463-CFAD-4F60-ABE7-EE8D05A6B552}"/>
    <cellStyle name="Output 2 3 2 12 2 3" xfId="24151" xr:uid="{EBFF230A-64C1-4593-AAEE-72011BA495C5}"/>
    <cellStyle name="Output 2 3 2 12 3" xfId="24152" xr:uid="{7100440C-6E1C-4526-8E2E-FE9F77D8DF31}"/>
    <cellStyle name="Output 2 3 2 12 3 2" xfId="24153" xr:uid="{C79C00A9-8E64-4814-B34B-1B43E3DA310E}"/>
    <cellStyle name="Output 2 3 2 12 3 3" xfId="24154" xr:uid="{03CAD66D-B3DB-4E37-AA3A-6E57F79A0330}"/>
    <cellStyle name="Output 2 3 2 12 4" xfId="24155" xr:uid="{A596BAC3-AD81-4507-B8E9-12DE28FE9EAF}"/>
    <cellStyle name="Output 2 3 2 12 4 2" xfId="24156" xr:uid="{CEEA8D33-1374-4B38-84A8-88B6CCB87B4F}"/>
    <cellStyle name="Output 2 3 2 12 4 3" xfId="24157" xr:uid="{C90333BF-08BF-4850-B9BD-5235602485DA}"/>
    <cellStyle name="Output 2 3 2 12 5" xfId="24158" xr:uid="{D8469048-5CCE-4A34-8225-2FDF3610F667}"/>
    <cellStyle name="Output 2 3 2 12 5 2" xfId="24159" xr:uid="{0CA84B7E-2661-4A13-86FB-53F68629D87D}"/>
    <cellStyle name="Output 2 3 2 12 5 3" xfId="24160" xr:uid="{C329F8C3-E72C-4540-86FC-0993DBF405E7}"/>
    <cellStyle name="Output 2 3 2 12 6" xfId="24161" xr:uid="{FB1AE3B1-FEF0-4684-B33C-FE01DFCB965D}"/>
    <cellStyle name="Output 2 3 2 12 6 2" xfId="24162" xr:uid="{C35EF406-BA01-4EC1-A2D1-04BC3649D60C}"/>
    <cellStyle name="Output 2 3 2 12 6 3" xfId="24163" xr:uid="{FE5706D5-9DCC-43D2-89C5-A85F27CE9050}"/>
    <cellStyle name="Output 2 3 2 12 7" xfId="24164" xr:uid="{B8B75F88-C15C-480D-8A97-B43DD7D24D33}"/>
    <cellStyle name="Output 2 3 2 12 8" xfId="24165" xr:uid="{513254D6-BCA2-46A1-9D32-0EEFD231DC4A}"/>
    <cellStyle name="Output 2 3 2 12 9" xfId="24166" xr:uid="{6FA0CF89-B2F8-48B8-8D35-B0D0B3A21789}"/>
    <cellStyle name="Output 2 3 2 13" xfId="24167" xr:uid="{330FA26F-ECFC-4A19-B472-6E380B4CE14A}"/>
    <cellStyle name="Output 2 3 2 13 2" xfId="24168" xr:uid="{B3F9C89F-F009-46CF-8AD3-759D2AB91889}"/>
    <cellStyle name="Output 2 3 2 13 2 2" xfId="24169" xr:uid="{DF1F407F-7527-4F74-A869-629BA76E237C}"/>
    <cellStyle name="Output 2 3 2 13 2 3" xfId="24170" xr:uid="{AD1BE370-2098-4372-A285-3F2F640ECBC5}"/>
    <cellStyle name="Output 2 3 2 13 3" xfId="24171" xr:uid="{96C847D0-418E-421E-92B6-4C13E6DB396A}"/>
    <cellStyle name="Output 2 3 2 13 3 2" xfId="24172" xr:uid="{3C950EAA-BB59-4110-B3E7-67E3900911E1}"/>
    <cellStyle name="Output 2 3 2 13 3 3" xfId="24173" xr:uid="{C1944442-5890-46DB-8845-547A0047020C}"/>
    <cellStyle name="Output 2 3 2 13 4" xfId="24174" xr:uid="{5FEC66A8-B5BC-46CD-A0E1-30D0204304D2}"/>
    <cellStyle name="Output 2 3 2 13 4 2" xfId="24175" xr:uid="{B7691E44-AAF1-4F8B-88A6-416945680765}"/>
    <cellStyle name="Output 2 3 2 13 4 3" xfId="24176" xr:uid="{FABFD6CB-6BAC-48C4-86B5-FB48C8ECBF79}"/>
    <cellStyle name="Output 2 3 2 13 5" xfId="24177" xr:uid="{4A9633B4-3168-4F72-8803-7E432B301955}"/>
    <cellStyle name="Output 2 3 2 13 5 2" xfId="24178" xr:uid="{1061CE47-921A-4EB3-AF9B-305701E7B96C}"/>
    <cellStyle name="Output 2 3 2 13 5 3" xfId="24179" xr:uid="{AE5CA80D-0DE8-409D-BAC2-813B50E8DE01}"/>
    <cellStyle name="Output 2 3 2 13 6" xfId="24180" xr:uid="{B68879E7-1BDC-41E3-B0E3-CA6A7BD7BB7D}"/>
    <cellStyle name="Output 2 3 2 13 6 2" xfId="24181" xr:uid="{701AF62C-0F20-4A44-BE28-8DC1D84B06AA}"/>
    <cellStyle name="Output 2 3 2 13 6 3" xfId="24182" xr:uid="{0F528E97-7BD4-401D-9A2E-C213ED3A3AA2}"/>
    <cellStyle name="Output 2 3 2 13 7" xfId="24183" xr:uid="{FD8D0C76-1F38-4121-89EB-0212B0543620}"/>
    <cellStyle name="Output 2 3 2 13 8" xfId="24184" xr:uid="{E9678971-4B9B-4BF5-9E72-3F795A786300}"/>
    <cellStyle name="Output 2 3 2 13 9" xfId="24185" xr:uid="{D9D11DF9-0AD6-477C-BFF5-494C6D6E25F7}"/>
    <cellStyle name="Output 2 3 2 14" xfId="24186" xr:uid="{7702A9B7-6D11-497F-A834-10B4F37B4CD9}"/>
    <cellStyle name="Output 2 3 2 14 2" xfId="24187" xr:uid="{D565C4F1-3F2E-4F49-9183-20257B9BB176}"/>
    <cellStyle name="Output 2 3 2 14 3" xfId="24188" xr:uid="{47D75B46-02B6-439C-B750-A1E9D6D25BD0}"/>
    <cellStyle name="Output 2 3 2 14 4" xfId="24189" xr:uid="{187BBB50-A5A7-4C7D-BF91-54E5E85697BA}"/>
    <cellStyle name="Output 2 3 2 15" xfId="24190" xr:uid="{A4F3F11D-258B-410E-A6B3-F5444656B997}"/>
    <cellStyle name="Output 2 3 2 16" xfId="24191" xr:uid="{D6F5EED0-9D10-4F58-A32F-CD29B167CC58}"/>
    <cellStyle name="Output 2 3 2 17" xfId="24192" xr:uid="{524A9A7D-13A3-4D89-B046-939B7AB3E981}"/>
    <cellStyle name="Output 2 3 2 18" xfId="24193" xr:uid="{39FB2791-987E-4E57-9D95-E6658E5650B8}"/>
    <cellStyle name="Output 2 3 2 19" xfId="24194" xr:uid="{BCB6A9E8-BDD1-409A-9488-02A4E9221968}"/>
    <cellStyle name="Output 2 3 2 2" xfId="24195" xr:uid="{3A5DBD9F-DD4A-4409-A03D-685A4B3D0B9B}"/>
    <cellStyle name="Output 2 3 2 2 10" xfId="24196" xr:uid="{4380F5E0-F9E6-4A2F-9161-1164D2454180}"/>
    <cellStyle name="Output 2 3 2 2 10 2" xfId="24197" xr:uid="{0802FD5C-5ADE-49A4-AFAA-4F6F8C400DEA}"/>
    <cellStyle name="Output 2 3 2 2 10 2 2" xfId="24198" xr:uid="{94A4D362-D06D-4D5B-85B0-2FA9A9651F4F}"/>
    <cellStyle name="Output 2 3 2 2 10 2 3" xfId="24199" xr:uid="{781BBDAB-D24A-4987-BBEE-DF25D77B6AE9}"/>
    <cellStyle name="Output 2 3 2 2 10 3" xfId="24200" xr:uid="{6EE5477C-152A-4B8F-B2D7-78FD838C554E}"/>
    <cellStyle name="Output 2 3 2 2 10 3 2" xfId="24201" xr:uid="{99F2B542-73AB-4514-BF69-98192AB45032}"/>
    <cellStyle name="Output 2 3 2 2 10 3 3" xfId="24202" xr:uid="{5823DC78-6F9E-4ECA-947F-CB15A540E541}"/>
    <cellStyle name="Output 2 3 2 2 10 4" xfId="24203" xr:uid="{15FD6EFF-CD26-4435-9099-C7216AFB15BF}"/>
    <cellStyle name="Output 2 3 2 2 10 4 2" xfId="24204" xr:uid="{36D3AFF3-5F38-4063-BFA9-57D5824B0163}"/>
    <cellStyle name="Output 2 3 2 2 10 4 3" xfId="24205" xr:uid="{B1D14686-AF4D-491B-A050-2E1026DCFB0B}"/>
    <cellStyle name="Output 2 3 2 2 10 5" xfId="24206" xr:uid="{F2485D56-603C-4DEE-8B78-768DF6003678}"/>
    <cellStyle name="Output 2 3 2 2 10 5 2" xfId="24207" xr:uid="{57FCB091-7121-4BF6-A7FE-C6FBA03A530C}"/>
    <cellStyle name="Output 2 3 2 2 10 5 3" xfId="24208" xr:uid="{95BBEE68-DAC0-4D19-846D-69FB3EDFEE9B}"/>
    <cellStyle name="Output 2 3 2 2 10 6" xfId="24209" xr:uid="{89372BC8-3616-4095-ABAF-2EE4505E11ED}"/>
    <cellStyle name="Output 2 3 2 2 10 6 2" xfId="24210" xr:uid="{194C3146-5539-45E8-A7DF-51956F1841B9}"/>
    <cellStyle name="Output 2 3 2 2 10 6 3" xfId="24211" xr:uid="{EE751E1F-8A6A-4B5F-8F6E-F4A8100CDB61}"/>
    <cellStyle name="Output 2 3 2 2 10 7" xfId="24212" xr:uid="{FE03DA62-84E0-415E-A0B9-8AA06EAEA958}"/>
    <cellStyle name="Output 2 3 2 2 10 8" xfId="24213" xr:uid="{B5689040-8D27-491F-A964-2F8E3065FA9A}"/>
    <cellStyle name="Output 2 3 2 2 11" xfId="24214" xr:uid="{E6768B34-69C2-4BA5-912A-0808B7E6BBAF}"/>
    <cellStyle name="Output 2 3 2 2 11 2" xfId="24215" xr:uid="{3FA533A3-3400-448F-952B-92C65656735E}"/>
    <cellStyle name="Output 2 3 2 2 11 2 2" xfId="24216" xr:uid="{217CDE5B-9ECF-4386-917E-E5E98098CBB5}"/>
    <cellStyle name="Output 2 3 2 2 11 2 3" xfId="24217" xr:uid="{5044F35A-1F47-442E-BCA9-904D456CEC3A}"/>
    <cellStyle name="Output 2 3 2 2 11 3" xfId="24218" xr:uid="{EC858ECA-34A1-4A83-9662-81CB6C62EBB5}"/>
    <cellStyle name="Output 2 3 2 2 11 3 2" xfId="24219" xr:uid="{72AB039B-4DFD-4BA8-AC28-B264D224F2C6}"/>
    <cellStyle name="Output 2 3 2 2 11 3 3" xfId="24220" xr:uid="{330A6B43-0DEC-49B7-887D-F004EEF268A9}"/>
    <cellStyle name="Output 2 3 2 2 11 4" xfId="24221" xr:uid="{E86556BE-CC8A-47DF-A780-51EC8CFC3D79}"/>
    <cellStyle name="Output 2 3 2 2 11 4 2" xfId="24222" xr:uid="{F4132838-DA2B-4803-8784-5CF34231A964}"/>
    <cellStyle name="Output 2 3 2 2 11 4 3" xfId="24223" xr:uid="{16258156-B48F-4352-A200-C8B2C38E065C}"/>
    <cellStyle name="Output 2 3 2 2 11 5" xfId="24224" xr:uid="{9BBFA575-CE14-4B44-AE46-8BAB59CD7132}"/>
    <cellStyle name="Output 2 3 2 2 11 5 2" xfId="24225" xr:uid="{95A38D0F-2CE7-4273-9FDC-7EC43C40854F}"/>
    <cellStyle name="Output 2 3 2 2 11 5 3" xfId="24226" xr:uid="{DBCFDCB3-0B20-40FD-A062-829B2388B91B}"/>
    <cellStyle name="Output 2 3 2 2 11 6" xfId="24227" xr:uid="{F4CF0BEE-D6A4-4B2C-BCE4-BE722F0146C7}"/>
    <cellStyle name="Output 2 3 2 2 11 6 2" xfId="24228" xr:uid="{44621B3D-73A4-4AC8-B198-5A6EF02F1E7D}"/>
    <cellStyle name="Output 2 3 2 2 11 6 3" xfId="24229" xr:uid="{ACF97FD6-EF6E-40A6-BF29-A7EE326ABC61}"/>
    <cellStyle name="Output 2 3 2 2 11 7" xfId="24230" xr:uid="{0E5A2EDC-76FD-4DC0-9B0F-67044AD2F869}"/>
    <cellStyle name="Output 2 3 2 2 11 8" xfId="24231" xr:uid="{E52CC152-5F73-45E4-B04C-C0202C3DA000}"/>
    <cellStyle name="Output 2 3 2 2 12" xfId="24232" xr:uid="{68B90176-9059-46B3-B11D-B4E44F2C4E69}"/>
    <cellStyle name="Output 2 3 2 2 12 2" xfId="24233" xr:uid="{D172FE40-F92C-4A85-A54C-012FA171F3E3}"/>
    <cellStyle name="Output 2 3 2 2 12 2 2" xfId="24234" xr:uid="{3EB954FF-B37E-43DC-B373-8C36C3892FDA}"/>
    <cellStyle name="Output 2 3 2 2 12 2 3" xfId="24235" xr:uid="{F9ABDBAF-84C6-45DA-BA4D-2801BE4E70E1}"/>
    <cellStyle name="Output 2 3 2 2 12 3" xfId="24236" xr:uid="{CC65C961-CDE3-41FB-8686-2A23CACD0D0F}"/>
    <cellStyle name="Output 2 3 2 2 12 3 2" xfId="24237" xr:uid="{BD814CDB-B480-4142-A943-1E8E1C4BA3AA}"/>
    <cellStyle name="Output 2 3 2 2 12 3 3" xfId="24238" xr:uid="{FE1AA0DD-97DB-4F51-B2E4-92DAAB5A5A8F}"/>
    <cellStyle name="Output 2 3 2 2 12 4" xfId="24239" xr:uid="{921A20C1-CE3F-41D3-8940-F98F32499E02}"/>
    <cellStyle name="Output 2 3 2 2 12 4 2" xfId="24240" xr:uid="{F1FFB497-CCD5-425F-93AF-B80A201BB7FC}"/>
    <cellStyle name="Output 2 3 2 2 12 4 3" xfId="24241" xr:uid="{497A0540-9E9A-4B91-BC8D-8D6A60599DE0}"/>
    <cellStyle name="Output 2 3 2 2 12 5" xfId="24242" xr:uid="{9D4D356D-7981-496F-8DBD-98621A8B431C}"/>
    <cellStyle name="Output 2 3 2 2 12 5 2" xfId="24243" xr:uid="{7DCEC175-843F-4A18-8042-6143E35E69F6}"/>
    <cellStyle name="Output 2 3 2 2 12 5 3" xfId="24244" xr:uid="{08ADB5F0-CAF5-4F6C-99F4-E15A752E6100}"/>
    <cellStyle name="Output 2 3 2 2 12 6" xfId="24245" xr:uid="{1114829C-BFF6-49C4-83D0-A0EC149B04DF}"/>
    <cellStyle name="Output 2 3 2 2 12 6 2" xfId="24246" xr:uid="{84DCCEF0-0BC2-4CB4-A38C-37472F70583C}"/>
    <cellStyle name="Output 2 3 2 2 12 6 3" xfId="24247" xr:uid="{DCFB91D5-05BF-4D1F-BC9C-8E5FD13ECE6B}"/>
    <cellStyle name="Output 2 3 2 2 12 7" xfId="24248" xr:uid="{3349E336-6793-478A-831C-CDF8253B01A0}"/>
    <cellStyle name="Output 2 3 2 2 12 8" xfId="24249" xr:uid="{BAD6768D-FF59-4E30-A344-430FC037459C}"/>
    <cellStyle name="Output 2 3 2 2 13" xfId="24250" xr:uid="{0C85A4C8-5F10-4605-B7FA-1A9C37F1BFE0}"/>
    <cellStyle name="Output 2 3 2 2 13 2" xfId="24251" xr:uid="{3CC0E4E8-3C4B-4287-AEA3-8A2FA0154498}"/>
    <cellStyle name="Output 2 3 2 2 13 2 2" xfId="24252" xr:uid="{DA6A16B3-A460-4A7E-B5EF-DE3FD0685097}"/>
    <cellStyle name="Output 2 3 2 2 13 2 3" xfId="24253" xr:uid="{B4B37F45-C508-4013-A8BC-10CAF133C563}"/>
    <cellStyle name="Output 2 3 2 2 13 3" xfId="24254" xr:uid="{FF7C8236-838B-4A60-A938-A13CA9FAC72A}"/>
    <cellStyle name="Output 2 3 2 2 13 3 2" xfId="24255" xr:uid="{31E0D91B-7B25-4549-B4EB-33D9F64EEA1E}"/>
    <cellStyle name="Output 2 3 2 2 13 3 3" xfId="24256" xr:uid="{D1590305-E21E-4D73-86BA-297763923903}"/>
    <cellStyle name="Output 2 3 2 2 13 4" xfId="24257" xr:uid="{11AE984A-BA57-4B7B-B661-A4908F608A79}"/>
    <cellStyle name="Output 2 3 2 2 13 4 2" xfId="24258" xr:uid="{D88D8CA8-D76F-4AF6-899C-C046A509B919}"/>
    <cellStyle name="Output 2 3 2 2 13 4 3" xfId="24259" xr:uid="{2EC487D8-7269-4CAC-A15D-00C2D90CF445}"/>
    <cellStyle name="Output 2 3 2 2 13 5" xfId="24260" xr:uid="{0F10835C-40AD-4BE6-838C-8E5F0ACB7A6C}"/>
    <cellStyle name="Output 2 3 2 2 13 5 2" xfId="24261" xr:uid="{0028C335-7E33-40FD-B5B6-28CDC39211FF}"/>
    <cellStyle name="Output 2 3 2 2 13 5 3" xfId="24262" xr:uid="{D4154027-94D2-4AC9-B5A3-7816C4822DE2}"/>
    <cellStyle name="Output 2 3 2 2 13 6" xfId="24263" xr:uid="{2D257F77-D65F-4574-B639-14449B909F2D}"/>
    <cellStyle name="Output 2 3 2 2 13 6 2" xfId="24264" xr:uid="{1CD29B17-C07F-4339-BA67-402F8D8E32D7}"/>
    <cellStyle name="Output 2 3 2 2 13 6 3" xfId="24265" xr:uid="{B2B2E9E0-D4F2-4041-9BF6-1F958EBA67F4}"/>
    <cellStyle name="Output 2 3 2 2 13 7" xfId="24266" xr:uid="{90D7D905-2B50-4F56-82B0-71C1F3997B18}"/>
    <cellStyle name="Output 2 3 2 2 13 8" xfId="24267" xr:uid="{023E4CA7-36AB-4AB1-A693-AF3E442C53B4}"/>
    <cellStyle name="Output 2 3 2 2 14" xfId="24268" xr:uid="{0C2560FE-3CB0-4351-A6A0-6B1A79AC200C}"/>
    <cellStyle name="Output 2 3 2 2 14 2" xfId="24269" xr:uid="{010669AB-53C8-4537-BDB3-5BE7B31255E6}"/>
    <cellStyle name="Output 2 3 2 2 14 2 2" xfId="24270" xr:uid="{AF7BF31C-FB1B-40CB-A491-43A0FB5C9397}"/>
    <cellStyle name="Output 2 3 2 2 14 2 3" xfId="24271" xr:uid="{53BC589C-A3B8-4003-9C23-BAE6CB5581D5}"/>
    <cellStyle name="Output 2 3 2 2 14 3" xfId="24272" xr:uid="{F3016BB8-5269-474C-9EBC-66CAFFAFE23F}"/>
    <cellStyle name="Output 2 3 2 2 14 3 2" xfId="24273" xr:uid="{F5BECA27-F6F8-41C6-BADA-8B016CCBE86B}"/>
    <cellStyle name="Output 2 3 2 2 14 3 3" xfId="24274" xr:uid="{D95F33AD-A1E2-4DE5-AFFB-D54625B80EA5}"/>
    <cellStyle name="Output 2 3 2 2 14 4" xfId="24275" xr:uid="{16350333-4029-40DB-AE5D-9B873F287F7F}"/>
    <cellStyle name="Output 2 3 2 2 14 4 2" xfId="24276" xr:uid="{B911D997-AA95-46F8-B4F7-1B683AD75EF4}"/>
    <cellStyle name="Output 2 3 2 2 14 4 3" xfId="24277" xr:uid="{CBA502E8-C7DA-4ADA-B576-096FDC2E7679}"/>
    <cellStyle name="Output 2 3 2 2 14 5" xfId="24278" xr:uid="{7938347B-A942-4419-A0FD-232EFD8810C8}"/>
    <cellStyle name="Output 2 3 2 2 14 5 2" xfId="24279" xr:uid="{0033A90E-3AC6-478E-8560-73790374A663}"/>
    <cellStyle name="Output 2 3 2 2 14 5 3" xfId="24280" xr:uid="{864E14F6-570F-4C28-AC42-3D3BFE16F7D7}"/>
    <cellStyle name="Output 2 3 2 2 14 6" xfId="24281" xr:uid="{884A925D-D0CB-40C7-AC2E-BA970FBB9FE7}"/>
    <cellStyle name="Output 2 3 2 2 14 6 2" xfId="24282" xr:uid="{2A92EFBA-225E-4282-BB56-59DC18E56CB8}"/>
    <cellStyle name="Output 2 3 2 2 14 6 3" xfId="24283" xr:uid="{9371AC64-EABF-472E-B9EF-6CEB7D376C79}"/>
    <cellStyle name="Output 2 3 2 2 14 7" xfId="24284" xr:uid="{FD9A406C-E96D-44F6-9310-A3621423FB2B}"/>
    <cellStyle name="Output 2 3 2 2 14 8" xfId="24285" xr:uid="{8E3D6613-1C28-440E-BCAB-F179768E8C4C}"/>
    <cellStyle name="Output 2 3 2 2 15" xfId="24286" xr:uid="{89C0ACE6-32E8-4445-A725-1199C9486743}"/>
    <cellStyle name="Output 2 3 2 2 15 2" xfId="24287" xr:uid="{34142498-D5D5-4823-B3A2-0B566B9A0596}"/>
    <cellStyle name="Output 2 3 2 2 15 3" xfId="24288" xr:uid="{BA5610BA-99EC-4535-AF48-79E15AB2F4B0}"/>
    <cellStyle name="Output 2 3 2 2 16" xfId="24289" xr:uid="{AFFF3BDB-2F29-4647-8D20-778AA0AD2041}"/>
    <cellStyle name="Output 2 3 2 2 16 2" xfId="24290" xr:uid="{B26E1A21-5C1D-4AA1-8608-1088E50080AE}"/>
    <cellStyle name="Output 2 3 2 2 16 3" xfId="24291" xr:uid="{AB65D56C-9AE4-4E90-8F26-21AB8E9D35BE}"/>
    <cellStyle name="Output 2 3 2 2 17" xfId="24292" xr:uid="{E7025105-8133-4167-BF8F-7E4DD0A3ED37}"/>
    <cellStyle name="Output 2 3 2 2 18" xfId="24293" xr:uid="{15B85A38-99A7-4304-8B49-A9ECF0714800}"/>
    <cellStyle name="Output 2 3 2 2 2" xfId="24294" xr:uid="{74153C21-3868-49C3-BAB7-1B88E41675A3}"/>
    <cellStyle name="Output 2 3 2 2 2 2" xfId="24295" xr:uid="{EA1C3B6E-27A8-4434-823D-1339FCAE75EC}"/>
    <cellStyle name="Output 2 3 2 2 2 2 2" xfId="24296" xr:uid="{B62FD97C-7AB7-4B9E-AEE6-82F535E7D196}"/>
    <cellStyle name="Output 2 3 2 2 2 2 3" xfId="24297" xr:uid="{9880FFE6-B5E8-4927-BA54-F77AD76956F8}"/>
    <cellStyle name="Output 2 3 2 2 2 3" xfId="24298" xr:uid="{014D3A15-D6EC-41CB-A4C3-4535B21D6B54}"/>
    <cellStyle name="Output 2 3 2 2 2 3 2" xfId="24299" xr:uid="{E3C7243A-9820-4590-9F1B-2F424F84371F}"/>
    <cellStyle name="Output 2 3 2 2 2 3 3" xfId="24300" xr:uid="{814CA624-42B7-44EC-83A7-15D0901734B5}"/>
    <cellStyle name="Output 2 3 2 2 2 4" xfId="24301" xr:uid="{55C3A69E-C65C-4626-8136-9B91A6F3059C}"/>
    <cellStyle name="Output 2 3 2 2 2 4 2" xfId="24302" xr:uid="{5701BD8B-909A-4A05-80AC-893C9ED6E49E}"/>
    <cellStyle name="Output 2 3 2 2 2 4 3" xfId="24303" xr:uid="{60C1B85D-7509-4612-9F12-03E0E36CA6CA}"/>
    <cellStyle name="Output 2 3 2 2 2 5" xfId="24304" xr:uid="{E19BFE3B-19D0-441C-BF19-EE50F2D63187}"/>
    <cellStyle name="Output 2 3 2 2 2 5 2" xfId="24305" xr:uid="{27FE8DF7-2D15-4997-97E1-1DB7000DA36C}"/>
    <cellStyle name="Output 2 3 2 2 2 5 3" xfId="24306" xr:uid="{8F899395-265C-440A-AE15-40A2957397CB}"/>
    <cellStyle name="Output 2 3 2 2 2 6" xfId="24307" xr:uid="{6DE2A363-D722-4062-9846-F2E11FDF7624}"/>
    <cellStyle name="Output 2 3 2 2 2 6 2" xfId="24308" xr:uid="{7EE56684-4AD7-4227-86F4-F5B32491F6BA}"/>
    <cellStyle name="Output 2 3 2 2 2 6 3" xfId="24309" xr:uid="{6676B884-44DB-4D1E-BAD6-ADB7AEF3E563}"/>
    <cellStyle name="Output 2 3 2 2 2 7" xfId="24310" xr:uid="{0000B051-AE43-4C4F-90B6-EF0B386068DE}"/>
    <cellStyle name="Output 2 3 2 2 2 8" xfId="24311" xr:uid="{A30928AE-4049-4825-9818-4338E866D20E}"/>
    <cellStyle name="Output 2 3 2 2 2 9" xfId="24312" xr:uid="{8C46BCD2-7FE9-438B-9FF6-EFE304F058EE}"/>
    <cellStyle name="Output 2 3 2 2 3" xfId="24313" xr:uid="{D8215030-92D7-4D0E-8982-4E910A826DFC}"/>
    <cellStyle name="Output 2 3 2 2 3 2" xfId="24314" xr:uid="{D55C3449-ADAF-47CC-8212-DE278370C11E}"/>
    <cellStyle name="Output 2 3 2 2 3 2 2" xfId="24315" xr:uid="{160E2928-3439-44CB-89AA-24A3E5E52282}"/>
    <cellStyle name="Output 2 3 2 2 3 2 3" xfId="24316" xr:uid="{24C79D42-E9EC-452D-88DC-7F6189C5A8C7}"/>
    <cellStyle name="Output 2 3 2 2 3 3" xfId="24317" xr:uid="{B182F372-07F7-41DF-A10F-413D7C4367B9}"/>
    <cellStyle name="Output 2 3 2 2 3 3 2" xfId="24318" xr:uid="{A5427404-F1A7-4ED0-9CD3-059A85EFCE14}"/>
    <cellStyle name="Output 2 3 2 2 3 3 3" xfId="24319" xr:uid="{6A208600-A94F-4CED-9CEF-0D3AE7AD8068}"/>
    <cellStyle name="Output 2 3 2 2 3 4" xfId="24320" xr:uid="{5374F32C-57C8-4AF9-9723-D336ECE33435}"/>
    <cellStyle name="Output 2 3 2 2 3 4 2" xfId="24321" xr:uid="{A77C79C4-329D-48D5-9137-5B41006F551F}"/>
    <cellStyle name="Output 2 3 2 2 3 4 3" xfId="24322" xr:uid="{C7CC2DFE-D674-4EEE-AC63-37CB1FAF2D80}"/>
    <cellStyle name="Output 2 3 2 2 3 5" xfId="24323" xr:uid="{152B9149-16C9-42FD-BA33-FAB70878A11B}"/>
    <cellStyle name="Output 2 3 2 2 3 5 2" xfId="24324" xr:uid="{3AA15EA3-5EEF-4F93-AF26-B777F335F553}"/>
    <cellStyle name="Output 2 3 2 2 3 5 3" xfId="24325" xr:uid="{EB8C4983-D7C6-4293-802E-8ACC3384F4A3}"/>
    <cellStyle name="Output 2 3 2 2 3 6" xfId="24326" xr:uid="{2798C205-AF23-485D-BF0C-0F184BFC29EE}"/>
    <cellStyle name="Output 2 3 2 2 3 6 2" xfId="24327" xr:uid="{72DA69F7-269E-42E7-850A-37D9E126CD4A}"/>
    <cellStyle name="Output 2 3 2 2 3 6 3" xfId="24328" xr:uid="{0E9D1B19-C2BB-4DDB-AFF0-15D8E22B36F8}"/>
    <cellStyle name="Output 2 3 2 2 3 7" xfId="24329" xr:uid="{EDFE5CC6-01AC-4968-93EE-EC7710C2D817}"/>
    <cellStyle name="Output 2 3 2 2 3 8" xfId="24330" xr:uid="{B8C2504D-C8EB-46B9-8FFC-37DA371656FF}"/>
    <cellStyle name="Output 2 3 2 2 3 9" xfId="24331" xr:uid="{86EF2655-E7F1-4BF5-A6FE-F923D3A28E7D}"/>
    <cellStyle name="Output 2 3 2 2 4" xfId="24332" xr:uid="{F4012D35-6990-413A-95B7-204EA973AA7B}"/>
    <cellStyle name="Output 2 3 2 2 4 2" xfId="24333" xr:uid="{F5AD55FB-D549-475E-8039-6B184D60EE30}"/>
    <cellStyle name="Output 2 3 2 2 4 2 2" xfId="24334" xr:uid="{9A279BD4-8771-46F5-8AC1-79DB8CD3AF85}"/>
    <cellStyle name="Output 2 3 2 2 4 2 3" xfId="24335" xr:uid="{536C054D-E966-4A1F-8EF9-8AF056D8ED06}"/>
    <cellStyle name="Output 2 3 2 2 4 3" xfId="24336" xr:uid="{AB997F32-F527-42B9-8006-66E6B22F7FBD}"/>
    <cellStyle name="Output 2 3 2 2 4 3 2" xfId="24337" xr:uid="{31338A78-7335-4DF3-BFF7-B09424ED5ED7}"/>
    <cellStyle name="Output 2 3 2 2 4 3 3" xfId="24338" xr:uid="{7FA021B3-D22E-4457-8761-BE47DEA51D05}"/>
    <cellStyle name="Output 2 3 2 2 4 4" xfId="24339" xr:uid="{B88837E1-430D-407F-8763-D1C688ACC6D4}"/>
    <cellStyle name="Output 2 3 2 2 4 4 2" xfId="24340" xr:uid="{DF393FEF-0C19-4AD7-89C4-82870FBA11D5}"/>
    <cellStyle name="Output 2 3 2 2 4 4 3" xfId="24341" xr:uid="{A7EAD0AF-E412-4D2B-AF1E-C843C0997580}"/>
    <cellStyle name="Output 2 3 2 2 4 5" xfId="24342" xr:uid="{66E88757-B415-41EE-A3B6-E27A4F7D4CF5}"/>
    <cellStyle name="Output 2 3 2 2 4 5 2" xfId="24343" xr:uid="{FA4757ED-C297-40F0-8E64-77618C2B3A1B}"/>
    <cellStyle name="Output 2 3 2 2 4 5 3" xfId="24344" xr:uid="{6B50DEAE-985B-4AC7-9BCD-C5E386B33644}"/>
    <cellStyle name="Output 2 3 2 2 4 6" xfId="24345" xr:uid="{7D1BB0E3-96FF-4B71-AB7B-808861941F01}"/>
    <cellStyle name="Output 2 3 2 2 4 6 2" xfId="24346" xr:uid="{67FBAC78-7F4B-4168-A761-EC44DCD79329}"/>
    <cellStyle name="Output 2 3 2 2 4 6 3" xfId="24347" xr:uid="{CAEDDB22-A302-42D7-A9A9-D980135C6F3D}"/>
    <cellStyle name="Output 2 3 2 2 4 7" xfId="24348" xr:uid="{33473056-2217-4BD4-A32B-4CAE2E8DF396}"/>
    <cellStyle name="Output 2 3 2 2 4 8" xfId="24349" xr:uid="{928B7653-9179-4EF8-B90D-178A79366D3F}"/>
    <cellStyle name="Output 2 3 2 2 4 9" xfId="24350" xr:uid="{4E1A4D20-4DBA-473C-BB1B-8F9766F8D90F}"/>
    <cellStyle name="Output 2 3 2 2 5" xfId="24351" xr:uid="{E3D60B64-1100-4FEF-9719-A02B79F450D4}"/>
    <cellStyle name="Output 2 3 2 2 5 2" xfId="24352" xr:uid="{0BEB8348-4DB1-4289-B640-65EE2A72705E}"/>
    <cellStyle name="Output 2 3 2 2 5 2 2" xfId="24353" xr:uid="{D359AAFF-8064-4718-A801-5D6E6E04A317}"/>
    <cellStyle name="Output 2 3 2 2 5 2 3" xfId="24354" xr:uid="{E5F2BB8B-A60F-45A2-AF98-6B9A04E189BB}"/>
    <cellStyle name="Output 2 3 2 2 5 3" xfId="24355" xr:uid="{70F8AF57-2336-4F64-8078-B09CEF6DAB6D}"/>
    <cellStyle name="Output 2 3 2 2 5 3 2" xfId="24356" xr:uid="{A36C8D3D-36F8-4D30-99A5-A23E342B6CE8}"/>
    <cellStyle name="Output 2 3 2 2 5 3 3" xfId="24357" xr:uid="{517EF2E2-2580-4F29-8082-6702F565FF5B}"/>
    <cellStyle name="Output 2 3 2 2 5 4" xfId="24358" xr:uid="{8C4B61CC-7B54-4725-A4BA-729DEFE1B5C0}"/>
    <cellStyle name="Output 2 3 2 2 5 4 2" xfId="24359" xr:uid="{6F644594-84E5-4783-9F9C-596DF5B45823}"/>
    <cellStyle name="Output 2 3 2 2 5 4 3" xfId="24360" xr:uid="{895E1C11-8DD6-435E-B63F-525EFC0A7E7C}"/>
    <cellStyle name="Output 2 3 2 2 5 5" xfId="24361" xr:uid="{83205F48-BC19-43CD-BCB4-1428A85194B7}"/>
    <cellStyle name="Output 2 3 2 2 5 5 2" xfId="24362" xr:uid="{D8F72712-5159-4208-B6DD-8743E0638B86}"/>
    <cellStyle name="Output 2 3 2 2 5 5 3" xfId="24363" xr:uid="{874260DC-5796-48FB-985A-FFE0A70055D3}"/>
    <cellStyle name="Output 2 3 2 2 5 6" xfId="24364" xr:uid="{FDF7F940-94C7-4AE4-AE31-D7CDB2115FDD}"/>
    <cellStyle name="Output 2 3 2 2 5 6 2" xfId="24365" xr:uid="{285FF6FA-67BD-48B6-83D4-CDB8FF54E59A}"/>
    <cellStyle name="Output 2 3 2 2 5 6 3" xfId="24366" xr:uid="{995820F9-23F2-4E3F-BEC1-F50C0C0D5BA0}"/>
    <cellStyle name="Output 2 3 2 2 5 7" xfId="24367" xr:uid="{18A9BF69-C1A7-44EA-B96B-08872F75D445}"/>
    <cellStyle name="Output 2 3 2 2 5 8" xfId="24368" xr:uid="{C9E6D172-6002-4FC3-9EED-3143F0A3D9D7}"/>
    <cellStyle name="Output 2 3 2 2 5 9" xfId="24369" xr:uid="{9A02FF63-A2B8-43A7-B01E-F816013FA1E5}"/>
    <cellStyle name="Output 2 3 2 2 6" xfId="24370" xr:uid="{CB29BF90-7E5D-4DCD-BD2E-782F680F1F2A}"/>
    <cellStyle name="Output 2 3 2 2 6 2" xfId="24371" xr:uid="{1641788E-CB1A-4918-9CCD-0A3D9BF3CD57}"/>
    <cellStyle name="Output 2 3 2 2 6 2 2" xfId="24372" xr:uid="{46582F73-D00A-4094-BC86-2B70E00D4642}"/>
    <cellStyle name="Output 2 3 2 2 6 2 3" xfId="24373" xr:uid="{E3689D0F-990F-457A-A48C-A28FFD0A8F59}"/>
    <cellStyle name="Output 2 3 2 2 6 3" xfId="24374" xr:uid="{001FCD69-14DB-4DE7-8602-1A3A0D5FEDD6}"/>
    <cellStyle name="Output 2 3 2 2 6 3 2" xfId="24375" xr:uid="{6ADB08A9-AEF5-490B-BBE2-95E993639512}"/>
    <cellStyle name="Output 2 3 2 2 6 3 3" xfId="24376" xr:uid="{C0502645-F499-498F-AE95-5C89581385AB}"/>
    <cellStyle name="Output 2 3 2 2 6 4" xfId="24377" xr:uid="{ABCCF97A-BAB6-45BB-A378-D04F2109DFBB}"/>
    <cellStyle name="Output 2 3 2 2 6 4 2" xfId="24378" xr:uid="{F96AD374-DA4F-4B95-9D70-1165A60690FB}"/>
    <cellStyle name="Output 2 3 2 2 6 4 3" xfId="24379" xr:uid="{BDB7AB15-C12D-4547-A690-A396F8D611FC}"/>
    <cellStyle name="Output 2 3 2 2 6 5" xfId="24380" xr:uid="{49A0E86C-8C20-474A-966F-8E529CD84059}"/>
    <cellStyle name="Output 2 3 2 2 6 5 2" xfId="24381" xr:uid="{4FF78FC4-81DD-4ACC-8B6E-2DEF08BE12F2}"/>
    <cellStyle name="Output 2 3 2 2 6 5 3" xfId="24382" xr:uid="{E576EDD5-FAF4-40AD-BA12-69953B477ADE}"/>
    <cellStyle name="Output 2 3 2 2 6 6" xfId="24383" xr:uid="{61990137-CED8-467A-94BF-9DC90195458F}"/>
    <cellStyle name="Output 2 3 2 2 6 6 2" xfId="24384" xr:uid="{860C458D-5B7E-4399-8BE4-0C70E8BAE337}"/>
    <cellStyle name="Output 2 3 2 2 6 6 3" xfId="24385" xr:uid="{36CE3CFE-8EA2-4E73-8654-B0595224FAF4}"/>
    <cellStyle name="Output 2 3 2 2 6 7" xfId="24386" xr:uid="{2D06C4C4-C025-4521-A708-05F2B9C47383}"/>
    <cellStyle name="Output 2 3 2 2 6 8" xfId="24387" xr:uid="{EFDB8023-7145-439A-B986-E894F8077DB7}"/>
    <cellStyle name="Output 2 3 2 2 6 9" xfId="24388" xr:uid="{1C9BB707-BD60-4887-866B-AF5309984784}"/>
    <cellStyle name="Output 2 3 2 2 7" xfId="24389" xr:uid="{2F8C0DD4-EAD8-4D6C-8D62-351A459B1D34}"/>
    <cellStyle name="Output 2 3 2 2 7 2" xfId="24390" xr:uid="{3F4E2C09-3D75-4B56-9C9C-81932B5F2938}"/>
    <cellStyle name="Output 2 3 2 2 7 2 2" xfId="24391" xr:uid="{050C03F2-9CBF-4116-8CA4-7189B42F7709}"/>
    <cellStyle name="Output 2 3 2 2 7 2 3" xfId="24392" xr:uid="{167C134F-E527-41AA-B5C0-2E89EE684B0A}"/>
    <cellStyle name="Output 2 3 2 2 7 3" xfId="24393" xr:uid="{5575D763-5DBA-48AF-BE3B-5D6E5E0C97D0}"/>
    <cellStyle name="Output 2 3 2 2 7 3 2" xfId="24394" xr:uid="{74B3B9DE-CAF1-42CC-97E7-DE8F6E9E838E}"/>
    <cellStyle name="Output 2 3 2 2 7 3 3" xfId="24395" xr:uid="{5A0DCB54-F8A7-428D-A969-F4D469BF6AE3}"/>
    <cellStyle name="Output 2 3 2 2 7 4" xfId="24396" xr:uid="{89809CB1-7392-4263-9C42-F252EB5B4C1B}"/>
    <cellStyle name="Output 2 3 2 2 7 4 2" xfId="24397" xr:uid="{3D907220-82EF-49DA-ACE2-B1B1E1F3E969}"/>
    <cellStyle name="Output 2 3 2 2 7 4 3" xfId="24398" xr:uid="{3ED77A6F-86F9-4C02-AB7D-C33DA7FC365A}"/>
    <cellStyle name="Output 2 3 2 2 7 5" xfId="24399" xr:uid="{C91C2C51-BD49-47B2-BE79-BDB0D8CE7FAA}"/>
    <cellStyle name="Output 2 3 2 2 7 5 2" xfId="24400" xr:uid="{8EFFF2D4-2204-4B54-8BC8-D0A1CA838DB2}"/>
    <cellStyle name="Output 2 3 2 2 7 5 3" xfId="24401" xr:uid="{2B7A7A73-6670-4BC3-8D63-0FC67D10E7BF}"/>
    <cellStyle name="Output 2 3 2 2 7 6" xfId="24402" xr:uid="{E3581D4B-3708-469C-8836-0880E5628F1A}"/>
    <cellStyle name="Output 2 3 2 2 7 6 2" xfId="24403" xr:uid="{0E994AD6-3835-452C-A325-6016219414B1}"/>
    <cellStyle name="Output 2 3 2 2 7 6 3" xfId="24404" xr:uid="{BD596E72-829D-49ED-B9B8-1AFB2A598BB7}"/>
    <cellStyle name="Output 2 3 2 2 7 7" xfId="24405" xr:uid="{AF6599FC-F2A4-4E46-A1D2-2D3BA8499C69}"/>
    <cellStyle name="Output 2 3 2 2 7 8" xfId="24406" xr:uid="{6AEDC197-7F4B-4FFC-A695-8D985EF1257E}"/>
    <cellStyle name="Output 2 3 2 2 7 9" xfId="24407" xr:uid="{87130776-5BFA-4769-B0FA-C147F3C1851B}"/>
    <cellStyle name="Output 2 3 2 2 8" xfId="24408" xr:uid="{C56FBB77-22C8-4187-BFB3-6BA675C87F76}"/>
    <cellStyle name="Output 2 3 2 2 8 2" xfId="24409" xr:uid="{9F5194B2-CDD0-431A-A912-9243D4955731}"/>
    <cellStyle name="Output 2 3 2 2 8 2 2" xfId="24410" xr:uid="{8970AA40-E2BF-4503-B7B6-BB56DEAD4133}"/>
    <cellStyle name="Output 2 3 2 2 8 2 3" xfId="24411" xr:uid="{5C5D6B99-25AD-445B-A334-6FE4393520AE}"/>
    <cellStyle name="Output 2 3 2 2 8 3" xfId="24412" xr:uid="{1EEAD70A-F16D-486B-B5B8-ED3D09A33532}"/>
    <cellStyle name="Output 2 3 2 2 8 3 2" xfId="24413" xr:uid="{C6D51B06-506A-412A-9303-8C5304990865}"/>
    <cellStyle name="Output 2 3 2 2 8 3 3" xfId="24414" xr:uid="{AC195B80-0A68-456C-A733-2F1980B0FBFD}"/>
    <cellStyle name="Output 2 3 2 2 8 4" xfId="24415" xr:uid="{76CC6DBB-104A-4740-A443-06FBD1186927}"/>
    <cellStyle name="Output 2 3 2 2 8 4 2" xfId="24416" xr:uid="{2216710E-3AF0-4AEA-8C1C-3D2B53B5C49F}"/>
    <cellStyle name="Output 2 3 2 2 8 4 3" xfId="24417" xr:uid="{74B89F4B-3725-46B0-9418-F8B923107293}"/>
    <cellStyle name="Output 2 3 2 2 8 5" xfId="24418" xr:uid="{B8E0D6B9-F6B1-4C68-A918-AD3A15040F9F}"/>
    <cellStyle name="Output 2 3 2 2 8 5 2" xfId="24419" xr:uid="{6FB8C66D-6BF3-4294-85A6-49C49AC73A64}"/>
    <cellStyle name="Output 2 3 2 2 8 5 3" xfId="24420" xr:uid="{86116099-571F-44A8-90A4-F90EC86DB523}"/>
    <cellStyle name="Output 2 3 2 2 8 6" xfId="24421" xr:uid="{9A6498E2-84FB-411C-B1E8-E111E7257773}"/>
    <cellStyle name="Output 2 3 2 2 8 6 2" xfId="24422" xr:uid="{12194C28-602E-4A3C-B7A5-977A06BBAAFA}"/>
    <cellStyle name="Output 2 3 2 2 8 6 3" xfId="24423" xr:uid="{97CE2A52-1FA8-4E30-BDC1-B7BFE3E3F22A}"/>
    <cellStyle name="Output 2 3 2 2 8 7" xfId="24424" xr:uid="{3B6D18EB-D6A4-4578-A316-BB9686085355}"/>
    <cellStyle name="Output 2 3 2 2 8 8" xfId="24425" xr:uid="{4DD71265-1C37-413B-BEEC-CAA521789598}"/>
    <cellStyle name="Output 2 3 2 2 8 9" xfId="24426" xr:uid="{26A18DC3-014C-459C-920F-377962637871}"/>
    <cellStyle name="Output 2 3 2 2 9" xfId="24427" xr:uid="{CDC13B76-178A-4D84-8D85-AE2F0C79F906}"/>
    <cellStyle name="Output 2 3 2 2 9 2" xfId="24428" xr:uid="{6BDCE8FA-3C0C-4E63-A481-E84730ED01D4}"/>
    <cellStyle name="Output 2 3 2 2 9 2 2" xfId="24429" xr:uid="{B0FE8D76-80F9-46BF-BBF4-B00C6606AF46}"/>
    <cellStyle name="Output 2 3 2 2 9 2 3" xfId="24430" xr:uid="{10EC576C-CF6B-4226-854C-D0341B6E5B97}"/>
    <cellStyle name="Output 2 3 2 2 9 3" xfId="24431" xr:uid="{56574EB7-21D0-4582-9863-C3B7601901B5}"/>
    <cellStyle name="Output 2 3 2 2 9 3 2" xfId="24432" xr:uid="{809F8CE8-30C6-4AC5-BA54-1CDC9BA7AE9A}"/>
    <cellStyle name="Output 2 3 2 2 9 3 3" xfId="24433" xr:uid="{1290BAEE-B1E9-4F75-B9B3-A84AFCD004CF}"/>
    <cellStyle name="Output 2 3 2 2 9 4" xfId="24434" xr:uid="{DEA5F074-20B8-4070-9198-2CBD15CCA5C6}"/>
    <cellStyle name="Output 2 3 2 2 9 4 2" xfId="24435" xr:uid="{1FB413E5-2314-49A5-BF0F-F41450AE2126}"/>
    <cellStyle name="Output 2 3 2 2 9 4 3" xfId="24436" xr:uid="{0105EB2B-F902-4CF2-ACC0-EC5505C0B73B}"/>
    <cellStyle name="Output 2 3 2 2 9 5" xfId="24437" xr:uid="{CEEF36E8-31BE-43F2-B4EE-805C7B06C33B}"/>
    <cellStyle name="Output 2 3 2 2 9 5 2" xfId="24438" xr:uid="{D92114B6-0A9A-4F10-89F4-E02811EB4933}"/>
    <cellStyle name="Output 2 3 2 2 9 5 3" xfId="24439" xr:uid="{0F10BD20-D9FF-4347-9943-0EADA3882AD6}"/>
    <cellStyle name="Output 2 3 2 2 9 6" xfId="24440" xr:uid="{8CF501AE-9318-482D-B405-B66A04C03EA5}"/>
    <cellStyle name="Output 2 3 2 2 9 6 2" xfId="24441" xr:uid="{B451F28A-5567-4A79-A846-6FEE149A1D25}"/>
    <cellStyle name="Output 2 3 2 2 9 6 3" xfId="24442" xr:uid="{75B3ABBB-09DC-47A6-B7A4-52E22D8EDBE5}"/>
    <cellStyle name="Output 2 3 2 2 9 7" xfId="24443" xr:uid="{E5752FB6-31D6-4A46-A281-DAF3314331D3}"/>
    <cellStyle name="Output 2 3 2 2 9 8" xfId="24444" xr:uid="{2333474B-36AC-4CD6-803C-AFB21D5F54C5}"/>
    <cellStyle name="Output 2 3 2 20" xfId="24445" xr:uid="{9ECA50BF-2528-4414-8F7F-01C9C09CA793}"/>
    <cellStyle name="Output 2 3 2 21" xfId="24446" xr:uid="{507E9055-DCED-4188-BA73-F1A7ACA52976}"/>
    <cellStyle name="Output 2 3 2 3" xfId="24447" xr:uid="{1FFEA5FE-2D65-4A32-B066-0E531BDA09D8}"/>
    <cellStyle name="Output 2 3 2 3 10" xfId="24448" xr:uid="{201B9724-274C-48C0-8245-464A2E5735B4}"/>
    <cellStyle name="Output 2 3 2 3 10 2" xfId="24449" xr:uid="{299FB97C-DEA2-42CD-B92B-1A68AAE5486F}"/>
    <cellStyle name="Output 2 3 2 3 10 2 2" xfId="24450" xr:uid="{24F5760E-14D5-49BB-8A4A-5E01D77631BF}"/>
    <cellStyle name="Output 2 3 2 3 10 2 3" xfId="24451" xr:uid="{818D1A69-80A7-47D6-A7B4-4E55D75FF09B}"/>
    <cellStyle name="Output 2 3 2 3 10 3" xfId="24452" xr:uid="{16A7016F-958C-4F0F-AFCB-1C710507BE50}"/>
    <cellStyle name="Output 2 3 2 3 10 3 2" xfId="24453" xr:uid="{A37FD4D7-DE2E-42F1-93D1-756F20F41A63}"/>
    <cellStyle name="Output 2 3 2 3 10 3 3" xfId="24454" xr:uid="{0270F149-0B85-4DEE-9721-07ACF54F2684}"/>
    <cellStyle name="Output 2 3 2 3 10 4" xfId="24455" xr:uid="{F18D8AC2-CA99-4BA0-AE3F-0466DA8CF656}"/>
    <cellStyle name="Output 2 3 2 3 10 4 2" xfId="24456" xr:uid="{B76CAC69-6B53-4B91-A758-65CBC6C1D559}"/>
    <cellStyle name="Output 2 3 2 3 10 4 3" xfId="24457" xr:uid="{89464C30-4FA3-4867-8404-BB03A80AF557}"/>
    <cellStyle name="Output 2 3 2 3 10 5" xfId="24458" xr:uid="{2F9BD449-17C9-46D4-A076-4015ED8E85ED}"/>
    <cellStyle name="Output 2 3 2 3 10 5 2" xfId="24459" xr:uid="{FB476D81-012A-45DE-A038-B64E3DAC1B29}"/>
    <cellStyle name="Output 2 3 2 3 10 5 3" xfId="24460" xr:uid="{0F654F62-1BE6-4ADA-8BB9-4E4253748739}"/>
    <cellStyle name="Output 2 3 2 3 10 6" xfId="24461" xr:uid="{081F1D75-2631-455B-ABD4-3BBEEB4FA083}"/>
    <cellStyle name="Output 2 3 2 3 10 6 2" xfId="24462" xr:uid="{D7DBD10B-79B8-4FED-825D-D7EE7ABFE213}"/>
    <cellStyle name="Output 2 3 2 3 10 6 3" xfId="24463" xr:uid="{030B50D1-39C7-415A-BABC-68743AC3A8A2}"/>
    <cellStyle name="Output 2 3 2 3 10 7" xfId="24464" xr:uid="{B17659C1-DCAF-441C-8F18-6E1F4219A3F6}"/>
    <cellStyle name="Output 2 3 2 3 10 8" xfId="24465" xr:uid="{05873C14-3847-485A-8D46-AD78A5F9C41B}"/>
    <cellStyle name="Output 2 3 2 3 11" xfId="24466" xr:uid="{D9FF0585-EA50-4CA6-B588-377DD32B3F31}"/>
    <cellStyle name="Output 2 3 2 3 11 2" xfId="24467" xr:uid="{0E42B4DC-E2EE-481E-8CD3-5C70304562C1}"/>
    <cellStyle name="Output 2 3 2 3 11 2 2" xfId="24468" xr:uid="{37DC641F-26B7-4572-8653-928AB52D4644}"/>
    <cellStyle name="Output 2 3 2 3 11 2 3" xfId="24469" xr:uid="{AD4DE635-1E54-4453-A6F6-910844E308BC}"/>
    <cellStyle name="Output 2 3 2 3 11 3" xfId="24470" xr:uid="{E8052737-0A65-4466-8380-B2048CDF83A8}"/>
    <cellStyle name="Output 2 3 2 3 11 3 2" xfId="24471" xr:uid="{87522F30-3B57-4E4E-9A1E-C4567127BE36}"/>
    <cellStyle name="Output 2 3 2 3 11 3 3" xfId="24472" xr:uid="{43AB1236-D403-41E2-9E01-B01E6FC29281}"/>
    <cellStyle name="Output 2 3 2 3 11 4" xfId="24473" xr:uid="{A9C6BA85-C81C-44AC-BBAB-6938BF125897}"/>
    <cellStyle name="Output 2 3 2 3 11 4 2" xfId="24474" xr:uid="{35D621B6-798C-43B5-9DA8-D44D9C29D69E}"/>
    <cellStyle name="Output 2 3 2 3 11 4 3" xfId="24475" xr:uid="{636912D6-D030-43AE-8F6F-FFCA7633B616}"/>
    <cellStyle name="Output 2 3 2 3 11 5" xfId="24476" xr:uid="{4DD129FC-CC33-4EB1-A5F1-1554786C5E1C}"/>
    <cellStyle name="Output 2 3 2 3 11 5 2" xfId="24477" xr:uid="{C708D2F4-8D56-4406-BF69-F060F7B4E501}"/>
    <cellStyle name="Output 2 3 2 3 11 5 3" xfId="24478" xr:uid="{9342A39F-1C95-4DCD-B97B-293746C14AD6}"/>
    <cellStyle name="Output 2 3 2 3 11 6" xfId="24479" xr:uid="{8D0B7B56-4A2B-486E-A101-C1C2DE1DEC34}"/>
    <cellStyle name="Output 2 3 2 3 11 6 2" xfId="24480" xr:uid="{11CFA82A-EAED-4596-A61C-A8EC66E23572}"/>
    <cellStyle name="Output 2 3 2 3 11 6 3" xfId="24481" xr:uid="{8C47E110-52B7-47DD-A858-4D296BCC0810}"/>
    <cellStyle name="Output 2 3 2 3 11 7" xfId="24482" xr:uid="{90B52183-090F-465F-8351-BC45FEC6A259}"/>
    <cellStyle name="Output 2 3 2 3 11 8" xfId="24483" xr:uid="{E4DA58B5-8E2E-4EF7-AEEC-61E690D033BF}"/>
    <cellStyle name="Output 2 3 2 3 12" xfId="24484" xr:uid="{EF9D6731-A584-457B-B221-0A7688545DD7}"/>
    <cellStyle name="Output 2 3 2 3 12 2" xfId="24485" xr:uid="{266A281B-A02F-4397-938F-2BE5F4310E28}"/>
    <cellStyle name="Output 2 3 2 3 12 2 2" xfId="24486" xr:uid="{63B65733-F0AF-4378-8803-175120435851}"/>
    <cellStyle name="Output 2 3 2 3 12 2 3" xfId="24487" xr:uid="{06D55C8B-A6CD-4BD8-BB01-5B2A57E1A8EE}"/>
    <cellStyle name="Output 2 3 2 3 12 3" xfId="24488" xr:uid="{76287FCE-9196-4F92-AA22-06AADF5E9D6E}"/>
    <cellStyle name="Output 2 3 2 3 12 3 2" xfId="24489" xr:uid="{A38F6CB7-8178-4D5E-ACFC-1EBCEEED3779}"/>
    <cellStyle name="Output 2 3 2 3 12 3 3" xfId="24490" xr:uid="{93373F39-C5D3-4EFF-ADFE-5A2D79194100}"/>
    <cellStyle name="Output 2 3 2 3 12 4" xfId="24491" xr:uid="{CE99294F-55B2-4949-A521-E6B54587C48E}"/>
    <cellStyle name="Output 2 3 2 3 12 4 2" xfId="24492" xr:uid="{C3AE08D6-6223-4F06-B26F-D452211D50FD}"/>
    <cellStyle name="Output 2 3 2 3 12 4 3" xfId="24493" xr:uid="{3F0ADA00-2AAB-481E-BF1B-9A66E66B1216}"/>
    <cellStyle name="Output 2 3 2 3 12 5" xfId="24494" xr:uid="{53890D96-EBB3-4712-8B7A-F0EED03A34B0}"/>
    <cellStyle name="Output 2 3 2 3 12 5 2" xfId="24495" xr:uid="{39C36058-16FD-48D8-BCF1-97A6F297B548}"/>
    <cellStyle name="Output 2 3 2 3 12 5 3" xfId="24496" xr:uid="{4F7BCC34-15B3-4373-B409-92346B496F99}"/>
    <cellStyle name="Output 2 3 2 3 12 6" xfId="24497" xr:uid="{E45E51E3-398D-434D-A1E1-A24A469D6A96}"/>
    <cellStyle name="Output 2 3 2 3 12 6 2" xfId="24498" xr:uid="{50BAB446-4DDC-4B3C-8EA3-DB5A629E1597}"/>
    <cellStyle name="Output 2 3 2 3 12 6 3" xfId="24499" xr:uid="{A0759B92-083A-4958-A368-9722C1122DDE}"/>
    <cellStyle name="Output 2 3 2 3 12 7" xfId="24500" xr:uid="{6A7592B5-961F-4137-9224-406D07DD96AC}"/>
    <cellStyle name="Output 2 3 2 3 12 8" xfId="24501" xr:uid="{3869FCC0-68EC-428F-8BC4-5DE61D23EAF5}"/>
    <cellStyle name="Output 2 3 2 3 13" xfId="24502" xr:uid="{BF712F3C-D0C1-4EF3-9675-66D6DB2B0ECA}"/>
    <cellStyle name="Output 2 3 2 3 13 2" xfId="24503" xr:uid="{8ECE5B96-A35B-47FC-A80F-8580B43AF5F8}"/>
    <cellStyle name="Output 2 3 2 3 13 2 2" xfId="24504" xr:uid="{45C80B6C-AAAA-479E-B6D9-90A672AEC548}"/>
    <cellStyle name="Output 2 3 2 3 13 2 3" xfId="24505" xr:uid="{CDE3155F-9670-4294-8438-C33C7A75C26F}"/>
    <cellStyle name="Output 2 3 2 3 13 3" xfId="24506" xr:uid="{97CD5C0B-87D0-4C33-A278-89E4ED7C2D7C}"/>
    <cellStyle name="Output 2 3 2 3 13 3 2" xfId="24507" xr:uid="{9FAD4466-6F83-4787-81CF-E1D2FA389084}"/>
    <cellStyle name="Output 2 3 2 3 13 3 3" xfId="24508" xr:uid="{863021D2-C852-4606-8A58-579EE32CB877}"/>
    <cellStyle name="Output 2 3 2 3 13 4" xfId="24509" xr:uid="{E483CADD-4AEB-418A-BF17-1851729E623B}"/>
    <cellStyle name="Output 2 3 2 3 13 4 2" xfId="24510" xr:uid="{70746CB6-44A6-43B1-B50A-EA2CB709B408}"/>
    <cellStyle name="Output 2 3 2 3 13 4 3" xfId="24511" xr:uid="{89B44F8A-E879-40D5-81EA-E52DE739829E}"/>
    <cellStyle name="Output 2 3 2 3 13 5" xfId="24512" xr:uid="{D5B87189-2933-43F5-BB20-E8EA8DDDC077}"/>
    <cellStyle name="Output 2 3 2 3 13 5 2" xfId="24513" xr:uid="{B37D396D-BDE2-476A-981C-1D9BE9D04C61}"/>
    <cellStyle name="Output 2 3 2 3 13 5 3" xfId="24514" xr:uid="{9005D5AD-4EBD-4715-9FB1-9CEF4114D231}"/>
    <cellStyle name="Output 2 3 2 3 13 6" xfId="24515" xr:uid="{AFECDE36-39E7-4340-A06E-E83EF6669F62}"/>
    <cellStyle name="Output 2 3 2 3 13 6 2" xfId="24516" xr:uid="{99C6190F-BF98-4005-8CE5-DE4324106B6E}"/>
    <cellStyle name="Output 2 3 2 3 13 6 3" xfId="24517" xr:uid="{818CF22B-4A70-4FF2-8AA6-21E2B8C3B3E1}"/>
    <cellStyle name="Output 2 3 2 3 13 7" xfId="24518" xr:uid="{ED826496-9895-467A-B3AB-6E96FAE6BCEC}"/>
    <cellStyle name="Output 2 3 2 3 13 8" xfId="24519" xr:uid="{D5DD4D18-CCFC-4BF4-B15C-6356FC662396}"/>
    <cellStyle name="Output 2 3 2 3 14" xfId="24520" xr:uid="{967E0A6A-57B6-4647-B453-CFD4D13AD7F4}"/>
    <cellStyle name="Output 2 3 2 3 14 2" xfId="24521" xr:uid="{3F32C46B-1103-41F5-AD7D-18AE68DA3D07}"/>
    <cellStyle name="Output 2 3 2 3 14 2 2" xfId="24522" xr:uid="{D72F6C54-22D8-45ED-B21A-79D6AA64B71B}"/>
    <cellStyle name="Output 2 3 2 3 14 2 3" xfId="24523" xr:uid="{FC991EC7-DBB2-440A-AEA9-9E9882C6309F}"/>
    <cellStyle name="Output 2 3 2 3 14 3" xfId="24524" xr:uid="{CC6369E6-B891-4D81-AEBB-711E740DA69A}"/>
    <cellStyle name="Output 2 3 2 3 14 3 2" xfId="24525" xr:uid="{60AE9EE1-DD5B-4B06-ADAA-948D8869C835}"/>
    <cellStyle name="Output 2 3 2 3 14 3 3" xfId="24526" xr:uid="{DDD4A916-7458-44E6-9612-A8FB76C537CE}"/>
    <cellStyle name="Output 2 3 2 3 14 4" xfId="24527" xr:uid="{74C8DA5A-1797-4BBA-B0D8-EF7BB3E88C55}"/>
    <cellStyle name="Output 2 3 2 3 14 4 2" xfId="24528" xr:uid="{11DD4238-50F1-456A-B21A-DE9E1C3F034D}"/>
    <cellStyle name="Output 2 3 2 3 14 4 3" xfId="24529" xr:uid="{1D3FB089-5779-405A-926B-6F2742EF2553}"/>
    <cellStyle name="Output 2 3 2 3 14 5" xfId="24530" xr:uid="{F25D1614-511A-49C9-8015-E09F1CEA4BDC}"/>
    <cellStyle name="Output 2 3 2 3 14 5 2" xfId="24531" xr:uid="{1D56DFBA-0D5B-4888-A159-164C1D1D4630}"/>
    <cellStyle name="Output 2 3 2 3 14 5 3" xfId="24532" xr:uid="{928CD684-ED2A-4EA7-9AA7-50C2FC22F77A}"/>
    <cellStyle name="Output 2 3 2 3 14 6" xfId="24533" xr:uid="{E07D7B94-DECC-4536-A1C4-71CFCC6F1293}"/>
    <cellStyle name="Output 2 3 2 3 14 6 2" xfId="24534" xr:uid="{25727963-165F-434E-B329-DAB19A91BB6F}"/>
    <cellStyle name="Output 2 3 2 3 14 6 3" xfId="24535" xr:uid="{A203D59F-5314-49B9-9A42-0CEABD6CC575}"/>
    <cellStyle name="Output 2 3 2 3 14 7" xfId="24536" xr:uid="{49B2387A-5C6D-41C6-A80F-E73A6F4ED5D4}"/>
    <cellStyle name="Output 2 3 2 3 14 8" xfId="24537" xr:uid="{0773EF6A-E138-4E1D-88D8-F694309DE82C}"/>
    <cellStyle name="Output 2 3 2 3 15" xfId="24538" xr:uid="{B99D0AD7-C129-4DF7-B557-1D19EC7812D1}"/>
    <cellStyle name="Output 2 3 2 3 15 2" xfId="24539" xr:uid="{0CD2EAAA-A1FD-4F3C-A7AE-6BDE03A234D2}"/>
    <cellStyle name="Output 2 3 2 3 15 3" xfId="24540" xr:uid="{CBFD39D3-3A4D-4B17-ABFE-993F8390A40E}"/>
    <cellStyle name="Output 2 3 2 3 16" xfId="24541" xr:uid="{CBA2ECD6-58BD-4653-BE2C-1AC2C6BF852A}"/>
    <cellStyle name="Output 2 3 2 3 16 2" xfId="24542" xr:uid="{6A1684E3-A965-4D88-904F-D8F2AF5CCBA1}"/>
    <cellStyle name="Output 2 3 2 3 16 3" xfId="24543" xr:uid="{7358C6E6-3200-46AE-A7F6-969A27427500}"/>
    <cellStyle name="Output 2 3 2 3 17" xfId="24544" xr:uid="{D1E74A07-800E-496A-82C7-2E76932FF0C3}"/>
    <cellStyle name="Output 2 3 2 3 18" xfId="24545" xr:uid="{B64AE59D-B4F5-4D03-8051-6A2E0833A604}"/>
    <cellStyle name="Output 2 3 2 3 2" xfId="24546" xr:uid="{40D29F0B-9E94-4731-B0B7-DCABA196265B}"/>
    <cellStyle name="Output 2 3 2 3 2 2" xfId="24547" xr:uid="{9300EBB8-E51A-4B18-AF39-54E65742FE62}"/>
    <cellStyle name="Output 2 3 2 3 2 2 2" xfId="24548" xr:uid="{6C83F9BE-A640-428C-945A-4EAB5DA55209}"/>
    <cellStyle name="Output 2 3 2 3 2 2 3" xfId="24549" xr:uid="{2F4613CC-2958-477D-83F0-5739D86761A2}"/>
    <cellStyle name="Output 2 3 2 3 2 3" xfId="24550" xr:uid="{3461EB81-1122-4C96-AAC6-CF4A9C8298F3}"/>
    <cellStyle name="Output 2 3 2 3 2 3 2" xfId="24551" xr:uid="{B968B871-A014-44D2-85FB-8670D26B99C6}"/>
    <cellStyle name="Output 2 3 2 3 2 3 3" xfId="24552" xr:uid="{310761E5-B76D-4125-82BF-4BB6F2022E02}"/>
    <cellStyle name="Output 2 3 2 3 2 4" xfId="24553" xr:uid="{136B023C-6935-47EA-8C47-52B9E8039F1E}"/>
    <cellStyle name="Output 2 3 2 3 2 4 2" xfId="24554" xr:uid="{D478C656-A0AA-41B0-A74C-07CA6DC81D75}"/>
    <cellStyle name="Output 2 3 2 3 2 4 3" xfId="24555" xr:uid="{5DD37D84-B671-44C2-BF78-4B776B853032}"/>
    <cellStyle name="Output 2 3 2 3 2 5" xfId="24556" xr:uid="{2D2E7D77-A093-4C04-8DFA-3757332BABF9}"/>
    <cellStyle name="Output 2 3 2 3 2 5 2" xfId="24557" xr:uid="{B6A23FA0-2B0B-4879-BDDE-07081B1B6978}"/>
    <cellStyle name="Output 2 3 2 3 2 5 3" xfId="24558" xr:uid="{0B3DE652-C5DE-474C-86B0-B396861A945A}"/>
    <cellStyle name="Output 2 3 2 3 2 6" xfId="24559" xr:uid="{25F5DB43-1407-4BC0-B9BE-030053D91158}"/>
    <cellStyle name="Output 2 3 2 3 2 6 2" xfId="24560" xr:uid="{49DD05C8-886A-4162-B26C-0B454768B0DB}"/>
    <cellStyle name="Output 2 3 2 3 2 6 3" xfId="24561" xr:uid="{7E55FF37-D0FE-4096-93D1-7B6F716B9E05}"/>
    <cellStyle name="Output 2 3 2 3 2 7" xfId="24562" xr:uid="{D1B5D7B1-0FFD-4FE8-993C-76493A7D0FC1}"/>
    <cellStyle name="Output 2 3 2 3 2 8" xfId="24563" xr:uid="{60736F22-8D3D-49B2-99D3-DA9EF9CFB93A}"/>
    <cellStyle name="Output 2 3 2 3 2 9" xfId="24564" xr:uid="{854E7317-3D92-4C8D-9335-428B948E8E9C}"/>
    <cellStyle name="Output 2 3 2 3 3" xfId="24565" xr:uid="{1F846FFB-EB13-4D94-AE51-0976F60840AA}"/>
    <cellStyle name="Output 2 3 2 3 3 2" xfId="24566" xr:uid="{0957CB99-086B-47D6-BAA2-962B845CC3AE}"/>
    <cellStyle name="Output 2 3 2 3 3 2 2" xfId="24567" xr:uid="{86F65FD3-072F-4055-917F-D79B2734F39F}"/>
    <cellStyle name="Output 2 3 2 3 3 2 3" xfId="24568" xr:uid="{1685C3C4-9791-47E9-A916-32E0ED935BD8}"/>
    <cellStyle name="Output 2 3 2 3 3 3" xfId="24569" xr:uid="{757A2C8E-6CB4-4226-95A0-AB20E7129D23}"/>
    <cellStyle name="Output 2 3 2 3 3 3 2" xfId="24570" xr:uid="{3DB9FA6F-988E-4D3D-993A-DC519B012582}"/>
    <cellStyle name="Output 2 3 2 3 3 3 3" xfId="24571" xr:uid="{454BB5A5-9A04-4904-A769-007B1031535E}"/>
    <cellStyle name="Output 2 3 2 3 3 4" xfId="24572" xr:uid="{CCC61D08-22BC-40D1-ADF2-304E80F0BB4E}"/>
    <cellStyle name="Output 2 3 2 3 3 4 2" xfId="24573" xr:uid="{A0A47346-9349-4617-92D4-0254C4381519}"/>
    <cellStyle name="Output 2 3 2 3 3 4 3" xfId="24574" xr:uid="{EDFA6AFF-C4CD-4335-AE4B-58A053AE5036}"/>
    <cellStyle name="Output 2 3 2 3 3 5" xfId="24575" xr:uid="{DBBA5983-7316-48AE-833A-D8E56617541E}"/>
    <cellStyle name="Output 2 3 2 3 3 5 2" xfId="24576" xr:uid="{5D995E59-E0C7-401D-B307-4D398E963CDA}"/>
    <cellStyle name="Output 2 3 2 3 3 5 3" xfId="24577" xr:uid="{4A064E9F-43F6-4DF8-B4AD-E681FA50299D}"/>
    <cellStyle name="Output 2 3 2 3 3 6" xfId="24578" xr:uid="{CEA34D0F-1F1E-4E4A-9922-13948FA610C8}"/>
    <cellStyle name="Output 2 3 2 3 3 6 2" xfId="24579" xr:uid="{B44F614F-40F7-4DFA-9472-CBCBE549A830}"/>
    <cellStyle name="Output 2 3 2 3 3 6 3" xfId="24580" xr:uid="{9D053EA0-0A5A-4B39-BC6E-E921A52FB3A7}"/>
    <cellStyle name="Output 2 3 2 3 3 7" xfId="24581" xr:uid="{2B26E067-FC4E-4187-9A25-C39284226D51}"/>
    <cellStyle name="Output 2 3 2 3 3 8" xfId="24582" xr:uid="{EB44ECE1-DA91-40F0-98A9-3D78699D6130}"/>
    <cellStyle name="Output 2 3 2 3 3 9" xfId="24583" xr:uid="{8382F098-3246-41CE-B7E3-647F280B556D}"/>
    <cellStyle name="Output 2 3 2 3 4" xfId="24584" xr:uid="{CC439401-90E7-4850-9A13-93FA1A8EAB0C}"/>
    <cellStyle name="Output 2 3 2 3 4 2" xfId="24585" xr:uid="{23213672-5A09-4528-B87C-2A485074A102}"/>
    <cellStyle name="Output 2 3 2 3 4 2 2" xfId="24586" xr:uid="{7FB97630-3116-49EF-8D65-E7D4BB57A261}"/>
    <cellStyle name="Output 2 3 2 3 4 2 3" xfId="24587" xr:uid="{9AC356E1-A1AD-427E-8555-8D4C130E3CB5}"/>
    <cellStyle name="Output 2 3 2 3 4 3" xfId="24588" xr:uid="{F7A2C639-FBF6-4A00-9004-16BA6FDA28BE}"/>
    <cellStyle name="Output 2 3 2 3 4 3 2" xfId="24589" xr:uid="{34313CBD-38BD-4BD1-A654-787B1285BF18}"/>
    <cellStyle name="Output 2 3 2 3 4 3 3" xfId="24590" xr:uid="{7073844A-4719-4750-A4E3-D3AEB1E7F144}"/>
    <cellStyle name="Output 2 3 2 3 4 4" xfId="24591" xr:uid="{BBB6D682-9637-4053-BD0B-40F48EECBBF4}"/>
    <cellStyle name="Output 2 3 2 3 4 4 2" xfId="24592" xr:uid="{14DF1DA1-5253-4C9C-8D30-AB5C31CDBD2B}"/>
    <cellStyle name="Output 2 3 2 3 4 4 3" xfId="24593" xr:uid="{013DF2C2-6AEA-4B43-9D7A-EE77D970235C}"/>
    <cellStyle name="Output 2 3 2 3 4 5" xfId="24594" xr:uid="{1AB1EC06-BA29-4157-9570-268F39970B37}"/>
    <cellStyle name="Output 2 3 2 3 4 5 2" xfId="24595" xr:uid="{C8E97237-9BAE-4455-862D-2BD8771FDAB8}"/>
    <cellStyle name="Output 2 3 2 3 4 5 3" xfId="24596" xr:uid="{33E96854-1B2A-4813-A4AA-E0CF6B946804}"/>
    <cellStyle name="Output 2 3 2 3 4 6" xfId="24597" xr:uid="{CAE97081-B29D-4FB2-AC1B-45A4ADC5E920}"/>
    <cellStyle name="Output 2 3 2 3 4 6 2" xfId="24598" xr:uid="{0FF44696-823A-4C71-8FAE-4FAF9B8E41B7}"/>
    <cellStyle name="Output 2 3 2 3 4 6 3" xfId="24599" xr:uid="{A7C652F8-93B3-4AAE-8DB4-AE2D59880D93}"/>
    <cellStyle name="Output 2 3 2 3 4 7" xfId="24600" xr:uid="{34DE9542-9AC6-49A1-8236-6616EA51B59E}"/>
    <cellStyle name="Output 2 3 2 3 4 8" xfId="24601" xr:uid="{2D1DF395-E9A8-49A2-B57A-3B2DC72431B8}"/>
    <cellStyle name="Output 2 3 2 3 4 9" xfId="24602" xr:uid="{F75D5F27-6E8A-4935-A262-058B7864B924}"/>
    <cellStyle name="Output 2 3 2 3 5" xfId="24603" xr:uid="{7D45AA2F-6A45-4C23-9D88-5431953C0ABD}"/>
    <cellStyle name="Output 2 3 2 3 5 2" xfId="24604" xr:uid="{1C476274-52F0-427E-8386-6116C9C79A65}"/>
    <cellStyle name="Output 2 3 2 3 5 2 2" xfId="24605" xr:uid="{3E199B80-3E27-43ED-B34D-8A7F795AC108}"/>
    <cellStyle name="Output 2 3 2 3 5 2 3" xfId="24606" xr:uid="{4C9F3D42-EB1D-4F76-9B53-0296DFD7FE5D}"/>
    <cellStyle name="Output 2 3 2 3 5 3" xfId="24607" xr:uid="{C0006AF2-50C3-429A-BEAF-5EDCDC5F890D}"/>
    <cellStyle name="Output 2 3 2 3 5 3 2" xfId="24608" xr:uid="{A64057A3-E674-4975-95CD-355D8BBC93DD}"/>
    <cellStyle name="Output 2 3 2 3 5 3 3" xfId="24609" xr:uid="{044FB385-A677-4905-A070-FE2C4E8D3A6C}"/>
    <cellStyle name="Output 2 3 2 3 5 4" xfId="24610" xr:uid="{CB81E808-E739-4242-BF0F-80F4EF3F029F}"/>
    <cellStyle name="Output 2 3 2 3 5 4 2" xfId="24611" xr:uid="{D156A2C2-BE2F-4495-A0D5-4C089C89CD42}"/>
    <cellStyle name="Output 2 3 2 3 5 4 3" xfId="24612" xr:uid="{36FD25BF-48EB-471E-B0BC-E0D906EC6917}"/>
    <cellStyle name="Output 2 3 2 3 5 5" xfId="24613" xr:uid="{F5251787-2659-499E-A24C-32B206CE1F66}"/>
    <cellStyle name="Output 2 3 2 3 5 5 2" xfId="24614" xr:uid="{8B141A9B-B05B-4919-9862-152443F6DE2D}"/>
    <cellStyle name="Output 2 3 2 3 5 5 3" xfId="24615" xr:uid="{186CFDF0-881A-4A5A-A5BB-08DD97F966CA}"/>
    <cellStyle name="Output 2 3 2 3 5 6" xfId="24616" xr:uid="{D2A9845C-F59B-4B2A-9649-68A5F6BB1C50}"/>
    <cellStyle name="Output 2 3 2 3 5 6 2" xfId="24617" xr:uid="{E5DEDEAB-71EE-4C3E-AC0E-B34F922ECA64}"/>
    <cellStyle name="Output 2 3 2 3 5 6 3" xfId="24618" xr:uid="{FC3BC2D1-841A-4708-8D33-E66759645C7B}"/>
    <cellStyle name="Output 2 3 2 3 5 7" xfId="24619" xr:uid="{09096C68-6845-42D3-A414-D8B76649C603}"/>
    <cellStyle name="Output 2 3 2 3 5 8" xfId="24620" xr:uid="{3A489524-8DB2-4B6B-B1A2-10B5618BAFA2}"/>
    <cellStyle name="Output 2 3 2 3 5 9" xfId="24621" xr:uid="{DA2507D1-CCFD-4877-B0B9-A70EB5ED7529}"/>
    <cellStyle name="Output 2 3 2 3 6" xfId="24622" xr:uid="{D641C1A0-3885-423C-A3A2-C8E060F72BAC}"/>
    <cellStyle name="Output 2 3 2 3 6 2" xfId="24623" xr:uid="{10979B8E-91A1-4AF1-9A91-C5318FEEE3DC}"/>
    <cellStyle name="Output 2 3 2 3 6 2 2" xfId="24624" xr:uid="{93857AF6-921D-48E7-AC91-E51D2528FBA7}"/>
    <cellStyle name="Output 2 3 2 3 6 2 3" xfId="24625" xr:uid="{E0ADDB6C-D281-4015-B4FA-F5F18F2F7C92}"/>
    <cellStyle name="Output 2 3 2 3 6 3" xfId="24626" xr:uid="{93DA41E2-7E08-412A-B82A-15E28B98B0B0}"/>
    <cellStyle name="Output 2 3 2 3 6 3 2" xfId="24627" xr:uid="{0C53B97B-143F-4BA9-8EAA-A6594E632898}"/>
    <cellStyle name="Output 2 3 2 3 6 3 3" xfId="24628" xr:uid="{0A0ADF83-DACA-425D-BBBD-95BAEBF3118D}"/>
    <cellStyle name="Output 2 3 2 3 6 4" xfId="24629" xr:uid="{3F556E2E-90AF-46DC-8E43-AA8FAC5BC72A}"/>
    <cellStyle name="Output 2 3 2 3 6 4 2" xfId="24630" xr:uid="{55B9239B-6E6C-4CBF-8C1E-2C85088B44A8}"/>
    <cellStyle name="Output 2 3 2 3 6 4 3" xfId="24631" xr:uid="{E12CB647-49D1-4DC3-9945-F2DD41312114}"/>
    <cellStyle name="Output 2 3 2 3 6 5" xfId="24632" xr:uid="{16E2A0CE-3D08-4422-A3BD-E5DE80EC904D}"/>
    <cellStyle name="Output 2 3 2 3 6 5 2" xfId="24633" xr:uid="{73A64985-553C-4768-9E50-FDA97B8E11FA}"/>
    <cellStyle name="Output 2 3 2 3 6 5 3" xfId="24634" xr:uid="{D62D360C-AE98-4655-B120-91BFE97D8180}"/>
    <cellStyle name="Output 2 3 2 3 6 6" xfId="24635" xr:uid="{33E2FE41-2909-4170-9058-485D556A4AC7}"/>
    <cellStyle name="Output 2 3 2 3 6 6 2" xfId="24636" xr:uid="{B532EC3B-7DE1-4A98-B445-E4D2DD9FFD4C}"/>
    <cellStyle name="Output 2 3 2 3 6 6 3" xfId="24637" xr:uid="{50CE0197-FAC0-4277-A584-47E0509917CF}"/>
    <cellStyle name="Output 2 3 2 3 6 7" xfId="24638" xr:uid="{10867A5F-516B-4383-9FFA-DF81C0B795ED}"/>
    <cellStyle name="Output 2 3 2 3 6 8" xfId="24639" xr:uid="{2CEE1460-CD86-41EA-BF6B-177837323BE7}"/>
    <cellStyle name="Output 2 3 2 3 6 9" xfId="24640" xr:uid="{A14F3371-7BBE-4717-B680-6604F5DCFCC5}"/>
    <cellStyle name="Output 2 3 2 3 7" xfId="24641" xr:uid="{4BBA9DC3-7E7A-4B64-BADF-3FB085D94352}"/>
    <cellStyle name="Output 2 3 2 3 7 2" xfId="24642" xr:uid="{5E16AFB3-1AD3-48E6-86C0-F007C307C36C}"/>
    <cellStyle name="Output 2 3 2 3 7 2 2" xfId="24643" xr:uid="{582FEC79-E973-4744-916F-5C28A1447052}"/>
    <cellStyle name="Output 2 3 2 3 7 2 3" xfId="24644" xr:uid="{EF14BDBE-A5BC-46AA-9BB5-5EB8FB0E6A46}"/>
    <cellStyle name="Output 2 3 2 3 7 3" xfId="24645" xr:uid="{7BABCB42-5F16-4F88-901D-310DF3007695}"/>
    <cellStyle name="Output 2 3 2 3 7 3 2" xfId="24646" xr:uid="{E6556E01-3C64-41BA-A241-9B3903E9E674}"/>
    <cellStyle name="Output 2 3 2 3 7 3 3" xfId="24647" xr:uid="{0B20AD7C-D98B-4473-A3BF-E453BC460C26}"/>
    <cellStyle name="Output 2 3 2 3 7 4" xfId="24648" xr:uid="{576F4E90-C91F-492A-85DA-40A08F063200}"/>
    <cellStyle name="Output 2 3 2 3 7 4 2" xfId="24649" xr:uid="{B5CB0C08-1EB5-418D-AC01-987CB6290AC2}"/>
    <cellStyle name="Output 2 3 2 3 7 4 3" xfId="24650" xr:uid="{7F1EE14B-90CF-4E58-AAC6-C5EB04F70014}"/>
    <cellStyle name="Output 2 3 2 3 7 5" xfId="24651" xr:uid="{8F878F63-217C-4EBB-93B4-34412C518BF2}"/>
    <cellStyle name="Output 2 3 2 3 7 5 2" xfId="24652" xr:uid="{A0BAF0F4-1875-4AC3-BD8E-CD212EF6D6F9}"/>
    <cellStyle name="Output 2 3 2 3 7 5 3" xfId="24653" xr:uid="{7EDF5AC4-3BFA-4B9D-B84E-C9A89E454B98}"/>
    <cellStyle name="Output 2 3 2 3 7 6" xfId="24654" xr:uid="{6B951F78-41C3-4668-9620-1F6432FE5D68}"/>
    <cellStyle name="Output 2 3 2 3 7 6 2" xfId="24655" xr:uid="{D5727C87-6057-4653-AA5E-34ADB5CDFCA2}"/>
    <cellStyle name="Output 2 3 2 3 7 6 3" xfId="24656" xr:uid="{C6C80D54-AAC4-4E4D-BCE6-6DE3E158D1BE}"/>
    <cellStyle name="Output 2 3 2 3 7 7" xfId="24657" xr:uid="{BBCF709B-1829-470B-AF00-FFE5BF2A719B}"/>
    <cellStyle name="Output 2 3 2 3 7 8" xfId="24658" xr:uid="{6D69B353-D70D-4C35-946F-9F43CB6C2A63}"/>
    <cellStyle name="Output 2 3 2 3 7 9" xfId="24659" xr:uid="{34875BE4-44F8-4427-8ABD-DA62D3EC3ED0}"/>
    <cellStyle name="Output 2 3 2 3 8" xfId="24660" xr:uid="{538961C4-7EDD-4651-9C86-B6BBCE700485}"/>
    <cellStyle name="Output 2 3 2 3 8 2" xfId="24661" xr:uid="{66AAAC7A-4F1D-4AEF-B059-F15EEB99CA58}"/>
    <cellStyle name="Output 2 3 2 3 8 2 2" xfId="24662" xr:uid="{9CB51A75-1BDC-4D6D-B2FF-999232BF48A1}"/>
    <cellStyle name="Output 2 3 2 3 8 2 3" xfId="24663" xr:uid="{3C571D81-D7D6-4ACB-B1BC-EDEC837D0279}"/>
    <cellStyle name="Output 2 3 2 3 8 3" xfId="24664" xr:uid="{A87CBCC6-70B4-4E73-A26D-49B74A7BBB69}"/>
    <cellStyle name="Output 2 3 2 3 8 3 2" xfId="24665" xr:uid="{6E0991DD-6CDE-4F53-AFA7-2DF7F66323E1}"/>
    <cellStyle name="Output 2 3 2 3 8 3 3" xfId="24666" xr:uid="{AFA72068-5A89-471B-8008-28E32418B7AF}"/>
    <cellStyle name="Output 2 3 2 3 8 4" xfId="24667" xr:uid="{2E88458F-C3CF-475F-AAB9-590327492AA9}"/>
    <cellStyle name="Output 2 3 2 3 8 4 2" xfId="24668" xr:uid="{0FBE314F-2E70-4AC9-90B9-98F928F75EAD}"/>
    <cellStyle name="Output 2 3 2 3 8 4 3" xfId="24669" xr:uid="{E42D0BB5-EC9F-47B5-B78D-E59EDE666B34}"/>
    <cellStyle name="Output 2 3 2 3 8 5" xfId="24670" xr:uid="{E8C80200-4F06-4FFA-8305-BCA8C34D03EB}"/>
    <cellStyle name="Output 2 3 2 3 8 5 2" xfId="24671" xr:uid="{49D2E337-5C83-41DB-BECC-7823A0A51F5A}"/>
    <cellStyle name="Output 2 3 2 3 8 5 3" xfId="24672" xr:uid="{385AAFAD-DADF-4A5D-806E-7B6DA1AFD906}"/>
    <cellStyle name="Output 2 3 2 3 8 6" xfId="24673" xr:uid="{D69A83B2-8002-4050-8ECD-36CF3A4515A5}"/>
    <cellStyle name="Output 2 3 2 3 8 6 2" xfId="24674" xr:uid="{AC05E1F6-F004-44B3-A504-5D12A3141809}"/>
    <cellStyle name="Output 2 3 2 3 8 6 3" xfId="24675" xr:uid="{27D20F41-EA77-41CB-9D96-A6C8861A6095}"/>
    <cellStyle name="Output 2 3 2 3 8 7" xfId="24676" xr:uid="{7A574618-A218-4188-A7F4-CD6FD82D6036}"/>
    <cellStyle name="Output 2 3 2 3 8 8" xfId="24677" xr:uid="{6FE17E98-37EA-4B47-B00B-F50308DEF578}"/>
    <cellStyle name="Output 2 3 2 3 8 9" xfId="24678" xr:uid="{F72AEBD9-31BA-4017-8941-58FE823F2D86}"/>
    <cellStyle name="Output 2 3 2 3 9" xfId="24679" xr:uid="{00771D14-8460-4325-B724-C9994D780851}"/>
    <cellStyle name="Output 2 3 2 3 9 2" xfId="24680" xr:uid="{87F5587C-5E08-4B02-A851-D912A7EABCBA}"/>
    <cellStyle name="Output 2 3 2 3 9 2 2" xfId="24681" xr:uid="{67F7F167-2636-4447-B9CC-C847476A49A1}"/>
    <cellStyle name="Output 2 3 2 3 9 2 3" xfId="24682" xr:uid="{E4F71172-5B19-4F89-881C-54720C37F1B3}"/>
    <cellStyle name="Output 2 3 2 3 9 3" xfId="24683" xr:uid="{467E84FB-4B55-4D43-B866-E570C6DF2C1E}"/>
    <cellStyle name="Output 2 3 2 3 9 3 2" xfId="24684" xr:uid="{C832BAAB-BF61-4643-8AE3-7EEA435ABD9E}"/>
    <cellStyle name="Output 2 3 2 3 9 3 3" xfId="24685" xr:uid="{BF8CC1D5-D597-4088-A86F-91CE3BC351A1}"/>
    <cellStyle name="Output 2 3 2 3 9 4" xfId="24686" xr:uid="{6B957173-A9E1-4CF3-9504-E3925381064C}"/>
    <cellStyle name="Output 2 3 2 3 9 4 2" xfId="24687" xr:uid="{3174189C-FC2D-4A17-B776-7BB1AD19A8D2}"/>
    <cellStyle name="Output 2 3 2 3 9 4 3" xfId="24688" xr:uid="{6D2296B8-596B-4405-B82E-85A2BD4A49F1}"/>
    <cellStyle name="Output 2 3 2 3 9 5" xfId="24689" xr:uid="{35AF5B65-8943-4ECB-9BE5-AA19D876F88F}"/>
    <cellStyle name="Output 2 3 2 3 9 5 2" xfId="24690" xr:uid="{7B4905C6-0736-4238-A0F4-0C74BE41E041}"/>
    <cellStyle name="Output 2 3 2 3 9 5 3" xfId="24691" xr:uid="{E135B240-FC81-4F99-839A-9BD36FAD8C48}"/>
    <cellStyle name="Output 2 3 2 3 9 6" xfId="24692" xr:uid="{65EE34AA-6D98-4701-BF70-9ECBE6AF2D56}"/>
    <cellStyle name="Output 2 3 2 3 9 6 2" xfId="24693" xr:uid="{CB2817D5-3AA0-4876-BF8B-A3F4ED61EB53}"/>
    <cellStyle name="Output 2 3 2 3 9 6 3" xfId="24694" xr:uid="{F2C789A0-68C0-4A10-991C-C95DDF4F6746}"/>
    <cellStyle name="Output 2 3 2 3 9 7" xfId="24695" xr:uid="{23B0726B-036E-4F62-9FBE-232F08B632D7}"/>
    <cellStyle name="Output 2 3 2 3 9 8" xfId="24696" xr:uid="{A021E983-D447-42A4-AE69-C57F19C288D9}"/>
    <cellStyle name="Output 2 3 2 4" xfId="24697" xr:uid="{24D8F9B2-A8A0-430B-B082-C63B59ED3906}"/>
    <cellStyle name="Output 2 3 2 4 10" xfId="24698" xr:uid="{A1021793-CA26-459B-A479-5C0462AFDD93}"/>
    <cellStyle name="Output 2 3 2 4 11" xfId="24699" xr:uid="{F465A5E7-AF5A-4E32-A1E8-FA28DB646C93}"/>
    <cellStyle name="Output 2 3 2 4 2" xfId="24700" xr:uid="{E4EA9FA3-8037-451D-B48E-8AB25DA0BB8D}"/>
    <cellStyle name="Output 2 3 2 4 2 2" xfId="24701" xr:uid="{49286BAC-E8FB-4B76-9069-AAE0BCC97095}"/>
    <cellStyle name="Output 2 3 2 4 2 3" xfId="24702" xr:uid="{D4E66A67-38D4-4412-BD15-0F1FA4DE9D76}"/>
    <cellStyle name="Output 2 3 2 4 2 4" xfId="24703" xr:uid="{2FEF6648-E064-4600-A05C-40B191190430}"/>
    <cellStyle name="Output 2 3 2 4 3" xfId="24704" xr:uid="{D89B128C-BE40-491B-9C75-D7BB99200658}"/>
    <cellStyle name="Output 2 3 2 4 3 2" xfId="24705" xr:uid="{07835099-4411-471E-B31B-4F32D2C3B850}"/>
    <cellStyle name="Output 2 3 2 4 3 3" xfId="24706" xr:uid="{F42BFC9C-B0E1-457D-8E58-09E46C1B79D8}"/>
    <cellStyle name="Output 2 3 2 4 3 4" xfId="24707" xr:uid="{4C1A5194-E074-40F1-87E6-EC61FCF8EC83}"/>
    <cellStyle name="Output 2 3 2 4 4" xfId="24708" xr:uid="{A2A2A2EA-DCE9-4A01-B7B5-992765DE9BA6}"/>
    <cellStyle name="Output 2 3 2 4 4 2" xfId="24709" xr:uid="{ADCDB4B2-F648-4DB3-A5DA-DB28D267863D}"/>
    <cellStyle name="Output 2 3 2 4 4 3" xfId="24710" xr:uid="{ED552B5E-060F-47D0-A577-0902EC4A270A}"/>
    <cellStyle name="Output 2 3 2 4 4 4" xfId="24711" xr:uid="{1D1466C3-840D-4CDF-958A-1BEB1B01FFC1}"/>
    <cellStyle name="Output 2 3 2 4 5" xfId="24712" xr:uid="{03E23803-3AAE-4183-B260-D1302CD14D31}"/>
    <cellStyle name="Output 2 3 2 4 5 2" xfId="24713" xr:uid="{748ED4B8-1197-4B7E-876B-22F5DD8B2DFD}"/>
    <cellStyle name="Output 2 3 2 4 5 3" xfId="24714" xr:uid="{2BD1E6EF-F773-4116-B5C3-62980D25403E}"/>
    <cellStyle name="Output 2 3 2 4 5 4" xfId="24715" xr:uid="{B5DD1E25-507F-4A0C-ACA9-036224274822}"/>
    <cellStyle name="Output 2 3 2 4 6" xfId="24716" xr:uid="{EB0C73D3-0DFD-4093-9667-0BF8496CF2D1}"/>
    <cellStyle name="Output 2 3 2 4 6 2" xfId="24717" xr:uid="{2881F47D-D061-4E67-AA0C-7A66D7D3E0E5}"/>
    <cellStyle name="Output 2 3 2 4 6 3" xfId="24718" xr:uid="{95C75B20-F886-4868-B12A-FC6D9C80932A}"/>
    <cellStyle name="Output 2 3 2 4 6 4" xfId="24719" xr:uid="{340F07E6-28F1-44DF-B44B-D9A82C47688B}"/>
    <cellStyle name="Output 2 3 2 4 7" xfId="24720" xr:uid="{B010132C-B235-4BCC-B219-915C6F9D2D74}"/>
    <cellStyle name="Output 2 3 2 4 8" xfId="24721" xr:uid="{14BE3E66-7401-4238-A454-3C427B79743E}"/>
    <cellStyle name="Output 2 3 2 4 9" xfId="24722" xr:uid="{77BA3C04-D7F8-49F4-8B05-1A159A2B0F1E}"/>
    <cellStyle name="Output 2 3 2 5" xfId="24723" xr:uid="{A4AEA8E3-D41B-4B88-A398-EE3012928142}"/>
    <cellStyle name="Output 2 3 2 5 10" xfId="24724" xr:uid="{3BEBC73F-C786-4C92-BED8-A1381F2C0834}"/>
    <cellStyle name="Output 2 3 2 5 11" xfId="24725" xr:uid="{47F3E2AC-0120-4779-9D1A-31514EDD63FD}"/>
    <cellStyle name="Output 2 3 2 5 2" xfId="24726" xr:uid="{BD770147-54B7-4F65-A72C-09A055538B8A}"/>
    <cellStyle name="Output 2 3 2 5 2 2" xfId="24727" xr:uid="{9CC2A97D-1F17-44D8-B722-43D79944C2B9}"/>
    <cellStyle name="Output 2 3 2 5 2 3" xfId="24728" xr:uid="{48A1F288-A6BC-4FD3-99BA-7C1A01A60A4C}"/>
    <cellStyle name="Output 2 3 2 5 2 4" xfId="24729" xr:uid="{5CB2CE23-BCD7-421B-9C00-EDF85AEC259E}"/>
    <cellStyle name="Output 2 3 2 5 3" xfId="24730" xr:uid="{B37E4024-5AE8-4A6A-9E51-3BF3654EA928}"/>
    <cellStyle name="Output 2 3 2 5 3 2" xfId="24731" xr:uid="{EDD64551-519D-4225-99FB-CD01343DE0CA}"/>
    <cellStyle name="Output 2 3 2 5 3 3" xfId="24732" xr:uid="{385641C3-C894-4942-AF21-70613FC80F6C}"/>
    <cellStyle name="Output 2 3 2 5 3 4" xfId="24733" xr:uid="{2757F24D-6956-4637-B43E-3AB9BDF3195C}"/>
    <cellStyle name="Output 2 3 2 5 4" xfId="24734" xr:uid="{B36B2154-2F39-4607-9385-AF8C2FC9D2F9}"/>
    <cellStyle name="Output 2 3 2 5 4 2" xfId="24735" xr:uid="{110ACBAC-E270-4287-AEA8-6DF66B1A63E9}"/>
    <cellStyle name="Output 2 3 2 5 4 3" xfId="24736" xr:uid="{609EDDE6-35CF-4B90-8598-1921622F0DED}"/>
    <cellStyle name="Output 2 3 2 5 4 4" xfId="24737" xr:uid="{B41A8E9C-2441-48BA-B996-DAE42C4B8D74}"/>
    <cellStyle name="Output 2 3 2 5 5" xfId="24738" xr:uid="{C340F7E5-C80E-49A3-AF04-32B2E5FB8474}"/>
    <cellStyle name="Output 2 3 2 5 5 2" xfId="24739" xr:uid="{C1893A5A-8244-47B3-A77D-57768A987749}"/>
    <cellStyle name="Output 2 3 2 5 5 3" xfId="24740" xr:uid="{947E9410-7C80-4713-97FA-06D06C81B21C}"/>
    <cellStyle name="Output 2 3 2 5 5 4" xfId="24741" xr:uid="{946E3D9F-1197-4653-BEA3-C7D4516B66D4}"/>
    <cellStyle name="Output 2 3 2 5 6" xfId="24742" xr:uid="{DAEE7D9A-F4D3-4996-ADB8-D6A5F9CB7E5D}"/>
    <cellStyle name="Output 2 3 2 5 6 2" xfId="24743" xr:uid="{2637E3A4-1A95-4D06-B5C5-FD9D733CC52B}"/>
    <cellStyle name="Output 2 3 2 5 6 3" xfId="24744" xr:uid="{55752371-FC4F-40FE-A003-E3C8534C124D}"/>
    <cellStyle name="Output 2 3 2 5 6 4" xfId="24745" xr:uid="{96439E32-1518-4EE0-9065-BDA0BF202B52}"/>
    <cellStyle name="Output 2 3 2 5 7" xfId="24746" xr:uid="{22402418-95D2-4FAC-A86E-62AFB09CDD61}"/>
    <cellStyle name="Output 2 3 2 5 8" xfId="24747" xr:uid="{0AE8996A-4604-4DCB-A240-1B2C60180812}"/>
    <cellStyle name="Output 2 3 2 5 9" xfId="24748" xr:uid="{CE234DAC-584F-4856-9D1F-5654ACF39615}"/>
    <cellStyle name="Output 2 3 2 6" xfId="24749" xr:uid="{54E2447C-610A-427F-84CD-05D5223D8BB1}"/>
    <cellStyle name="Output 2 3 2 6 2" xfId="24750" xr:uid="{7852F903-F536-45C2-80EE-CDCB7371211D}"/>
    <cellStyle name="Output 2 3 2 6 2 2" xfId="24751" xr:uid="{3DEA74B6-39DD-4016-9032-9FDA4DCF27E5}"/>
    <cellStyle name="Output 2 3 2 6 2 3" xfId="24752" xr:uid="{765BF54A-699D-4769-B69C-277CA20AF2C4}"/>
    <cellStyle name="Output 2 3 2 6 3" xfId="24753" xr:uid="{261FA2E6-3FDF-43D8-B25F-0673CB4E56D8}"/>
    <cellStyle name="Output 2 3 2 6 3 2" xfId="24754" xr:uid="{D81CFAC1-FA6E-4A4A-8C30-80D69075AB56}"/>
    <cellStyle name="Output 2 3 2 6 3 3" xfId="24755" xr:uid="{35D701D1-16F3-4AB9-8711-3A3D9E890DD7}"/>
    <cellStyle name="Output 2 3 2 6 4" xfId="24756" xr:uid="{FC6BD746-F64C-4AC0-8297-2ABB6199DC57}"/>
    <cellStyle name="Output 2 3 2 6 4 2" xfId="24757" xr:uid="{C3EFD5A7-C75A-4DA1-BB37-612D3382762A}"/>
    <cellStyle name="Output 2 3 2 6 4 3" xfId="24758" xr:uid="{54F89269-F0FA-497A-85D9-C40DAAB480A6}"/>
    <cellStyle name="Output 2 3 2 6 5" xfId="24759" xr:uid="{01872A94-4E06-4BDD-8FDA-6513ECE3C723}"/>
    <cellStyle name="Output 2 3 2 6 5 2" xfId="24760" xr:uid="{1A13E70E-5FAA-469D-A2BF-63B97B424641}"/>
    <cellStyle name="Output 2 3 2 6 5 3" xfId="24761" xr:uid="{EDA457F4-27B1-486E-89D4-CCBB6D824CE5}"/>
    <cellStyle name="Output 2 3 2 6 6" xfId="24762" xr:uid="{EF97B37A-813E-460E-BC2A-CDC86E423211}"/>
    <cellStyle name="Output 2 3 2 6 6 2" xfId="24763" xr:uid="{E95F7C78-B7F5-451E-B74A-53CCD181E1D9}"/>
    <cellStyle name="Output 2 3 2 6 6 3" xfId="24764" xr:uid="{B7D50742-361A-414F-BC35-41437DEA9066}"/>
    <cellStyle name="Output 2 3 2 6 7" xfId="24765" xr:uid="{9B183CD1-D25E-444B-A2FA-8AC94FCA7801}"/>
    <cellStyle name="Output 2 3 2 6 8" xfId="24766" xr:uid="{4B5B977F-CD7D-4EA1-86BA-65001853FCDA}"/>
    <cellStyle name="Output 2 3 2 6 9" xfId="24767" xr:uid="{8470FC89-679C-4C1A-9E77-B309788A5EB7}"/>
    <cellStyle name="Output 2 3 2 7" xfId="24768" xr:uid="{997C03AB-824A-4B75-A1F1-8BAC2F659C25}"/>
    <cellStyle name="Output 2 3 2 7 2" xfId="24769" xr:uid="{664D4322-1A2E-4FA5-B02A-2DFE77EE6E2F}"/>
    <cellStyle name="Output 2 3 2 7 2 2" xfId="24770" xr:uid="{B0675EC8-6BA3-47F9-B39F-9B1A7E595F89}"/>
    <cellStyle name="Output 2 3 2 7 2 3" xfId="24771" xr:uid="{62875B5F-2AF6-4C09-A814-D3230F4FB61D}"/>
    <cellStyle name="Output 2 3 2 7 3" xfId="24772" xr:uid="{85997DE8-518E-4D20-B80B-9326D3C8E62B}"/>
    <cellStyle name="Output 2 3 2 7 3 2" xfId="24773" xr:uid="{C5B88E78-EE0E-44BB-AAC5-800A42EDBB84}"/>
    <cellStyle name="Output 2 3 2 7 3 3" xfId="24774" xr:uid="{F2C5FD32-08A7-4B6F-969B-CCC180CAC8B8}"/>
    <cellStyle name="Output 2 3 2 7 4" xfId="24775" xr:uid="{68BB21FA-7AD4-4732-A17C-F86F2B3C3989}"/>
    <cellStyle name="Output 2 3 2 7 4 2" xfId="24776" xr:uid="{01DB1141-5D17-4488-B8C4-CD57531AE254}"/>
    <cellStyle name="Output 2 3 2 7 4 3" xfId="24777" xr:uid="{C385DBB3-BC06-4B41-A642-5B019CC36811}"/>
    <cellStyle name="Output 2 3 2 7 5" xfId="24778" xr:uid="{AFF43214-26A0-4196-A36C-20A6140A52C3}"/>
    <cellStyle name="Output 2 3 2 7 5 2" xfId="24779" xr:uid="{2F4DBD3E-1EC6-4D63-8F27-D5554AF821F1}"/>
    <cellStyle name="Output 2 3 2 7 5 3" xfId="24780" xr:uid="{93D07C5A-4FE0-40EE-AC92-ACEAA181D0C8}"/>
    <cellStyle name="Output 2 3 2 7 6" xfId="24781" xr:uid="{616EFC88-AE85-4974-AD0B-3BCC026489BC}"/>
    <cellStyle name="Output 2 3 2 7 6 2" xfId="24782" xr:uid="{7B18C40F-1C56-4DB3-8437-47BF3B84ECE8}"/>
    <cellStyle name="Output 2 3 2 7 6 3" xfId="24783" xr:uid="{DA781762-0DEE-46EC-9F9F-EC73382C9B27}"/>
    <cellStyle name="Output 2 3 2 7 7" xfId="24784" xr:uid="{C35769FD-7DDD-4190-AE8F-469C1B0B44A1}"/>
    <cellStyle name="Output 2 3 2 7 8" xfId="24785" xr:uid="{0D38647D-2148-493A-A5B7-684A34459061}"/>
    <cellStyle name="Output 2 3 2 7 9" xfId="24786" xr:uid="{0D122E23-83DD-4B9D-8A7C-828749B98EC2}"/>
    <cellStyle name="Output 2 3 2 8" xfId="24787" xr:uid="{31136D51-A68B-4ECE-B5F2-B6A02EDD9952}"/>
    <cellStyle name="Output 2 3 2 8 2" xfId="24788" xr:uid="{D6B76A9A-C10A-43B0-AAF6-4C965ECAE70B}"/>
    <cellStyle name="Output 2 3 2 8 2 2" xfId="24789" xr:uid="{6C87C2FA-BB45-4C9E-87E6-CADB576C8E01}"/>
    <cellStyle name="Output 2 3 2 8 2 3" xfId="24790" xr:uid="{0D5FDB81-72F6-427A-88B9-22FF26B400C9}"/>
    <cellStyle name="Output 2 3 2 8 3" xfId="24791" xr:uid="{10AC5F57-22ED-4A2C-9FB1-ACBD6B3260FA}"/>
    <cellStyle name="Output 2 3 2 8 3 2" xfId="24792" xr:uid="{E2D15AE0-D846-499A-B11C-91A4CFE41C7E}"/>
    <cellStyle name="Output 2 3 2 8 3 3" xfId="24793" xr:uid="{A78A3CDC-4806-4F27-8F35-EA577E649F87}"/>
    <cellStyle name="Output 2 3 2 8 4" xfId="24794" xr:uid="{B86EFDB6-50B4-482E-9790-40F44D39C1A9}"/>
    <cellStyle name="Output 2 3 2 8 4 2" xfId="24795" xr:uid="{E0D05FCD-0A2A-4E71-9439-D0A57D5DDD35}"/>
    <cellStyle name="Output 2 3 2 8 4 3" xfId="24796" xr:uid="{FC11CA45-C148-4F9C-A159-8FE4C774DE2A}"/>
    <cellStyle name="Output 2 3 2 8 5" xfId="24797" xr:uid="{21F61482-C5C3-443E-B7E6-5E2FDC85EBFB}"/>
    <cellStyle name="Output 2 3 2 8 5 2" xfId="24798" xr:uid="{93738765-19BF-4FA5-87E7-9CA2107F987E}"/>
    <cellStyle name="Output 2 3 2 8 5 3" xfId="24799" xr:uid="{78C4E8EA-BDC0-42A4-94F0-9984CD250765}"/>
    <cellStyle name="Output 2 3 2 8 6" xfId="24800" xr:uid="{49CC1170-E2E1-4D73-9FE9-0B6A0F6C7B34}"/>
    <cellStyle name="Output 2 3 2 8 6 2" xfId="24801" xr:uid="{ADBCF50F-BD0B-4F8A-878D-E5FED358B732}"/>
    <cellStyle name="Output 2 3 2 8 6 3" xfId="24802" xr:uid="{215D6224-7587-40C3-A18A-21114DED9311}"/>
    <cellStyle name="Output 2 3 2 8 7" xfId="24803" xr:uid="{2B7CA3C1-8787-4B01-A212-F3BBB3BC43D7}"/>
    <cellStyle name="Output 2 3 2 8 8" xfId="24804" xr:uid="{4F956D5D-AFFA-4EBC-A927-7ACD8231E999}"/>
    <cellStyle name="Output 2 3 2 8 9" xfId="24805" xr:uid="{E54E9242-67C3-41BE-AC2D-14D0DFC50186}"/>
    <cellStyle name="Output 2 3 2 9" xfId="24806" xr:uid="{51B82800-7945-4611-AE90-4A46AE535578}"/>
    <cellStyle name="Output 2 3 2 9 2" xfId="24807" xr:uid="{941255E4-FBBC-421F-B5D6-88A97D8C0D96}"/>
    <cellStyle name="Output 2 3 2 9 2 2" xfId="24808" xr:uid="{4DFB8316-3C8F-4F56-B6F8-8E2691E0309F}"/>
    <cellStyle name="Output 2 3 2 9 2 3" xfId="24809" xr:uid="{0E5BF597-F29B-4CD5-81ED-E782B1573B58}"/>
    <cellStyle name="Output 2 3 2 9 3" xfId="24810" xr:uid="{2B5053DD-CE6B-41CE-9C0E-6892843F767E}"/>
    <cellStyle name="Output 2 3 2 9 3 2" xfId="24811" xr:uid="{AAFA99C5-BC36-4B5D-A124-64E75EA72990}"/>
    <cellStyle name="Output 2 3 2 9 3 3" xfId="24812" xr:uid="{465335CC-EA37-4127-891A-A43F4724FD94}"/>
    <cellStyle name="Output 2 3 2 9 4" xfId="24813" xr:uid="{076998B1-45FC-453A-A88E-D1E9752A80D6}"/>
    <cellStyle name="Output 2 3 2 9 4 2" xfId="24814" xr:uid="{1B90B120-2E6B-4474-AC43-FE59CFB34737}"/>
    <cellStyle name="Output 2 3 2 9 4 3" xfId="24815" xr:uid="{ABE7466A-70C4-46DA-9A09-6AC72CF28DC9}"/>
    <cellStyle name="Output 2 3 2 9 5" xfId="24816" xr:uid="{7DA6BD33-CF8C-4DE9-B35E-40D58243668B}"/>
    <cellStyle name="Output 2 3 2 9 5 2" xfId="24817" xr:uid="{55CDD1E0-A59B-4D37-BD78-D3DDECBC3AAC}"/>
    <cellStyle name="Output 2 3 2 9 5 3" xfId="24818" xr:uid="{4B965632-91B3-4534-B394-C7210B017BB9}"/>
    <cellStyle name="Output 2 3 2 9 6" xfId="24819" xr:uid="{E7959FD9-1933-4E6A-91D2-7096A57F63E3}"/>
    <cellStyle name="Output 2 3 2 9 6 2" xfId="24820" xr:uid="{8C814163-1851-4BC3-B9BD-945D3805934E}"/>
    <cellStyle name="Output 2 3 2 9 6 3" xfId="24821" xr:uid="{78A8879C-06AD-4FC0-B17D-CB939D8C999B}"/>
    <cellStyle name="Output 2 3 2 9 7" xfId="24822" xr:uid="{C3B7A539-BEDE-4F6D-899B-4FDCA65B8E82}"/>
    <cellStyle name="Output 2 3 2 9 8" xfId="24823" xr:uid="{8EBD6C86-0761-461E-9B45-45A8E9903D8B}"/>
    <cellStyle name="Output 2 3 2 9 9" xfId="24824" xr:uid="{648B679A-4B3E-4426-87FD-DC9765D93E86}"/>
    <cellStyle name="Output 2 3 20" xfId="24825" xr:uid="{9D6DDBF9-D70A-4C1D-80BD-DA448730FD06}"/>
    <cellStyle name="Output 2 3 21" xfId="24826" xr:uid="{DFC581AA-BEDB-4E32-A0F2-F4C697D8BDCB}"/>
    <cellStyle name="Output 2 3 22" xfId="24827" xr:uid="{0C2D81AF-A389-41E9-BA6C-6FE6921D902E}"/>
    <cellStyle name="Output 2 3 3" xfId="24828" xr:uid="{56B24007-4FEB-40F7-846F-93D45C55B1EB}"/>
    <cellStyle name="Output 2 3 3 10" xfId="24829" xr:uid="{AC438FFC-0900-4138-916D-64E65BAB8BB2}"/>
    <cellStyle name="Output 2 3 3 10 2" xfId="24830" xr:uid="{9D450E82-F6CE-4E6A-A9E7-9FD06F08C2D4}"/>
    <cellStyle name="Output 2 3 3 10 2 2" xfId="24831" xr:uid="{9AA100F5-B8D6-4561-985D-F9C2E41C5723}"/>
    <cellStyle name="Output 2 3 3 10 2 3" xfId="24832" xr:uid="{3FFA1339-727D-4BB2-AE6C-A882EA82FF08}"/>
    <cellStyle name="Output 2 3 3 10 3" xfId="24833" xr:uid="{435B116C-A171-438A-A0D7-311AD8DB7608}"/>
    <cellStyle name="Output 2 3 3 10 3 2" xfId="24834" xr:uid="{AE8F8EF0-E365-4180-B5E3-F7330F727069}"/>
    <cellStyle name="Output 2 3 3 10 3 3" xfId="24835" xr:uid="{21164653-22C1-4F25-93B8-D7B6962B6BEF}"/>
    <cellStyle name="Output 2 3 3 10 4" xfId="24836" xr:uid="{9CA3A877-04A4-4476-A291-550167199220}"/>
    <cellStyle name="Output 2 3 3 10 4 2" xfId="24837" xr:uid="{83C6B748-97EA-4098-9587-DD0C7ACC2131}"/>
    <cellStyle name="Output 2 3 3 10 4 3" xfId="24838" xr:uid="{418BB366-27EA-4B24-B803-FFBE8DCE1CB1}"/>
    <cellStyle name="Output 2 3 3 10 5" xfId="24839" xr:uid="{8BC83C60-8991-400B-A009-76DF29FDB0A5}"/>
    <cellStyle name="Output 2 3 3 10 5 2" xfId="24840" xr:uid="{3DA1FA83-C201-4851-B480-7AB211A66F97}"/>
    <cellStyle name="Output 2 3 3 10 5 3" xfId="24841" xr:uid="{991CCE90-7617-439C-9B5F-2A92F6AE16F1}"/>
    <cellStyle name="Output 2 3 3 10 6" xfId="24842" xr:uid="{8B5EE169-6B49-4E74-BF24-52ADAEC78F7C}"/>
    <cellStyle name="Output 2 3 3 10 6 2" xfId="24843" xr:uid="{F828529F-33CE-4AFB-BC27-35907086DDB8}"/>
    <cellStyle name="Output 2 3 3 10 6 3" xfId="24844" xr:uid="{496C03E6-924C-4835-AA58-4CB8B21AA6EA}"/>
    <cellStyle name="Output 2 3 3 10 7" xfId="24845" xr:uid="{9D05D938-D4DF-4BC7-9C2F-48B0E7C01AFE}"/>
    <cellStyle name="Output 2 3 3 10 8" xfId="24846" xr:uid="{92904528-5FC0-47A9-8A01-C24D98C91EDE}"/>
    <cellStyle name="Output 2 3 3 10 9" xfId="24847" xr:uid="{B0378B84-ECA2-427F-B947-58C7B503C88C}"/>
    <cellStyle name="Output 2 3 3 11" xfId="24848" xr:uid="{092CF62A-D443-4522-BC1E-9C6D6396C539}"/>
    <cellStyle name="Output 2 3 3 11 2" xfId="24849" xr:uid="{FAA7B475-6A30-4EB9-A351-38AF1A1CB594}"/>
    <cellStyle name="Output 2 3 3 11 2 2" xfId="24850" xr:uid="{8B43CE0A-D915-4650-A8D5-EDDBBBEDA3EF}"/>
    <cellStyle name="Output 2 3 3 11 2 3" xfId="24851" xr:uid="{2AB0B305-3DFF-4C6F-A133-C1C741EBD104}"/>
    <cellStyle name="Output 2 3 3 11 3" xfId="24852" xr:uid="{C2B0616F-32EB-454E-9543-554DE9F6744E}"/>
    <cellStyle name="Output 2 3 3 11 3 2" xfId="24853" xr:uid="{82C8E88D-D09F-4B3E-8EBB-3447B8AB3E70}"/>
    <cellStyle name="Output 2 3 3 11 3 3" xfId="24854" xr:uid="{3A2C8D41-3441-45F2-A417-0CF5E98036C1}"/>
    <cellStyle name="Output 2 3 3 11 4" xfId="24855" xr:uid="{42D9CF01-0BAC-4D8D-88BB-E82C50F7EAC0}"/>
    <cellStyle name="Output 2 3 3 11 4 2" xfId="24856" xr:uid="{4FF622BA-A2CD-4B22-B2CA-EF24A9292A17}"/>
    <cellStyle name="Output 2 3 3 11 4 3" xfId="24857" xr:uid="{9B512AFE-F15D-404E-8E80-75A55FCC8DA3}"/>
    <cellStyle name="Output 2 3 3 11 5" xfId="24858" xr:uid="{A86D3D8A-7D7E-4B95-86E5-A50CA77D9F46}"/>
    <cellStyle name="Output 2 3 3 11 5 2" xfId="24859" xr:uid="{21873E04-F191-4A2F-8EAD-703399388A62}"/>
    <cellStyle name="Output 2 3 3 11 5 3" xfId="24860" xr:uid="{FD7569DD-3550-4283-9730-71726F1EE67C}"/>
    <cellStyle name="Output 2 3 3 11 6" xfId="24861" xr:uid="{F8CA3B38-E2CD-41F5-BC70-4146AF753825}"/>
    <cellStyle name="Output 2 3 3 11 6 2" xfId="24862" xr:uid="{4AC8AAC8-11FD-4F12-8AD4-18420BCB014D}"/>
    <cellStyle name="Output 2 3 3 11 6 3" xfId="24863" xr:uid="{BBB4776F-8C51-45C1-873E-464EF8515160}"/>
    <cellStyle name="Output 2 3 3 11 7" xfId="24864" xr:uid="{87EDC2F1-2528-4373-B50E-3C46B24FD83F}"/>
    <cellStyle name="Output 2 3 3 11 8" xfId="24865" xr:uid="{AECB4FC8-1455-4B2D-B3F4-9597959ABA77}"/>
    <cellStyle name="Output 2 3 3 11 9" xfId="24866" xr:uid="{DA7632C2-AC57-4BAA-924B-89BB92471BAF}"/>
    <cellStyle name="Output 2 3 3 12" xfId="24867" xr:uid="{FFCF411B-60BA-46D5-B9E1-781C21354597}"/>
    <cellStyle name="Output 2 3 3 12 2" xfId="24868" xr:uid="{50BF3C17-E76C-4244-BA7E-4C689D86F1BE}"/>
    <cellStyle name="Output 2 3 3 12 2 2" xfId="24869" xr:uid="{E7A13A1D-E5AC-49DA-AE84-1B518B61A5BE}"/>
    <cellStyle name="Output 2 3 3 12 2 3" xfId="24870" xr:uid="{F5DEB031-A26E-4043-AF55-55F9C333BA35}"/>
    <cellStyle name="Output 2 3 3 12 3" xfId="24871" xr:uid="{EA159992-FF96-4D59-9B72-E5A47B86AF30}"/>
    <cellStyle name="Output 2 3 3 12 3 2" xfId="24872" xr:uid="{DF9EA40A-135D-408F-9D13-72DF52941046}"/>
    <cellStyle name="Output 2 3 3 12 3 3" xfId="24873" xr:uid="{EC422F3F-3411-4129-BF3C-6885A652E59F}"/>
    <cellStyle name="Output 2 3 3 12 4" xfId="24874" xr:uid="{6195B2E1-A879-464D-9690-F4B5C1EC723B}"/>
    <cellStyle name="Output 2 3 3 12 4 2" xfId="24875" xr:uid="{4E6C103C-DBFD-4957-BF53-04825D41ABC2}"/>
    <cellStyle name="Output 2 3 3 12 4 3" xfId="24876" xr:uid="{E5523934-4A1D-4E93-9556-B49ABED488BF}"/>
    <cellStyle name="Output 2 3 3 12 5" xfId="24877" xr:uid="{F3B9BFFB-3BBF-4F0E-9252-581E9BDA5121}"/>
    <cellStyle name="Output 2 3 3 12 5 2" xfId="24878" xr:uid="{D7E387F2-987C-4858-ADCF-AAEE65D9DC6B}"/>
    <cellStyle name="Output 2 3 3 12 5 3" xfId="24879" xr:uid="{66434CEE-F837-48AD-A833-392AD34571EA}"/>
    <cellStyle name="Output 2 3 3 12 6" xfId="24880" xr:uid="{6F38D474-5B2B-4C45-8B96-47D9F5E27C08}"/>
    <cellStyle name="Output 2 3 3 12 6 2" xfId="24881" xr:uid="{17742C92-B4B1-465A-80A9-88686D08D276}"/>
    <cellStyle name="Output 2 3 3 12 6 3" xfId="24882" xr:uid="{63DB0B7B-5E96-4ED6-8D4C-4FBD89EDD79A}"/>
    <cellStyle name="Output 2 3 3 12 7" xfId="24883" xr:uid="{4F0EFB64-9381-4A58-812B-7E5341DC2B35}"/>
    <cellStyle name="Output 2 3 3 12 8" xfId="24884" xr:uid="{8CC9E46D-1435-4B19-B6E5-CBB32526BECD}"/>
    <cellStyle name="Output 2 3 3 12 9" xfId="24885" xr:uid="{AA584231-6595-4061-807D-EBBC3B9D76BD}"/>
    <cellStyle name="Output 2 3 3 13" xfId="24886" xr:uid="{1DB4D1BD-5127-48F9-B41F-83A4F1474E32}"/>
    <cellStyle name="Output 2 3 3 13 2" xfId="24887" xr:uid="{6684D74C-592D-428C-964F-B99FA91D38A7}"/>
    <cellStyle name="Output 2 3 3 13 2 2" xfId="24888" xr:uid="{D4917615-B558-4599-A08B-7BFB3BA5D096}"/>
    <cellStyle name="Output 2 3 3 13 2 3" xfId="24889" xr:uid="{0DA412A9-49E2-446D-B3FF-0E4C98DACFE9}"/>
    <cellStyle name="Output 2 3 3 13 3" xfId="24890" xr:uid="{96A0CAD6-AAFE-4171-874A-1DEA558973FA}"/>
    <cellStyle name="Output 2 3 3 13 3 2" xfId="24891" xr:uid="{8FBFE50C-B437-447A-B324-C0A172A609F2}"/>
    <cellStyle name="Output 2 3 3 13 3 3" xfId="24892" xr:uid="{1345CF53-50F8-4A7A-8200-FB7C22DD0F29}"/>
    <cellStyle name="Output 2 3 3 13 4" xfId="24893" xr:uid="{EB7425FC-D046-44C3-BA4A-61D74430C2C8}"/>
    <cellStyle name="Output 2 3 3 13 4 2" xfId="24894" xr:uid="{C256638F-6877-4C2F-AE6E-0805C75542EE}"/>
    <cellStyle name="Output 2 3 3 13 4 3" xfId="24895" xr:uid="{6CE969E4-41D0-41DC-95A6-DAA0FE5769DA}"/>
    <cellStyle name="Output 2 3 3 13 5" xfId="24896" xr:uid="{2C3C4BD3-88E2-440D-A8DE-07DA777A08F1}"/>
    <cellStyle name="Output 2 3 3 13 5 2" xfId="24897" xr:uid="{F9B87FF8-963F-41F9-A7B0-897F40013354}"/>
    <cellStyle name="Output 2 3 3 13 5 3" xfId="24898" xr:uid="{38377252-5A51-4CA8-ABF4-9BBA33A57E48}"/>
    <cellStyle name="Output 2 3 3 13 6" xfId="24899" xr:uid="{7154E3EA-1906-4D7A-9EBA-6C59EA0F3B79}"/>
    <cellStyle name="Output 2 3 3 13 6 2" xfId="24900" xr:uid="{D1F4101E-1686-48E6-96AD-518A1E5836B3}"/>
    <cellStyle name="Output 2 3 3 13 6 3" xfId="24901" xr:uid="{395AF879-92B6-4D45-9155-67CEFE5D72F9}"/>
    <cellStyle name="Output 2 3 3 13 7" xfId="24902" xr:uid="{6BFC3DC6-2407-4F8D-BBDF-AF44BCFFCA70}"/>
    <cellStyle name="Output 2 3 3 13 8" xfId="24903" xr:uid="{D1C3F2EE-030C-4369-A218-8E2C3C32CF54}"/>
    <cellStyle name="Output 2 3 3 13 9" xfId="24904" xr:uid="{58ED8B3F-7DAA-47E8-9A11-D2E4C92805D3}"/>
    <cellStyle name="Output 2 3 3 14" xfId="24905" xr:uid="{E3FF8CB8-298C-47A8-8ACB-7FC50E42E89A}"/>
    <cellStyle name="Output 2 3 3 14 2" xfId="24906" xr:uid="{4790E0BE-2FA7-4AC6-8D3C-447123DBAC52}"/>
    <cellStyle name="Output 2 3 3 14 3" xfId="24907" xr:uid="{25C5A753-0C7F-4089-95E6-C55323EE0F89}"/>
    <cellStyle name="Output 2 3 3 14 4" xfId="24908" xr:uid="{D7ADFD32-FC08-44E5-AC5F-DE1171EAAF94}"/>
    <cellStyle name="Output 2 3 3 15" xfId="24909" xr:uid="{416F766B-4C03-4708-86CD-D62D1AA1DC63}"/>
    <cellStyle name="Output 2 3 3 16" xfId="24910" xr:uid="{2B514DEC-4A86-48EC-86D4-2076677E5BDB}"/>
    <cellStyle name="Output 2 3 3 17" xfId="24911" xr:uid="{74D12669-CE04-4B34-AC30-39585A666E41}"/>
    <cellStyle name="Output 2 3 3 18" xfId="24912" xr:uid="{734110B0-FE42-4AAB-BA30-E86DB787E028}"/>
    <cellStyle name="Output 2 3 3 19" xfId="24913" xr:uid="{D87B2FE3-6C88-456D-9684-387758FBC727}"/>
    <cellStyle name="Output 2 3 3 2" xfId="24914" xr:uid="{F095BD83-C7D0-4451-823A-768436930B0D}"/>
    <cellStyle name="Output 2 3 3 2 10" xfId="24915" xr:uid="{12A7B92B-8A9F-48EB-A650-90B66FCEF46D}"/>
    <cellStyle name="Output 2 3 3 2 10 2" xfId="24916" xr:uid="{37DB7709-DB3D-40BC-B27F-6568331BD9EB}"/>
    <cellStyle name="Output 2 3 3 2 10 2 2" xfId="24917" xr:uid="{C2F40CCE-0CE1-460B-AB1D-C61E9B21A915}"/>
    <cellStyle name="Output 2 3 3 2 10 2 3" xfId="24918" xr:uid="{9F374365-8F80-4FC2-AD6F-F846AD7E9BDC}"/>
    <cellStyle name="Output 2 3 3 2 10 3" xfId="24919" xr:uid="{0B92A641-84C5-4464-9360-DADFB842920F}"/>
    <cellStyle name="Output 2 3 3 2 10 3 2" xfId="24920" xr:uid="{1725CF53-4E1E-4A7C-BDA2-00D093DE3CEC}"/>
    <cellStyle name="Output 2 3 3 2 10 3 3" xfId="24921" xr:uid="{E234158F-DC73-4E42-B6F7-5B3646D9E6AF}"/>
    <cellStyle name="Output 2 3 3 2 10 4" xfId="24922" xr:uid="{D1C89635-A897-4307-A8C7-CD80C79F1E0F}"/>
    <cellStyle name="Output 2 3 3 2 10 4 2" xfId="24923" xr:uid="{01BFBD54-CEB1-4B89-A7F1-F6C616D398A3}"/>
    <cellStyle name="Output 2 3 3 2 10 4 3" xfId="24924" xr:uid="{CA702949-4E1E-4814-A287-D3B902399A3B}"/>
    <cellStyle name="Output 2 3 3 2 10 5" xfId="24925" xr:uid="{45D9DB5C-66D3-4F19-81B7-2AD780435F71}"/>
    <cellStyle name="Output 2 3 3 2 10 5 2" xfId="24926" xr:uid="{464DBD28-2DCC-4B55-8637-024B1D121753}"/>
    <cellStyle name="Output 2 3 3 2 10 5 3" xfId="24927" xr:uid="{F06F6FA3-2626-4CE9-B93F-2878CFBEB3BA}"/>
    <cellStyle name="Output 2 3 3 2 10 6" xfId="24928" xr:uid="{F326DB4B-7A36-42F5-834A-8EF10CA074AF}"/>
    <cellStyle name="Output 2 3 3 2 10 6 2" xfId="24929" xr:uid="{7ECE11D2-86A4-4A9E-9899-9888F0825D73}"/>
    <cellStyle name="Output 2 3 3 2 10 6 3" xfId="24930" xr:uid="{F2A7F9CD-E89E-4631-8C78-2A740F49E7F2}"/>
    <cellStyle name="Output 2 3 3 2 10 7" xfId="24931" xr:uid="{87AF1D99-90EB-4D4A-99D8-679AA8A9A39B}"/>
    <cellStyle name="Output 2 3 3 2 10 8" xfId="24932" xr:uid="{AB4557C5-5777-4D51-8E7F-5F11F2B38A41}"/>
    <cellStyle name="Output 2 3 3 2 11" xfId="24933" xr:uid="{0215AF8B-CC02-4875-955D-FFC125F7205C}"/>
    <cellStyle name="Output 2 3 3 2 11 2" xfId="24934" xr:uid="{7D083EAD-E07E-4316-A05C-38F909CE490D}"/>
    <cellStyle name="Output 2 3 3 2 11 2 2" xfId="24935" xr:uid="{432ED93A-82FD-4A3F-BEF2-0FB7745C3AC7}"/>
    <cellStyle name="Output 2 3 3 2 11 2 3" xfId="24936" xr:uid="{EF034DDD-73AA-46E2-8AEA-1A8859883F07}"/>
    <cellStyle name="Output 2 3 3 2 11 3" xfId="24937" xr:uid="{E8D681A0-00B0-418B-8C67-F645F03AE4E9}"/>
    <cellStyle name="Output 2 3 3 2 11 3 2" xfId="24938" xr:uid="{931B6D32-D027-4001-BC86-4C7BC42D8D6A}"/>
    <cellStyle name="Output 2 3 3 2 11 3 3" xfId="24939" xr:uid="{1B3F80BB-B7AD-4A95-9B99-57028817CFED}"/>
    <cellStyle name="Output 2 3 3 2 11 4" xfId="24940" xr:uid="{0587328B-9C34-4ACB-AA24-EA24F8261AC8}"/>
    <cellStyle name="Output 2 3 3 2 11 4 2" xfId="24941" xr:uid="{C3CAE072-A6B5-4AA6-B4A0-5B64DA58B0BB}"/>
    <cellStyle name="Output 2 3 3 2 11 4 3" xfId="24942" xr:uid="{45BB8676-D099-4103-AAF6-61689F5DD1A0}"/>
    <cellStyle name="Output 2 3 3 2 11 5" xfId="24943" xr:uid="{53C928E4-AD9A-484E-8237-F11B434F95BA}"/>
    <cellStyle name="Output 2 3 3 2 11 5 2" xfId="24944" xr:uid="{3A0A97A3-6A29-4A58-88DC-94CE51673932}"/>
    <cellStyle name="Output 2 3 3 2 11 5 3" xfId="24945" xr:uid="{1AB84CB1-BC91-4D38-8FF8-002F51E4EB63}"/>
    <cellStyle name="Output 2 3 3 2 11 6" xfId="24946" xr:uid="{47B4CDB3-E9E7-4E84-AFEE-D4E7895C7B50}"/>
    <cellStyle name="Output 2 3 3 2 11 6 2" xfId="24947" xr:uid="{6AB2B212-00CA-4D8D-9304-51E5A04E77E0}"/>
    <cellStyle name="Output 2 3 3 2 11 6 3" xfId="24948" xr:uid="{901B45CE-6DB7-4019-9E66-B27FCD42B691}"/>
    <cellStyle name="Output 2 3 3 2 11 7" xfId="24949" xr:uid="{8E89376C-D34D-4B4C-B56D-C01ABF0F786B}"/>
    <cellStyle name="Output 2 3 3 2 11 8" xfId="24950" xr:uid="{4759FAC8-7BC5-452F-917F-B00061523C4F}"/>
    <cellStyle name="Output 2 3 3 2 12" xfId="24951" xr:uid="{6943D2E1-2C9E-45F5-A3DA-F026C4A742D0}"/>
    <cellStyle name="Output 2 3 3 2 12 2" xfId="24952" xr:uid="{E7B34F54-E773-496F-AB5F-1D8DE0E748D8}"/>
    <cellStyle name="Output 2 3 3 2 12 2 2" xfId="24953" xr:uid="{6CB53B86-A768-4BF1-B418-21AA4D8405E0}"/>
    <cellStyle name="Output 2 3 3 2 12 2 3" xfId="24954" xr:uid="{566D27F4-F19D-4A31-8258-DC49F39094F1}"/>
    <cellStyle name="Output 2 3 3 2 12 3" xfId="24955" xr:uid="{0ABC215B-0A21-4811-AF31-A87D4FACD8BF}"/>
    <cellStyle name="Output 2 3 3 2 12 3 2" xfId="24956" xr:uid="{4D3AFCAE-1CC7-4836-B401-2DA98AA08511}"/>
    <cellStyle name="Output 2 3 3 2 12 3 3" xfId="24957" xr:uid="{05DC6462-1800-4D0E-BBF7-FC71AA10A2AF}"/>
    <cellStyle name="Output 2 3 3 2 12 4" xfId="24958" xr:uid="{1A8F5278-249A-49B0-9257-00FCC281109C}"/>
    <cellStyle name="Output 2 3 3 2 12 4 2" xfId="24959" xr:uid="{C35EF3E1-D372-40D1-9CD1-AAF3AEF35C89}"/>
    <cellStyle name="Output 2 3 3 2 12 4 3" xfId="24960" xr:uid="{3CD0C977-613C-4A00-89FC-8E50A92D4D2A}"/>
    <cellStyle name="Output 2 3 3 2 12 5" xfId="24961" xr:uid="{A76471DA-CB95-4B94-8847-DEAE036B0C9F}"/>
    <cellStyle name="Output 2 3 3 2 12 5 2" xfId="24962" xr:uid="{AA220F62-608E-471A-804B-53364239816F}"/>
    <cellStyle name="Output 2 3 3 2 12 5 3" xfId="24963" xr:uid="{FB7E961E-467A-4511-9380-E3D6C51B1BD1}"/>
    <cellStyle name="Output 2 3 3 2 12 6" xfId="24964" xr:uid="{5BE23338-C8B5-4A04-A9E3-5B39475B6ED7}"/>
    <cellStyle name="Output 2 3 3 2 12 6 2" xfId="24965" xr:uid="{EC83BF3A-2738-4399-BD4B-5013D072D46E}"/>
    <cellStyle name="Output 2 3 3 2 12 6 3" xfId="24966" xr:uid="{33A81040-41AA-4A44-95DC-D3938E072D8C}"/>
    <cellStyle name="Output 2 3 3 2 12 7" xfId="24967" xr:uid="{1D99C540-E97C-4A94-B68C-B13115DAC84E}"/>
    <cellStyle name="Output 2 3 3 2 12 8" xfId="24968" xr:uid="{D38CD16E-5D1C-49B5-9389-AD3D953BF05B}"/>
    <cellStyle name="Output 2 3 3 2 13" xfId="24969" xr:uid="{FF772653-074D-49EB-939C-47B550698156}"/>
    <cellStyle name="Output 2 3 3 2 13 2" xfId="24970" xr:uid="{1D1CEEDA-94A9-406C-82F7-4D0568147F0A}"/>
    <cellStyle name="Output 2 3 3 2 13 2 2" xfId="24971" xr:uid="{1B000BD3-C879-465C-8052-D374CF4518FF}"/>
    <cellStyle name="Output 2 3 3 2 13 2 3" xfId="24972" xr:uid="{0D94CBA0-3E97-4A7D-A0FC-CEE22DFA24B3}"/>
    <cellStyle name="Output 2 3 3 2 13 3" xfId="24973" xr:uid="{85057C9B-B197-4141-BFCB-5C85B40F9F52}"/>
    <cellStyle name="Output 2 3 3 2 13 3 2" xfId="24974" xr:uid="{C0E3E804-60BF-41FA-A3CC-EC1015DDA707}"/>
    <cellStyle name="Output 2 3 3 2 13 3 3" xfId="24975" xr:uid="{A42EDAAD-511C-4EAD-ACD7-1ED98847DEDC}"/>
    <cellStyle name="Output 2 3 3 2 13 4" xfId="24976" xr:uid="{87791528-A8EC-469A-82A3-A7407AE3CA75}"/>
    <cellStyle name="Output 2 3 3 2 13 4 2" xfId="24977" xr:uid="{FA8C13D3-55C3-49C9-83FC-98C6221AA922}"/>
    <cellStyle name="Output 2 3 3 2 13 4 3" xfId="24978" xr:uid="{224D1C9A-E39C-4DF0-9773-37C557021D07}"/>
    <cellStyle name="Output 2 3 3 2 13 5" xfId="24979" xr:uid="{647EAD66-BDC9-4D73-9AED-A076520FFEA7}"/>
    <cellStyle name="Output 2 3 3 2 13 5 2" xfId="24980" xr:uid="{89042948-70B2-4112-A608-363010922C68}"/>
    <cellStyle name="Output 2 3 3 2 13 5 3" xfId="24981" xr:uid="{59A65FB6-9915-47B6-ADC9-2ADC92960714}"/>
    <cellStyle name="Output 2 3 3 2 13 6" xfId="24982" xr:uid="{C34E83B2-A809-4F13-983F-3D96F3C7B200}"/>
    <cellStyle name="Output 2 3 3 2 13 6 2" xfId="24983" xr:uid="{54F90D8C-2E68-4DF9-A6F5-65F273099F5A}"/>
    <cellStyle name="Output 2 3 3 2 13 6 3" xfId="24984" xr:uid="{93403CCD-DDF4-4008-888C-49FA841482B0}"/>
    <cellStyle name="Output 2 3 3 2 13 7" xfId="24985" xr:uid="{D0BE1A12-5567-4A11-8018-EBB98F47FD4D}"/>
    <cellStyle name="Output 2 3 3 2 13 8" xfId="24986" xr:uid="{900596B1-2E58-4156-A369-FED1A7018D6E}"/>
    <cellStyle name="Output 2 3 3 2 14" xfId="24987" xr:uid="{502D8C59-6377-4914-98B1-8C1FED800C12}"/>
    <cellStyle name="Output 2 3 3 2 14 2" xfId="24988" xr:uid="{4B20ACEA-3EC8-4197-BF1D-A84815BD9747}"/>
    <cellStyle name="Output 2 3 3 2 14 2 2" xfId="24989" xr:uid="{02BC63BF-99C9-4487-96AA-35B56C9DA214}"/>
    <cellStyle name="Output 2 3 3 2 14 2 3" xfId="24990" xr:uid="{D2013957-98E2-460C-BAFC-30D564642456}"/>
    <cellStyle name="Output 2 3 3 2 14 3" xfId="24991" xr:uid="{2516FA84-660B-4E87-B794-6FE8131DFE72}"/>
    <cellStyle name="Output 2 3 3 2 14 3 2" xfId="24992" xr:uid="{01F94BCA-1E50-419D-BD16-3B46275C30B5}"/>
    <cellStyle name="Output 2 3 3 2 14 3 3" xfId="24993" xr:uid="{95D3D7C5-CA6B-4751-8BAD-8B65A574F8F2}"/>
    <cellStyle name="Output 2 3 3 2 14 4" xfId="24994" xr:uid="{1FF666C5-67E6-4C20-BADB-6D485B4293A7}"/>
    <cellStyle name="Output 2 3 3 2 14 4 2" xfId="24995" xr:uid="{F7BABB36-1B5A-47E9-8A66-3306239C026E}"/>
    <cellStyle name="Output 2 3 3 2 14 4 3" xfId="24996" xr:uid="{4FBF2D6B-86E0-4DF0-AD03-1243D49B5336}"/>
    <cellStyle name="Output 2 3 3 2 14 5" xfId="24997" xr:uid="{EE239CC1-3FB8-408E-B380-A705815720DD}"/>
    <cellStyle name="Output 2 3 3 2 14 5 2" xfId="24998" xr:uid="{4A5C93B4-795D-422A-A51F-328F37B76C56}"/>
    <cellStyle name="Output 2 3 3 2 14 5 3" xfId="24999" xr:uid="{72567056-209B-4953-B5C3-60C55304B4AF}"/>
    <cellStyle name="Output 2 3 3 2 14 6" xfId="25000" xr:uid="{D372820E-7162-4DA5-BE29-CF90D04F87A4}"/>
    <cellStyle name="Output 2 3 3 2 14 6 2" xfId="25001" xr:uid="{62DF0FB1-5A19-401E-94A3-91F803DF6D5B}"/>
    <cellStyle name="Output 2 3 3 2 14 6 3" xfId="25002" xr:uid="{F2F283C9-D174-4C37-873C-B1C275FE4E79}"/>
    <cellStyle name="Output 2 3 3 2 14 7" xfId="25003" xr:uid="{83B5BA9E-C55F-4897-BD14-1D5FE1F189F0}"/>
    <cellStyle name="Output 2 3 3 2 14 8" xfId="25004" xr:uid="{4135F64E-8C26-42A7-893F-F8CF51BCE3A7}"/>
    <cellStyle name="Output 2 3 3 2 15" xfId="25005" xr:uid="{5C4F1806-0946-4077-9F9B-C3A327636966}"/>
    <cellStyle name="Output 2 3 3 2 15 2" xfId="25006" xr:uid="{ED20DEA3-8C1C-4C2B-A11C-9755F2DC638A}"/>
    <cellStyle name="Output 2 3 3 2 15 3" xfId="25007" xr:uid="{1B840DED-8C87-43FC-9D18-A4F26831409C}"/>
    <cellStyle name="Output 2 3 3 2 16" xfId="25008" xr:uid="{58E1E866-F658-4397-AE4A-4D6E03940E0B}"/>
    <cellStyle name="Output 2 3 3 2 16 2" xfId="25009" xr:uid="{545484FF-ED58-4396-A9B4-52AD69F88386}"/>
    <cellStyle name="Output 2 3 3 2 16 3" xfId="25010" xr:uid="{7774E879-650F-4E76-8F8B-2E5F27FD9E9A}"/>
    <cellStyle name="Output 2 3 3 2 17" xfId="25011" xr:uid="{06F49E53-23E1-49C6-ABDE-3A37E18B64B4}"/>
    <cellStyle name="Output 2 3 3 2 18" xfId="25012" xr:uid="{883325C3-C53D-4692-8FB4-E281FE3A763C}"/>
    <cellStyle name="Output 2 3 3 2 2" xfId="25013" xr:uid="{4E380607-7E5E-41AD-B9BA-6F92FB710D25}"/>
    <cellStyle name="Output 2 3 3 2 2 2" xfId="25014" xr:uid="{07C2F848-25A0-4725-A741-5C9D98F916E4}"/>
    <cellStyle name="Output 2 3 3 2 2 2 2" xfId="25015" xr:uid="{C8FC9072-AE4A-4BFA-B664-A6EBE7732828}"/>
    <cellStyle name="Output 2 3 3 2 2 2 3" xfId="25016" xr:uid="{2573C035-FEF0-4DB4-998E-E67295FA162F}"/>
    <cellStyle name="Output 2 3 3 2 2 3" xfId="25017" xr:uid="{8A633F64-AC97-4DBD-B629-720025C4C7C5}"/>
    <cellStyle name="Output 2 3 3 2 2 3 2" xfId="25018" xr:uid="{86C35564-518F-4D6F-B9EC-AA7163F5F10B}"/>
    <cellStyle name="Output 2 3 3 2 2 3 3" xfId="25019" xr:uid="{84B51CDD-E922-459A-9FCC-B33FA6B4D3E3}"/>
    <cellStyle name="Output 2 3 3 2 2 4" xfId="25020" xr:uid="{D583B8C0-08DC-46FA-981B-3017671D37AC}"/>
    <cellStyle name="Output 2 3 3 2 2 4 2" xfId="25021" xr:uid="{26860DC4-C236-4291-8C2D-2724E512E5AD}"/>
    <cellStyle name="Output 2 3 3 2 2 4 3" xfId="25022" xr:uid="{E9AC0DEA-DAD9-44FB-BD91-A8167E0D6C0F}"/>
    <cellStyle name="Output 2 3 3 2 2 5" xfId="25023" xr:uid="{3219467F-1F64-47E7-90FC-39156F7B23B8}"/>
    <cellStyle name="Output 2 3 3 2 2 5 2" xfId="25024" xr:uid="{4DAE7F31-0F82-4640-BF14-D8FCF908F866}"/>
    <cellStyle name="Output 2 3 3 2 2 5 3" xfId="25025" xr:uid="{D56BF1F0-5EAD-4418-B09D-29089CA595F1}"/>
    <cellStyle name="Output 2 3 3 2 2 6" xfId="25026" xr:uid="{468A73DE-3243-4709-8ED0-A3E6367442A8}"/>
    <cellStyle name="Output 2 3 3 2 2 6 2" xfId="25027" xr:uid="{B676292C-033E-4B69-BFC2-971801542FB6}"/>
    <cellStyle name="Output 2 3 3 2 2 6 3" xfId="25028" xr:uid="{F4F80A67-F46F-48E0-AC80-9190D1562851}"/>
    <cellStyle name="Output 2 3 3 2 2 7" xfId="25029" xr:uid="{0FC0E1D2-ED09-4A32-AE08-A3233A8B8C56}"/>
    <cellStyle name="Output 2 3 3 2 2 8" xfId="25030" xr:uid="{EEA6916A-98E3-4971-87CE-8068E64C9B75}"/>
    <cellStyle name="Output 2 3 3 2 2 9" xfId="25031" xr:uid="{A7E8EFC3-EE85-4A4E-8AB4-341A75993670}"/>
    <cellStyle name="Output 2 3 3 2 3" xfId="25032" xr:uid="{2A1F5F8D-C8B7-444A-817C-6FAC6782F464}"/>
    <cellStyle name="Output 2 3 3 2 3 2" xfId="25033" xr:uid="{5491B680-67D4-416C-8EDF-8BC9273131E8}"/>
    <cellStyle name="Output 2 3 3 2 3 2 2" xfId="25034" xr:uid="{18B76C96-4603-44D9-B590-6F88864E52D3}"/>
    <cellStyle name="Output 2 3 3 2 3 2 3" xfId="25035" xr:uid="{A9D91CE0-95DD-4675-BFD5-4A82D3AF7139}"/>
    <cellStyle name="Output 2 3 3 2 3 3" xfId="25036" xr:uid="{D721766B-0104-4193-B080-36F0A0420922}"/>
    <cellStyle name="Output 2 3 3 2 3 3 2" xfId="25037" xr:uid="{06A07BD1-6EC7-45EA-840D-F3A21EEFE6B8}"/>
    <cellStyle name="Output 2 3 3 2 3 3 3" xfId="25038" xr:uid="{5E07EA9C-4597-4543-8995-3EBC16548DED}"/>
    <cellStyle name="Output 2 3 3 2 3 4" xfId="25039" xr:uid="{E32647D2-CB04-4D65-8703-54ADD8B652D6}"/>
    <cellStyle name="Output 2 3 3 2 3 4 2" xfId="25040" xr:uid="{761227CD-A61B-48A7-90D7-EEC2DA437456}"/>
    <cellStyle name="Output 2 3 3 2 3 4 3" xfId="25041" xr:uid="{911DCD40-6920-4920-8FFC-E93DDC0D929C}"/>
    <cellStyle name="Output 2 3 3 2 3 5" xfId="25042" xr:uid="{2FC3D432-9624-4285-B26A-E8CE39F70821}"/>
    <cellStyle name="Output 2 3 3 2 3 5 2" xfId="25043" xr:uid="{D3705F01-49D1-46DA-9114-57F87C96A9E9}"/>
    <cellStyle name="Output 2 3 3 2 3 5 3" xfId="25044" xr:uid="{80FD1E42-7CB4-4809-B83E-F40539067002}"/>
    <cellStyle name="Output 2 3 3 2 3 6" xfId="25045" xr:uid="{C44BA9C4-360D-4E8E-A1EA-A091EDF802D5}"/>
    <cellStyle name="Output 2 3 3 2 3 6 2" xfId="25046" xr:uid="{E622ECF3-C22A-45FA-8F5B-58813BCC9A71}"/>
    <cellStyle name="Output 2 3 3 2 3 6 3" xfId="25047" xr:uid="{41D25B2F-9677-4250-957F-94FE44B24C56}"/>
    <cellStyle name="Output 2 3 3 2 3 7" xfId="25048" xr:uid="{21AA61F0-1944-4899-91F0-23B8983EC1F0}"/>
    <cellStyle name="Output 2 3 3 2 3 8" xfId="25049" xr:uid="{4D001113-8EAF-4EC8-890C-11094ADD8297}"/>
    <cellStyle name="Output 2 3 3 2 3 9" xfId="25050" xr:uid="{1697CD68-A379-4224-82B3-3B087FA037A0}"/>
    <cellStyle name="Output 2 3 3 2 4" xfId="25051" xr:uid="{CD10BB43-5E36-4DF8-B117-9334A2A82722}"/>
    <cellStyle name="Output 2 3 3 2 4 2" xfId="25052" xr:uid="{30FD2570-E986-440B-B2F8-CD4A8BEEC558}"/>
    <cellStyle name="Output 2 3 3 2 4 2 2" xfId="25053" xr:uid="{8A86482E-CFEB-472C-A654-98A0D34472E1}"/>
    <cellStyle name="Output 2 3 3 2 4 2 3" xfId="25054" xr:uid="{8BF0B015-1D3C-4F9D-BBB6-9BCFA5A32AFB}"/>
    <cellStyle name="Output 2 3 3 2 4 3" xfId="25055" xr:uid="{EDD916EF-2643-4BFD-B91D-E57FA9600B75}"/>
    <cellStyle name="Output 2 3 3 2 4 3 2" xfId="25056" xr:uid="{00D14624-FC0D-4738-8B21-1B7CE2040A72}"/>
    <cellStyle name="Output 2 3 3 2 4 3 3" xfId="25057" xr:uid="{B6FEA9AC-04FA-4776-974A-595363934C78}"/>
    <cellStyle name="Output 2 3 3 2 4 4" xfId="25058" xr:uid="{263D7AF7-ECDA-4885-BB06-7AA85D36DFE5}"/>
    <cellStyle name="Output 2 3 3 2 4 4 2" xfId="25059" xr:uid="{28333EF4-8F45-428F-8AA3-619DD86317E9}"/>
    <cellStyle name="Output 2 3 3 2 4 4 3" xfId="25060" xr:uid="{B20E07CA-F706-4FBD-9DBE-92E78862F4DE}"/>
    <cellStyle name="Output 2 3 3 2 4 5" xfId="25061" xr:uid="{C1C32501-AF17-4AFC-967D-BA6E20AC2F59}"/>
    <cellStyle name="Output 2 3 3 2 4 5 2" xfId="25062" xr:uid="{2122947C-FEEA-4349-B3A0-76866A61530F}"/>
    <cellStyle name="Output 2 3 3 2 4 5 3" xfId="25063" xr:uid="{17026762-232E-43DE-87B9-B018643E34A1}"/>
    <cellStyle name="Output 2 3 3 2 4 6" xfId="25064" xr:uid="{3D704615-FCD0-4EA2-9EE4-14B18211C761}"/>
    <cellStyle name="Output 2 3 3 2 4 6 2" xfId="25065" xr:uid="{F0468D16-752E-425F-89AF-3A32F0AE90AF}"/>
    <cellStyle name="Output 2 3 3 2 4 6 3" xfId="25066" xr:uid="{ADA78DC8-B7F1-4040-A2BE-8CB4B9B20C1E}"/>
    <cellStyle name="Output 2 3 3 2 4 7" xfId="25067" xr:uid="{375BA858-2D40-43BD-8E7B-1316A41962A2}"/>
    <cellStyle name="Output 2 3 3 2 4 8" xfId="25068" xr:uid="{03919CC8-BE2F-41AA-9B8A-CCEB1CB80E76}"/>
    <cellStyle name="Output 2 3 3 2 4 9" xfId="25069" xr:uid="{77453BB4-EEC9-4044-8180-77B8077E786F}"/>
    <cellStyle name="Output 2 3 3 2 5" xfId="25070" xr:uid="{AFB685E4-078B-48BA-8559-7D86835E593A}"/>
    <cellStyle name="Output 2 3 3 2 5 2" xfId="25071" xr:uid="{EAC8E129-B729-4C9A-9F1F-C8A4314EC3FD}"/>
    <cellStyle name="Output 2 3 3 2 5 2 2" xfId="25072" xr:uid="{73CDDA28-9BD1-4FD6-9D9E-7D1A82EA3897}"/>
    <cellStyle name="Output 2 3 3 2 5 2 3" xfId="25073" xr:uid="{20F785D1-DA59-4250-821E-4E86F2B1B1D5}"/>
    <cellStyle name="Output 2 3 3 2 5 3" xfId="25074" xr:uid="{D38956CD-7CDC-4FFA-AAA1-C3C4C5263071}"/>
    <cellStyle name="Output 2 3 3 2 5 3 2" xfId="25075" xr:uid="{2DABDB8F-FA8F-4E6A-8B8C-922ADBD84956}"/>
    <cellStyle name="Output 2 3 3 2 5 3 3" xfId="25076" xr:uid="{8DCAABFB-4F8D-4B3D-B99F-217FA04C4434}"/>
    <cellStyle name="Output 2 3 3 2 5 4" xfId="25077" xr:uid="{4F02D5A9-9F17-4B40-A42F-AA7B123E5A77}"/>
    <cellStyle name="Output 2 3 3 2 5 4 2" xfId="25078" xr:uid="{6DF9CC30-99CF-4BDD-B225-1BE6A10A85A9}"/>
    <cellStyle name="Output 2 3 3 2 5 4 3" xfId="25079" xr:uid="{B28097E8-7785-44DD-8BBA-7C8059D970E4}"/>
    <cellStyle name="Output 2 3 3 2 5 5" xfId="25080" xr:uid="{D5ED448E-BE9A-41DC-93A3-441F3DDF6919}"/>
    <cellStyle name="Output 2 3 3 2 5 5 2" xfId="25081" xr:uid="{61A2E07E-0362-45C3-98B7-B6B80BAF86FB}"/>
    <cellStyle name="Output 2 3 3 2 5 5 3" xfId="25082" xr:uid="{6D7C319A-7C0F-42A9-8CF6-F463624C385C}"/>
    <cellStyle name="Output 2 3 3 2 5 6" xfId="25083" xr:uid="{2A3833EC-5711-4BDF-81B5-DDB145E640C9}"/>
    <cellStyle name="Output 2 3 3 2 5 6 2" xfId="25084" xr:uid="{1C3C6127-EB38-45E9-8B2A-CE4A8B046985}"/>
    <cellStyle name="Output 2 3 3 2 5 6 3" xfId="25085" xr:uid="{E00B3EEA-DE04-4D0D-9CD7-2DB2AE329392}"/>
    <cellStyle name="Output 2 3 3 2 5 7" xfId="25086" xr:uid="{F3080261-A7E8-45C8-A7C2-67BF46B16905}"/>
    <cellStyle name="Output 2 3 3 2 5 8" xfId="25087" xr:uid="{87271B86-C0E3-4C68-8DCE-7AA1A43D563F}"/>
    <cellStyle name="Output 2 3 3 2 5 9" xfId="25088" xr:uid="{09F4BE6C-E184-42B4-9273-E6FCEAFDA578}"/>
    <cellStyle name="Output 2 3 3 2 6" xfId="25089" xr:uid="{08CD77BA-C9C8-4DA2-BE7B-09D2F5B89AE8}"/>
    <cellStyle name="Output 2 3 3 2 6 2" xfId="25090" xr:uid="{16FC6E70-04F3-4E73-AE60-6F10F1354E8E}"/>
    <cellStyle name="Output 2 3 3 2 6 2 2" xfId="25091" xr:uid="{0AFB872A-E2FC-4DB2-A53E-70F9D6CC449A}"/>
    <cellStyle name="Output 2 3 3 2 6 2 3" xfId="25092" xr:uid="{5C5FC856-C8A0-4C3C-A4E9-F390AEF84A17}"/>
    <cellStyle name="Output 2 3 3 2 6 3" xfId="25093" xr:uid="{4C999169-BD8E-4393-8C42-ADF13F4056B2}"/>
    <cellStyle name="Output 2 3 3 2 6 3 2" xfId="25094" xr:uid="{D8DB89CC-2BFF-47E7-8641-D1321F089BB7}"/>
    <cellStyle name="Output 2 3 3 2 6 3 3" xfId="25095" xr:uid="{697612A7-2494-441E-8AB9-B299A31EB9E4}"/>
    <cellStyle name="Output 2 3 3 2 6 4" xfId="25096" xr:uid="{8AC3DBD1-EB8E-419C-A291-4348C696C7B1}"/>
    <cellStyle name="Output 2 3 3 2 6 4 2" xfId="25097" xr:uid="{19D47789-9315-4268-9FEA-74A37AD4E180}"/>
    <cellStyle name="Output 2 3 3 2 6 4 3" xfId="25098" xr:uid="{7F27E378-B6DF-4643-BABB-CE79DD9B0E67}"/>
    <cellStyle name="Output 2 3 3 2 6 5" xfId="25099" xr:uid="{4086B6D5-171C-47A0-8BB3-3A8A20DB9333}"/>
    <cellStyle name="Output 2 3 3 2 6 5 2" xfId="25100" xr:uid="{0B5DFB64-BDA0-498E-AE69-DE85E4709AC8}"/>
    <cellStyle name="Output 2 3 3 2 6 5 3" xfId="25101" xr:uid="{5047942C-E6E1-4C5B-ABD4-72736EFBCA46}"/>
    <cellStyle name="Output 2 3 3 2 6 6" xfId="25102" xr:uid="{BBEDFD5A-A4FF-448D-A09D-7CF070167CE9}"/>
    <cellStyle name="Output 2 3 3 2 6 6 2" xfId="25103" xr:uid="{58D50382-C8C0-4AEB-B6FA-FA25BE144591}"/>
    <cellStyle name="Output 2 3 3 2 6 6 3" xfId="25104" xr:uid="{89280A72-9158-4F0F-AB0A-D333F0F2F957}"/>
    <cellStyle name="Output 2 3 3 2 6 7" xfId="25105" xr:uid="{CF4F9364-3166-4AC9-A77B-82C71166470B}"/>
    <cellStyle name="Output 2 3 3 2 6 8" xfId="25106" xr:uid="{DEE37862-FB41-492D-956E-132E03C0D3DF}"/>
    <cellStyle name="Output 2 3 3 2 6 9" xfId="25107" xr:uid="{CCCD0FFB-0E15-45BF-894F-515EB3002038}"/>
    <cellStyle name="Output 2 3 3 2 7" xfId="25108" xr:uid="{E70B791E-C04D-4758-8F3D-37CAF3450BC8}"/>
    <cellStyle name="Output 2 3 3 2 7 2" xfId="25109" xr:uid="{CACB5024-93F6-4D75-BCCA-EA8B32487703}"/>
    <cellStyle name="Output 2 3 3 2 7 2 2" xfId="25110" xr:uid="{FD732D91-7FA3-4E18-9F74-19C3553BEB9B}"/>
    <cellStyle name="Output 2 3 3 2 7 2 3" xfId="25111" xr:uid="{844C8D09-8879-4E9E-B336-0118EF83DF81}"/>
    <cellStyle name="Output 2 3 3 2 7 3" xfId="25112" xr:uid="{F3046FFE-5882-407E-9C5C-C2B5C08BB2C6}"/>
    <cellStyle name="Output 2 3 3 2 7 3 2" xfId="25113" xr:uid="{6B39CEF3-21A8-42B4-91A2-3979243AD689}"/>
    <cellStyle name="Output 2 3 3 2 7 3 3" xfId="25114" xr:uid="{26077DE1-9E45-487A-9642-404555C93EF3}"/>
    <cellStyle name="Output 2 3 3 2 7 4" xfId="25115" xr:uid="{2FE3804F-DF73-4788-B7EC-1F6F84E00102}"/>
    <cellStyle name="Output 2 3 3 2 7 4 2" xfId="25116" xr:uid="{78B7E654-0D80-409A-90BE-5406F1089361}"/>
    <cellStyle name="Output 2 3 3 2 7 4 3" xfId="25117" xr:uid="{AED3404A-5674-4B50-85B9-722DD2162C09}"/>
    <cellStyle name="Output 2 3 3 2 7 5" xfId="25118" xr:uid="{EB6A491E-DD2B-4999-AB56-87849295C328}"/>
    <cellStyle name="Output 2 3 3 2 7 5 2" xfId="25119" xr:uid="{6F61F49E-A994-4ED5-ACA0-E0BC0DC655F5}"/>
    <cellStyle name="Output 2 3 3 2 7 5 3" xfId="25120" xr:uid="{50D95F72-9CB2-41C6-83C2-6B14225DCC7B}"/>
    <cellStyle name="Output 2 3 3 2 7 6" xfId="25121" xr:uid="{B78BDD01-A084-4142-B9ED-291F8186DA28}"/>
    <cellStyle name="Output 2 3 3 2 7 6 2" xfId="25122" xr:uid="{4F8B891C-383E-420E-8A40-5692DB51E908}"/>
    <cellStyle name="Output 2 3 3 2 7 6 3" xfId="25123" xr:uid="{47395DAE-F063-439A-A911-1EB72FE7338A}"/>
    <cellStyle name="Output 2 3 3 2 7 7" xfId="25124" xr:uid="{3DECB627-8AB4-4319-A9CD-65C66D9F7AA6}"/>
    <cellStyle name="Output 2 3 3 2 7 8" xfId="25125" xr:uid="{EBEB444D-05C3-4E50-94CA-C438A759F5A0}"/>
    <cellStyle name="Output 2 3 3 2 7 9" xfId="25126" xr:uid="{5C1237F4-7737-459B-9EB8-E341F0957D04}"/>
    <cellStyle name="Output 2 3 3 2 8" xfId="25127" xr:uid="{44D79976-D327-40A5-8C86-AC5331A705CC}"/>
    <cellStyle name="Output 2 3 3 2 8 2" xfId="25128" xr:uid="{2CC02B01-8D00-42BB-B76F-B9B0F55DDCB4}"/>
    <cellStyle name="Output 2 3 3 2 8 2 2" xfId="25129" xr:uid="{3652FAB8-69DC-4BE6-8845-A05395883103}"/>
    <cellStyle name="Output 2 3 3 2 8 2 3" xfId="25130" xr:uid="{4000B52F-9DAB-4F1B-819B-277C894FEFC0}"/>
    <cellStyle name="Output 2 3 3 2 8 3" xfId="25131" xr:uid="{B723FF5A-ECC6-40A6-BE59-335DE7943260}"/>
    <cellStyle name="Output 2 3 3 2 8 3 2" xfId="25132" xr:uid="{74C09777-6F5D-4409-85D3-976D8B4AEB62}"/>
    <cellStyle name="Output 2 3 3 2 8 3 3" xfId="25133" xr:uid="{D87B1086-ABB9-4965-A965-42495221781D}"/>
    <cellStyle name="Output 2 3 3 2 8 4" xfId="25134" xr:uid="{C831BB47-94B9-4C11-AAA7-8FE78449CFC0}"/>
    <cellStyle name="Output 2 3 3 2 8 4 2" xfId="25135" xr:uid="{7DD5CA89-A610-4BA1-B3B8-D1BA92D858C1}"/>
    <cellStyle name="Output 2 3 3 2 8 4 3" xfId="25136" xr:uid="{0AD540EB-6DD3-4592-A626-024CBB6F45EB}"/>
    <cellStyle name="Output 2 3 3 2 8 5" xfId="25137" xr:uid="{3CD84650-8799-4709-AAC0-701809E5A38E}"/>
    <cellStyle name="Output 2 3 3 2 8 5 2" xfId="25138" xr:uid="{B32E5561-C755-4163-AB75-4D55C93244A0}"/>
    <cellStyle name="Output 2 3 3 2 8 5 3" xfId="25139" xr:uid="{7970ECC8-370B-4317-99B4-30C4B30F4E74}"/>
    <cellStyle name="Output 2 3 3 2 8 6" xfId="25140" xr:uid="{826B6BAB-CF3C-4E3C-8DC6-911B56D93DFC}"/>
    <cellStyle name="Output 2 3 3 2 8 6 2" xfId="25141" xr:uid="{70C76F0E-D630-47BC-B509-C1B3FC760C5C}"/>
    <cellStyle name="Output 2 3 3 2 8 6 3" xfId="25142" xr:uid="{FFA3B417-C70F-441E-8282-CF18B999133B}"/>
    <cellStyle name="Output 2 3 3 2 8 7" xfId="25143" xr:uid="{64022294-DFFF-4F44-94E9-F44373E35A4B}"/>
    <cellStyle name="Output 2 3 3 2 8 8" xfId="25144" xr:uid="{7F8E50A4-BC88-41C0-8EE6-C5F77A918540}"/>
    <cellStyle name="Output 2 3 3 2 8 9" xfId="25145" xr:uid="{8B8953C0-8C5A-4E75-9348-430D4F15288F}"/>
    <cellStyle name="Output 2 3 3 2 9" xfId="25146" xr:uid="{11B50DBC-B8A0-471D-BD85-2AC01377FD09}"/>
    <cellStyle name="Output 2 3 3 2 9 2" xfId="25147" xr:uid="{9A91133F-1AE6-4173-99F8-8955F01197DB}"/>
    <cellStyle name="Output 2 3 3 2 9 2 2" xfId="25148" xr:uid="{A45FD959-8B56-47EF-AD18-6D079C9BF050}"/>
    <cellStyle name="Output 2 3 3 2 9 2 3" xfId="25149" xr:uid="{A6D4DE1F-EA33-4E50-9B38-698FAA589C56}"/>
    <cellStyle name="Output 2 3 3 2 9 3" xfId="25150" xr:uid="{56665DD8-2649-4D0A-951B-1E97F0F91A59}"/>
    <cellStyle name="Output 2 3 3 2 9 3 2" xfId="25151" xr:uid="{C0B504B3-E644-44AF-A306-B136B41BFE29}"/>
    <cellStyle name="Output 2 3 3 2 9 3 3" xfId="25152" xr:uid="{48F40450-CC64-4FFC-8B8A-4C7D61AB8DB2}"/>
    <cellStyle name="Output 2 3 3 2 9 4" xfId="25153" xr:uid="{CF254733-ABCE-4CBC-A0E2-CF44B2883B7D}"/>
    <cellStyle name="Output 2 3 3 2 9 4 2" xfId="25154" xr:uid="{3ADB3C07-E12C-4E76-A366-177CDC18F559}"/>
    <cellStyle name="Output 2 3 3 2 9 4 3" xfId="25155" xr:uid="{F786FB3E-E03E-4622-91B8-5B97BD1D44C1}"/>
    <cellStyle name="Output 2 3 3 2 9 5" xfId="25156" xr:uid="{B13D4334-2638-4263-9A2E-67136FB1D505}"/>
    <cellStyle name="Output 2 3 3 2 9 5 2" xfId="25157" xr:uid="{4547786D-BDB9-40A2-BED5-DCFE444A7A83}"/>
    <cellStyle name="Output 2 3 3 2 9 5 3" xfId="25158" xr:uid="{11734F89-F69A-4CFC-BBD8-A035CD904E9C}"/>
    <cellStyle name="Output 2 3 3 2 9 6" xfId="25159" xr:uid="{8EE46A49-A6EF-4C9F-BA18-F0F80F147268}"/>
    <cellStyle name="Output 2 3 3 2 9 6 2" xfId="25160" xr:uid="{2AE043B6-9401-4B2F-9F40-0DD6C275C6A0}"/>
    <cellStyle name="Output 2 3 3 2 9 6 3" xfId="25161" xr:uid="{05954E16-AC44-4132-B6FE-C77976EB1BA0}"/>
    <cellStyle name="Output 2 3 3 2 9 7" xfId="25162" xr:uid="{70C44BAB-FA13-471A-92D4-C8ED88B4422E}"/>
    <cellStyle name="Output 2 3 3 2 9 8" xfId="25163" xr:uid="{E8D763BE-475C-458E-BBF8-DC67766377DB}"/>
    <cellStyle name="Output 2 3 3 20" xfId="25164" xr:uid="{B16CA8DE-9567-4FE5-BC28-EB4AC3AEF283}"/>
    <cellStyle name="Output 2 3 3 21" xfId="25165" xr:uid="{2DE0DB0C-5E11-4F30-B494-F083AE697E7A}"/>
    <cellStyle name="Output 2 3 3 3" xfId="25166" xr:uid="{C9145D98-1F49-49C9-9332-0996A848CE74}"/>
    <cellStyle name="Output 2 3 3 3 10" xfId="25167" xr:uid="{6C399223-58B9-4466-A875-361399BB22C7}"/>
    <cellStyle name="Output 2 3 3 3 10 2" xfId="25168" xr:uid="{EC838151-729A-466B-94EF-0837749CB048}"/>
    <cellStyle name="Output 2 3 3 3 10 2 2" xfId="25169" xr:uid="{9A9AD976-273B-4204-BCFB-EEAAD402D6FD}"/>
    <cellStyle name="Output 2 3 3 3 10 2 3" xfId="25170" xr:uid="{6C7F2F14-5DDA-4467-A5AA-9A3CEDD92F2C}"/>
    <cellStyle name="Output 2 3 3 3 10 3" xfId="25171" xr:uid="{5561B022-8E99-4DB1-BB99-616B9BFFF51E}"/>
    <cellStyle name="Output 2 3 3 3 10 3 2" xfId="25172" xr:uid="{4EC5C122-6EA1-47CC-875E-E6E314029BC6}"/>
    <cellStyle name="Output 2 3 3 3 10 3 3" xfId="25173" xr:uid="{4EA0F90E-8023-48EE-9005-93B8C63B9D19}"/>
    <cellStyle name="Output 2 3 3 3 10 4" xfId="25174" xr:uid="{61544E8A-A11D-4635-B8C7-5EE8FDC93B61}"/>
    <cellStyle name="Output 2 3 3 3 10 4 2" xfId="25175" xr:uid="{B4BBA3F2-ED7F-450E-88B3-636F4F018D0B}"/>
    <cellStyle name="Output 2 3 3 3 10 4 3" xfId="25176" xr:uid="{C8324464-60FF-499B-9658-094E70C38248}"/>
    <cellStyle name="Output 2 3 3 3 10 5" xfId="25177" xr:uid="{E5593366-2DF1-44A0-945E-B14BBA986845}"/>
    <cellStyle name="Output 2 3 3 3 10 5 2" xfId="25178" xr:uid="{767C253E-F26C-48E2-922A-052041261DEF}"/>
    <cellStyle name="Output 2 3 3 3 10 5 3" xfId="25179" xr:uid="{CA75A704-D952-4A41-82B5-D72BAC04CC4C}"/>
    <cellStyle name="Output 2 3 3 3 10 6" xfId="25180" xr:uid="{FE29C8DA-7879-484F-8D13-E01418EA61A3}"/>
    <cellStyle name="Output 2 3 3 3 10 6 2" xfId="25181" xr:uid="{75381D67-0272-46B5-89B0-2F64D9B28672}"/>
    <cellStyle name="Output 2 3 3 3 10 6 3" xfId="25182" xr:uid="{2861D560-1C93-4359-8F52-323210CC7242}"/>
    <cellStyle name="Output 2 3 3 3 10 7" xfId="25183" xr:uid="{442580AF-7EDD-4FBA-97B2-8A89694246BE}"/>
    <cellStyle name="Output 2 3 3 3 10 8" xfId="25184" xr:uid="{FCC5A288-55B0-4983-919F-BC11E8246560}"/>
    <cellStyle name="Output 2 3 3 3 11" xfId="25185" xr:uid="{85E546E8-C604-4AB7-862F-33F355B5CBCC}"/>
    <cellStyle name="Output 2 3 3 3 11 2" xfId="25186" xr:uid="{8042418E-A3E4-4AEB-A7FE-A74DCD737C8D}"/>
    <cellStyle name="Output 2 3 3 3 11 2 2" xfId="25187" xr:uid="{296B4619-A29D-438A-B16E-7EBE9856F280}"/>
    <cellStyle name="Output 2 3 3 3 11 2 3" xfId="25188" xr:uid="{C28B2B37-70D0-4437-8B89-876D3A52D2E8}"/>
    <cellStyle name="Output 2 3 3 3 11 3" xfId="25189" xr:uid="{1DD06CA1-ACC1-47CF-AC1A-4A20EF5C57A7}"/>
    <cellStyle name="Output 2 3 3 3 11 3 2" xfId="25190" xr:uid="{FF3DEBD4-AB64-43DC-BB38-DF044773D5B1}"/>
    <cellStyle name="Output 2 3 3 3 11 3 3" xfId="25191" xr:uid="{B884E6CA-0D3E-494A-8C8D-857379FA1FED}"/>
    <cellStyle name="Output 2 3 3 3 11 4" xfId="25192" xr:uid="{760C74ED-C99F-490E-9718-E7CFB6028CE8}"/>
    <cellStyle name="Output 2 3 3 3 11 4 2" xfId="25193" xr:uid="{385E96F6-299A-4F9D-8FAF-F24B7F54DB11}"/>
    <cellStyle name="Output 2 3 3 3 11 4 3" xfId="25194" xr:uid="{0684E053-79FD-43F9-AB9E-C0A31883CDBB}"/>
    <cellStyle name="Output 2 3 3 3 11 5" xfId="25195" xr:uid="{855A1397-0CC2-4E3E-ADE9-A9A55AABD91F}"/>
    <cellStyle name="Output 2 3 3 3 11 5 2" xfId="25196" xr:uid="{08F7E073-77E7-4D4B-9312-2B2EE8E51E28}"/>
    <cellStyle name="Output 2 3 3 3 11 5 3" xfId="25197" xr:uid="{333303D5-8C49-46AF-BDB6-2CEB4B413B44}"/>
    <cellStyle name="Output 2 3 3 3 11 6" xfId="25198" xr:uid="{16EFEAB2-EB91-4323-8D12-903FABF69828}"/>
    <cellStyle name="Output 2 3 3 3 11 6 2" xfId="25199" xr:uid="{CC2A5547-13DE-431C-BC0A-636CB46F38EE}"/>
    <cellStyle name="Output 2 3 3 3 11 6 3" xfId="25200" xr:uid="{37398B9A-41C0-4122-8BF6-1335D2E9B8E1}"/>
    <cellStyle name="Output 2 3 3 3 11 7" xfId="25201" xr:uid="{BAEA7C2E-F0DE-4528-A92B-ECFDF29C92D0}"/>
    <cellStyle name="Output 2 3 3 3 11 8" xfId="25202" xr:uid="{BEA53953-6F9B-485E-BB3D-F27CA4842B61}"/>
    <cellStyle name="Output 2 3 3 3 12" xfId="25203" xr:uid="{0202ECD2-2DC9-43AA-B1D8-9F306FD4DC3D}"/>
    <cellStyle name="Output 2 3 3 3 12 2" xfId="25204" xr:uid="{42B0C4A3-414E-464B-8D2F-261E1E5ACE29}"/>
    <cellStyle name="Output 2 3 3 3 12 2 2" xfId="25205" xr:uid="{19F5BA69-3D10-4E56-95BE-95BF2ABA6BE6}"/>
    <cellStyle name="Output 2 3 3 3 12 2 3" xfId="25206" xr:uid="{D1C0BE5F-3883-4678-A5EE-B6FC88A32785}"/>
    <cellStyle name="Output 2 3 3 3 12 3" xfId="25207" xr:uid="{A8284EAF-E2AF-48F9-AD5F-38C386CD2662}"/>
    <cellStyle name="Output 2 3 3 3 12 3 2" xfId="25208" xr:uid="{E5C5572C-F038-4164-A9F0-46465E3C833C}"/>
    <cellStyle name="Output 2 3 3 3 12 3 3" xfId="25209" xr:uid="{7FA8B5A0-D5D2-42C8-BDC9-FDD39DE7F981}"/>
    <cellStyle name="Output 2 3 3 3 12 4" xfId="25210" xr:uid="{9BA6C575-6F37-404E-97A4-9F958AEEC59E}"/>
    <cellStyle name="Output 2 3 3 3 12 4 2" xfId="25211" xr:uid="{62F1873D-BAC7-4D0C-808A-DA3B61BAA9B6}"/>
    <cellStyle name="Output 2 3 3 3 12 4 3" xfId="25212" xr:uid="{426EE046-C648-4057-A1E7-D4B297A0E228}"/>
    <cellStyle name="Output 2 3 3 3 12 5" xfId="25213" xr:uid="{9FF5E199-FE99-4968-A59B-D2136B4D80AF}"/>
    <cellStyle name="Output 2 3 3 3 12 5 2" xfId="25214" xr:uid="{3C76C218-05E0-4A7E-911C-2076481C6B2D}"/>
    <cellStyle name="Output 2 3 3 3 12 5 3" xfId="25215" xr:uid="{81E7922A-3EB3-4D73-842E-4F1E0B9A1624}"/>
    <cellStyle name="Output 2 3 3 3 12 6" xfId="25216" xr:uid="{7D22824B-5B73-42F6-8DE9-9D2542C77987}"/>
    <cellStyle name="Output 2 3 3 3 12 6 2" xfId="25217" xr:uid="{EDAFC74F-FCC6-48D3-A06A-0888548475B9}"/>
    <cellStyle name="Output 2 3 3 3 12 6 3" xfId="25218" xr:uid="{32A3047D-F22E-4760-AE5B-EE52506E8DCD}"/>
    <cellStyle name="Output 2 3 3 3 12 7" xfId="25219" xr:uid="{D5627674-FB5B-4713-9DBF-A27A11D25CF2}"/>
    <cellStyle name="Output 2 3 3 3 12 8" xfId="25220" xr:uid="{A99752BB-070A-4B3A-85EF-4FEC57F2EA25}"/>
    <cellStyle name="Output 2 3 3 3 13" xfId="25221" xr:uid="{9A72B765-CEA2-4278-BC30-76315174528F}"/>
    <cellStyle name="Output 2 3 3 3 13 2" xfId="25222" xr:uid="{F1FA7346-CBBC-4F90-AB92-5AAC527DDB6D}"/>
    <cellStyle name="Output 2 3 3 3 13 2 2" xfId="25223" xr:uid="{9A992E90-4FDB-467A-8DB2-1FA521299274}"/>
    <cellStyle name="Output 2 3 3 3 13 2 3" xfId="25224" xr:uid="{635A22FC-9951-4982-ADD2-A9E1F848FB57}"/>
    <cellStyle name="Output 2 3 3 3 13 3" xfId="25225" xr:uid="{80F5C9D7-7967-4502-992D-EA255E3ED93D}"/>
    <cellStyle name="Output 2 3 3 3 13 3 2" xfId="25226" xr:uid="{E20003AD-C1FA-4941-86EB-B03B495D87B2}"/>
    <cellStyle name="Output 2 3 3 3 13 3 3" xfId="25227" xr:uid="{882D0786-45F0-44E5-93C7-6F9AEA8D86DF}"/>
    <cellStyle name="Output 2 3 3 3 13 4" xfId="25228" xr:uid="{A240C633-5809-4ECE-8CE1-2862DDBD6394}"/>
    <cellStyle name="Output 2 3 3 3 13 4 2" xfId="25229" xr:uid="{AD5F0D51-372D-4111-B8F4-0AD2BE96A316}"/>
    <cellStyle name="Output 2 3 3 3 13 4 3" xfId="25230" xr:uid="{5209CC10-FE28-4A74-93D4-A231C6C87DDE}"/>
    <cellStyle name="Output 2 3 3 3 13 5" xfId="25231" xr:uid="{5580FEA3-7CE9-48CE-B680-D1A8748E812D}"/>
    <cellStyle name="Output 2 3 3 3 13 5 2" xfId="25232" xr:uid="{C6EFB3D9-2B0C-40FE-A635-22D9EC3D00D0}"/>
    <cellStyle name="Output 2 3 3 3 13 5 3" xfId="25233" xr:uid="{605AB4E0-A68A-4C28-B940-67C6B0F74207}"/>
    <cellStyle name="Output 2 3 3 3 13 6" xfId="25234" xr:uid="{54D3C34A-80FF-4F10-8DB0-DBC36A32CE3F}"/>
    <cellStyle name="Output 2 3 3 3 13 6 2" xfId="25235" xr:uid="{55F4D23F-E763-45AA-ADDC-263F75DFD505}"/>
    <cellStyle name="Output 2 3 3 3 13 6 3" xfId="25236" xr:uid="{AA754802-D541-47D3-A707-AD66C4940A88}"/>
    <cellStyle name="Output 2 3 3 3 13 7" xfId="25237" xr:uid="{7E9C0FC2-E112-4418-BD70-AE510EE1BEED}"/>
    <cellStyle name="Output 2 3 3 3 13 8" xfId="25238" xr:uid="{1171B16D-64D1-422C-8BEC-D5405108F94A}"/>
    <cellStyle name="Output 2 3 3 3 14" xfId="25239" xr:uid="{74E1E0EA-E621-47B1-8FB6-5A3CD2D7805C}"/>
    <cellStyle name="Output 2 3 3 3 14 2" xfId="25240" xr:uid="{A105759E-E61B-449F-9CAB-2EEC1385BF49}"/>
    <cellStyle name="Output 2 3 3 3 14 2 2" xfId="25241" xr:uid="{B7F9B49E-A1C3-4517-ABAE-A9F561D049E4}"/>
    <cellStyle name="Output 2 3 3 3 14 2 3" xfId="25242" xr:uid="{9131A20D-9C9F-4118-BAD4-BFB6F7FF2DC2}"/>
    <cellStyle name="Output 2 3 3 3 14 3" xfId="25243" xr:uid="{CBE02EC5-DEFB-4D10-8208-79CF4283375D}"/>
    <cellStyle name="Output 2 3 3 3 14 3 2" xfId="25244" xr:uid="{577FE25D-A4EA-4BF9-B8EF-3EEED4C8787E}"/>
    <cellStyle name="Output 2 3 3 3 14 3 3" xfId="25245" xr:uid="{D602D43F-BF12-4BB7-ABE8-3F709FCEA818}"/>
    <cellStyle name="Output 2 3 3 3 14 4" xfId="25246" xr:uid="{9A9F00CD-EFB9-4056-B91F-697FB59ED86F}"/>
    <cellStyle name="Output 2 3 3 3 14 4 2" xfId="25247" xr:uid="{B9082364-6237-4B7A-8C5C-46F2D71D3E07}"/>
    <cellStyle name="Output 2 3 3 3 14 4 3" xfId="25248" xr:uid="{31B52DAC-37F1-416E-9882-C3CAD5FC6109}"/>
    <cellStyle name="Output 2 3 3 3 14 5" xfId="25249" xr:uid="{6F1BBB18-7C76-4A65-8EC8-4AD9F9DE354D}"/>
    <cellStyle name="Output 2 3 3 3 14 5 2" xfId="25250" xr:uid="{B7602F48-91AD-4489-9755-B640FF63372F}"/>
    <cellStyle name="Output 2 3 3 3 14 5 3" xfId="25251" xr:uid="{3C0F4EFF-3FDA-4CF3-B90F-976BFF84A8AB}"/>
    <cellStyle name="Output 2 3 3 3 14 6" xfId="25252" xr:uid="{FE2EF9CB-95F6-4B0D-84F8-5579233CD759}"/>
    <cellStyle name="Output 2 3 3 3 14 6 2" xfId="25253" xr:uid="{6BBAEAEB-9525-49A9-9E80-4DF5DF2ED7F3}"/>
    <cellStyle name="Output 2 3 3 3 14 6 3" xfId="25254" xr:uid="{468488CD-224A-4AC2-9D20-719558175161}"/>
    <cellStyle name="Output 2 3 3 3 14 7" xfId="25255" xr:uid="{B35889CD-7F4F-47F7-BDA3-7284AFCE3A03}"/>
    <cellStyle name="Output 2 3 3 3 14 8" xfId="25256" xr:uid="{18C52325-EDDF-45AB-8F59-4F6D27A8E4FB}"/>
    <cellStyle name="Output 2 3 3 3 15" xfId="25257" xr:uid="{03522AC7-0229-43C7-B9AD-5D0AE0FD9630}"/>
    <cellStyle name="Output 2 3 3 3 15 2" xfId="25258" xr:uid="{35E8EEDB-66DE-4816-A8E6-B5E5DFE10059}"/>
    <cellStyle name="Output 2 3 3 3 15 3" xfId="25259" xr:uid="{FA153EEE-AEA8-49A2-89CB-96B70D3C31B7}"/>
    <cellStyle name="Output 2 3 3 3 16" xfId="25260" xr:uid="{260AAD2A-7EE9-4BEA-ACDB-65215B627803}"/>
    <cellStyle name="Output 2 3 3 3 16 2" xfId="25261" xr:uid="{58F3C204-1756-44B7-B525-41E30DE7970B}"/>
    <cellStyle name="Output 2 3 3 3 16 3" xfId="25262" xr:uid="{9D3D1884-0B12-43C9-9CBC-DA3C63F33D0E}"/>
    <cellStyle name="Output 2 3 3 3 17" xfId="25263" xr:uid="{8B098B18-6D01-494E-90A9-F8B2C4F630F8}"/>
    <cellStyle name="Output 2 3 3 3 18" xfId="25264" xr:uid="{1A1EF9B5-8724-4B6A-B378-956A3A436AFA}"/>
    <cellStyle name="Output 2 3 3 3 2" xfId="25265" xr:uid="{CA5E8B58-1DAC-4345-81F7-677CFADAC1F3}"/>
    <cellStyle name="Output 2 3 3 3 2 2" xfId="25266" xr:uid="{E0FD9448-AF88-44C0-97D6-93EA59348503}"/>
    <cellStyle name="Output 2 3 3 3 2 2 2" xfId="25267" xr:uid="{B7B3A48E-2ACE-4C94-92C3-2146FD2B4E9E}"/>
    <cellStyle name="Output 2 3 3 3 2 2 3" xfId="25268" xr:uid="{DAE602A7-2BA4-4BDC-9958-D1A40A70B2B3}"/>
    <cellStyle name="Output 2 3 3 3 2 3" xfId="25269" xr:uid="{AE2A12CA-65DA-4894-AAEB-76E266FF1C4E}"/>
    <cellStyle name="Output 2 3 3 3 2 3 2" xfId="25270" xr:uid="{F85E2456-A2BB-48BE-B625-551661CEC027}"/>
    <cellStyle name="Output 2 3 3 3 2 3 3" xfId="25271" xr:uid="{5FEF4B01-30BA-46D5-AC2A-C5BF8A8A6319}"/>
    <cellStyle name="Output 2 3 3 3 2 4" xfId="25272" xr:uid="{3AEEE6AC-4AFB-4AF4-AC20-3F856EC6FD0E}"/>
    <cellStyle name="Output 2 3 3 3 2 4 2" xfId="25273" xr:uid="{6F7A1573-79A0-4136-B02F-A1B4E95566E9}"/>
    <cellStyle name="Output 2 3 3 3 2 4 3" xfId="25274" xr:uid="{EB92CEC4-1787-4208-B478-EC722F52C902}"/>
    <cellStyle name="Output 2 3 3 3 2 5" xfId="25275" xr:uid="{DE984BD9-AC9D-437F-8BE1-F8132F69588D}"/>
    <cellStyle name="Output 2 3 3 3 2 5 2" xfId="25276" xr:uid="{A0385BFE-5319-4C57-B5FA-30E805F340B4}"/>
    <cellStyle name="Output 2 3 3 3 2 5 3" xfId="25277" xr:uid="{23B13146-A581-4E0D-B9EB-B54D21DB504F}"/>
    <cellStyle name="Output 2 3 3 3 2 6" xfId="25278" xr:uid="{82762A70-89A3-4A95-B9C0-FEB8B1EBCC0D}"/>
    <cellStyle name="Output 2 3 3 3 2 6 2" xfId="25279" xr:uid="{99D775AE-689D-4656-9F3F-D804342BA19E}"/>
    <cellStyle name="Output 2 3 3 3 2 6 3" xfId="25280" xr:uid="{0D32DFD8-5D82-40BE-96D8-316A34A0D812}"/>
    <cellStyle name="Output 2 3 3 3 2 7" xfId="25281" xr:uid="{4A5FAF34-6CEC-4366-8933-DFF6F7D6FB7A}"/>
    <cellStyle name="Output 2 3 3 3 2 8" xfId="25282" xr:uid="{86D1E55C-AB84-4542-8246-08D79BDE5A22}"/>
    <cellStyle name="Output 2 3 3 3 2 9" xfId="25283" xr:uid="{18FAC129-9FA9-41FE-A134-497842BC7C21}"/>
    <cellStyle name="Output 2 3 3 3 3" xfId="25284" xr:uid="{8ADDBBFE-7B17-4476-BD2C-5E9C55E23926}"/>
    <cellStyle name="Output 2 3 3 3 3 2" xfId="25285" xr:uid="{2B7E84B5-2FFB-4393-8FC4-D3114DE003E2}"/>
    <cellStyle name="Output 2 3 3 3 3 2 2" xfId="25286" xr:uid="{F5E9682E-CF57-43A9-9094-5DEAC91EA92B}"/>
    <cellStyle name="Output 2 3 3 3 3 2 3" xfId="25287" xr:uid="{F2EE86DA-27BD-4BC2-9825-0E18926A7DD6}"/>
    <cellStyle name="Output 2 3 3 3 3 3" xfId="25288" xr:uid="{4427A219-9515-4382-BCA0-E980F1DA7952}"/>
    <cellStyle name="Output 2 3 3 3 3 3 2" xfId="25289" xr:uid="{8548E89F-A9D3-4072-899D-3B4C9C53E3C6}"/>
    <cellStyle name="Output 2 3 3 3 3 3 3" xfId="25290" xr:uid="{989ABAEF-876E-4811-8C87-6249F173F6D9}"/>
    <cellStyle name="Output 2 3 3 3 3 4" xfId="25291" xr:uid="{99AD9957-B396-457D-8121-C9A9EBA870A7}"/>
    <cellStyle name="Output 2 3 3 3 3 4 2" xfId="25292" xr:uid="{EB8C0D01-585A-4098-913E-115EBFF4D8AC}"/>
    <cellStyle name="Output 2 3 3 3 3 4 3" xfId="25293" xr:uid="{EB8E11C4-5949-404C-8215-52277FD8BC21}"/>
    <cellStyle name="Output 2 3 3 3 3 5" xfId="25294" xr:uid="{EAD3125B-25D8-490F-9688-8D8934EA08DA}"/>
    <cellStyle name="Output 2 3 3 3 3 5 2" xfId="25295" xr:uid="{17CE86C7-7FD3-4E88-9D76-AF28628C6938}"/>
    <cellStyle name="Output 2 3 3 3 3 5 3" xfId="25296" xr:uid="{0EB2BCFA-8397-4220-9B77-6DC1F61A9012}"/>
    <cellStyle name="Output 2 3 3 3 3 6" xfId="25297" xr:uid="{B71CF1D4-6FE6-4C6E-BC39-4EDFB74F1F81}"/>
    <cellStyle name="Output 2 3 3 3 3 6 2" xfId="25298" xr:uid="{FC850ABF-09DD-4FA2-89BC-3E1CED3A7A24}"/>
    <cellStyle name="Output 2 3 3 3 3 6 3" xfId="25299" xr:uid="{6AF2C758-A453-4870-81B4-4CB4D13ECE46}"/>
    <cellStyle name="Output 2 3 3 3 3 7" xfId="25300" xr:uid="{EA6BD608-142C-4412-A85F-87396C6D244C}"/>
    <cellStyle name="Output 2 3 3 3 3 8" xfId="25301" xr:uid="{080AF99E-602F-47FF-AE7A-C4AC56DA2446}"/>
    <cellStyle name="Output 2 3 3 3 3 9" xfId="25302" xr:uid="{58EDDC8E-2DC2-4CA5-80E7-43A4FF269C81}"/>
    <cellStyle name="Output 2 3 3 3 4" xfId="25303" xr:uid="{FEB8E2C1-6B70-408F-B77B-89A83FB4D24B}"/>
    <cellStyle name="Output 2 3 3 3 4 2" xfId="25304" xr:uid="{52197B1F-9D90-453D-933B-78F17F4E1690}"/>
    <cellStyle name="Output 2 3 3 3 4 2 2" xfId="25305" xr:uid="{9A6556BC-D8FE-4CEA-948F-2E50F512C594}"/>
    <cellStyle name="Output 2 3 3 3 4 2 3" xfId="25306" xr:uid="{CEEF31FB-218E-4F6F-9435-932AA17A411C}"/>
    <cellStyle name="Output 2 3 3 3 4 3" xfId="25307" xr:uid="{F3F3A0C7-E6BE-469E-802E-EEFE027D2510}"/>
    <cellStyle name="Output 2 3 3 3 4 3 2" xfId="25308" xr:uid="{8AD548BD-E13E-496D-8DE7-11EC29347913}"/>
    <cellStyle name="Output 2 3 3 3 4 3 3" xfId="25309" xr:uid="{22FFAF7E-A4D6-4FAF-B91A-C493975E4191}"/>
    <cellStyle name="Output 2 3 3 3 4 4" xfId="25310" xr:uid="{3A949A99-E401-4052-9ED7-1DE5F784AAB1}"/>
    <cellStyle name="Output 2 3 3 3 4 4 2" xfId="25311" xr:uid="{12F3FB9E-7518-4017-8EA2-A0FB712C545C}"/>
    <cellStyle name="Output 2 3 3 3 4 4 3" xfId="25312" xr:uid="{8CAFD36A-FE88-4B43-A8E1-E083D75E5BB7}"/>
    <cellStyle name="Output 2 3 3 3 4 5" xfId="25313" xr:uid="{AA58342D-9A98-41DE-B734-8484563949CC}"/>
    <cellStyle name="Output 2 3 3 3 4 5 2" xfId="25314" xr:uid="{BACF541B-746B-442D-A0E9-AE59712EBC87}"/>
    <cellStyle name="Output 2 3 3 3 4 5 3" xfId="25315" xr:uid="{7AE226A4-0FCC-4E9D-8B55-AD76415D445D}"/>
    <cellStyle name="Output 2 3 3 3 4 6" xfId="25316" xr:uid="{25574717-2186-43CB-9C42-F41312864C11}"/>
    <cellStyle name="Output 2 3 3 3 4 6 2" xfId="25317" xr:uid="{D5D97411-5D3E-47A5-B401-765C32B60984}"/>
    <cellStyle name="Output 2 3 3 3 4 6 3" xfId="25318" xr:uid="{95108091-80BB-40C1-AF3D-53D59880AA02}"/>
    <cellStyle name="Output 2 3 3 3 4 7" xfId="25319" xr:uid="{A4771380-BA12-4AE9-B163-F66B230E589E}"/>
    <cellStyle name="Output 2 3 3 3 4 8" xfId="25320" xr:uid="{B93BDA5E-105B-4E5D-9561-0053BD8887FC}"/>
    <cellStyle name="Output 2 3 3 3 4 9" xfId="25321" xr:uid="{B53DC588-D8CA-45FF-BB90-7FBE396AB6C6}"/>
    <cellStyle name="Output 2 3 3 3 5" xfId="25322" xr:uid="{B8114FB6-6C57-4C27-8809-E5093129B7D2}"/>
    <cellStyle name="Output 2 3 3 3 5 2" xfId="25323" xr:uid="{44A7E9C9-02F1-4999-B198-6DE5052193FF}"/>
    <cellStyle name="Output 2 3 3 3 5 2 2" xfId="25324" xr:uid="{CDEED6B9-4B3C-48BF-8105-0F276B866B10}"/>
    <cellStyle name="Output 2 3 3 3 5 2 3" xfId="25325" xr:uid="{E419EE94-862E-44FF-8FDF-0A1B60B22366}"/>
    <cellStyle name="Output 2 3 3 3 5 3" xfId="25326" xr:uid="{0D14BA0B-A71B-4AF1-B399-27B1D668CA4E}"/>
    <cellStyle name="Output 2 3 3 3 5 3 2" xfId="25327" xr:uid="{80918511-5566-4FF3-8294-73C55171ED41}"/>
    <cellStyle name="Output 2 3 3 3 5 3 3" xfId="25328" xr:uid="{D2FD9301-E1A3-44AD-B917-61EA3D6B0546}"/>
    <cellStyle name="Output 2 3 3 3 5 4" xfId="25329" xr:uid="{615C4FD4-0EA4-4BED-87CA-8C2582E43F7B}"/>
    <cellStyle name="Output 2 3 3 3 5 4 2" xfId="25330" xr:uid="{91ACB636-A470-44BF-92DB-C7DE9B6C86C2}"/>
    <cellStyle name="Output 2 3 3 3 5 4 3" xfId="25331" xr:uid="{A7FD1127-73A8-4098-B06F-31939B437C15}"/>
    <cellStyle name="Output 2 3 3 3 5 5" xfId="25332" xr:uid="{A1601BC1-35E0-43A3-8450-1BDCA1436644}"/>
    <cellStyle name="Output 2 3 3 3 5 5 2" xfId="25333" xr:uid="{6C1560BC-7B07-4F53-B233-8AA367D2DC0A}"/>
    <cellStyle name="Output 2 3 3 3 5 5 3" xfId="25334" xr:uid="{BF10CEE8-E7AD-46D9-A41B-F0FEE54CDC32}"/>
    <cellStyle name="Output 2 3 3 3 5 6" xfId="25335" xr:uid="{F168C228-E508-4C67-8698-6BFF0E6B6201}"/>
    <cellStyle name="Output 2 3 3 3 5 6 2" xfId="25336" xr:uid="{94971756-927F-45EC-B08C-8FCCBF7B6E5A}"/>
    <cellStyle name="Output 2 3 3 3 5 6 3" xfId="25337" xr:uid="{DC6E64C6-437F-421D-B7C1-D45252EF5984}"/>
    <cellStyle name="Output 2 3 3 3 5 7" xfId="25338" xr:uid="{2C8889CB-4E19-40B1-BB6B-1748AB7004E3}"/>
    <cellStyle name="Output 2 3 3 3 5 8" xfId="25339" xr:uid="{C7F9C444-2D71-4EFD-A904-E2D633D85A8F}"/>
    <cellStyle name="Output 2 3 3 3 5 9" xfId="25340" xr:uid="{F158E5EB-22C2-4A1F-BA3A-B9382A4CCA05}"/>
    <cellStyle name="Output 2 3 3 3 6" xfId="25341" xr:uid="{E4410459-1A1A-4F88-A520-5C0DFD0E9B53}"/>
    <cellStyle name="Output 2 3 3 3 6 2" xfId="25342" xr:uid="{CBE8D27B-D13D-42A5-8CC0-3EFD69010324}"/>
    <cellStyle name="Output 2 3 3 3 6 2 2" xfId="25343" xr:uid="{97855DF7-D950-4FC5-921F-2CE1B82EB017}"/>
    <cellStyle name="Output 2 3 3 3 6 2 3" xfId="25344" xr:uid="{82DB117C-1EF5-4CF5-A220-8C10BE938120}"/>
    <cellStyle name="Output 2 3 3 3 6 3" xfId="25345" xr:uid="{7ABEFF82-A88C-4C9F-A2D6-6CFE5266B4AF}"/>
    <cellStyle name="Output 2 3 3 3 6 3 2" xfId="25346" xr:uid="{9A777B07-1517-48FB-9F81-0D50D516F6C0}"/>
    <cellStyle name="Output 2 3 3 3 6 3 3" xfId="25347" xr:uid="{31CC84B4-D447-469C-AE04-461A60A7C7D5}"/>
    <cellStyle name="Output 2 3 3 3 6 4" xfId="25348" xr:uid="{06E86BD8-3CBE-40C6-8EA8-A4E100300B8C}"/>
    <cellStyle name="Output 2 3 3 3 6 4 2" xfId="25349" xr:uid="{11A24038-DE7A-4B44-B1D4-00A91E2C1D93}"/>
    <cellStyle name="Output 2 3 3 3 6 4 3" xfId="25350" xr:uid="{CEFC003F-84C1-4EE6-83B6-3B2FFD942FC4}"/>
    <cellStyle name="Output 2 3 3 3 6 5" xfId="25351" xr:uid="{9DD5C1AF-1B78-4256-B918-79396909D509}"/>
    <cellStyle name="Output 2 3 3 3 6 5 2" xfId="25352" xr:uid="{5D26B7C8-6F71-4220-97B5-3F290325FC29}"/>
    <cellStyle name="Output 2 3 3 3 6 5 3" xfId="25353" xr:uid="{606D7EB2-8D2C-4EF7-9954-BD90E3F9D0C8}"/>
    <cellStyle name="Output 2 3 3 3 6 6" xfId="25354" xr:uid="{7DC0C9A7-8B3F-4FA5-A46D-9F340A679E78}"/>
    <cellStyle name="Output 2 3 3 3 6 6 2" xfId="25355" xr:uid="{1CE9A0BD-B3A2-4DCD-8851-3A18A5377A10}"/>
    <cellStyle name="Output 2 3 3 3 6 6 3" xfId="25356" xr:uid="{E119901C-7778-49CF-976C-4F5FBC89BDFC}"/>
    <cellStyle name="Output 2 3 3 3 6 7" xfId="25357" xr:uid="{EF2E766F-7B79-49D5-85B6-3783762E0CE3}"/>
    <cellStyle name="Output 2 3 3 3 6 8" xfId="25358" xr:uid="{0A8A7C09-2EA5-4F8E-B139-BBE108A1FD3B}"/>
    <cellStyle name="Output 2 3 3 3 6 9" xfId="25359" xr:uid="{8503BB06-FDA3-46BC-811C-D7F54978C210}"/>
    <cellStyle name="Output 2 3 3 3 7" xfId="25360" xr:uid="{A4A96F09-F955-4860-8D78-82507BAD49AE}"/>
    <cellStyle name="Output 2 3 3 3 7 2" xfId="25361" xr:uid="{3E569317-3AA7-4355-B335-C81D79F8636A}"/>
    <cellStyle name="Output 2 3 3 3 7 2 2" xfId="25362" xr:uid="{0CAFCCFC-DC9E-4107-850C-B5393EBD4B19}"/>
    <cellStyle name="Output 2 3 3 3 7 2 3" xfId="25363" xr:uid="{BE2D2A13-8EFD-4DAB-AF0E-94CB05113C1B}"/>
    <cellStyle name="Output 2 3 3 3 7 3" xfId="25364" xr:uid="{F09D7683-3213-4813-8429-B505795E4AE5}"/>
    <cellStyle name="Output 2 3 3 3 7 3 2" xfId="25365" xr:uid="{4E008380-3005-486F-BC2E-FA72D6230F9C}"/>
    <cellStyle name="Output 2 3 3 3 7 3 3" xfId="25366" xr:uid="{6D24AC9B-3AB2-4E90-ABD1-2754716849CF}"/>
    <cellStyle name="Output 2 3 3 3 7 4" xfId="25367" xr:uid="{4ABC4327-2B0F-4070-9CAB-895B3946EEF0}"/>
    <cellStyle name="Output 2 3 3 3 7 4 2" xfId="25368" xr:uid="{99AA9AD4-2747-40F5-B457-9272EA639895}"/>
    <cellStyle name="Output 2 3 3 3 7 4 3" xfId="25369" xr:uid="{A005D3F5-2D69-4C10-AA67-920084425867}"/>
    <cellStyle name="Output 2 3 3 3 7 5" xfId="25370" xr:uid="{EA8FB49B-F7D5-4397-9EA1-7D8FEFD22895}"/>
    <cellStyle name="Output 2 3 3 3 7 5 2" xfId="25371" xr:uid="{FDC75596-93F7-4A5C-83F6-F54D80B1AEC3}"/>
    <cellStyle name="Output 2 3 3 3 7 5 3" xfId="25372" xr:uid="{4D58350C-FAB8-4569-8CFF-2BE893E94EB2}"/>
    <cellStyle name="Output 2 3 3 3 7 6" xfId="25373" xr:uid="{F1713DE7-D36A-485B-B08A-BD86D203E503}"/>
    <cellStyle name="Output 2 3 3 3 7 6 2" xfId="25374" xr:uid="{33F8E7D8-7F43-4BB0-A951-ED9B9D4E576E}"/>
    <cellStyle name="Output 2 3 3 3 7 6 3" xfId="25375" xr:uid="{57659144-A35A-4B91-B8BA-414E6E6F958B}"/>
    <cellStyle name="Output 2 3 3 3 7 7" xfId="25376" xr:uid="{CA674104-E1F1-4D7F-8062-9A0BEE58454B}"/>
    <cellStyle name="Output 2 3 3 3 7 8" xfId="25377" xr:uid="{DD639413-85A4-4970-A3DD-E9C27E931BA3}"/>
    <cellStyle name="Output 2 3 3 3 7 9" xfId="25378" xr:uid="{F954D5CB-436E-485E-95B2-3AD3A054A8C3}"/>
    <cellStyle name="Output 2 3 3 3 8" xfId="25379" xr:uid="{EE1D40C8-2D5C-4FE9-9DA5-F23365ED91D6}"/>
    <cellStyle name="Output 2 3 3 3 8 2" xfId="25380" xr:uid="{B02CF304-E71C-4116-9FD2-6A7A1609FED2}"/>
    <cellStyle name="Output 2 3 3 3 8 2 2" xfId="25381" xr:uid="{65113ACB-F543-4E24-B533-FFE7A82425B2}"/>
    <cellStyle name="Output 2 3 3 3 8 2 3" xfId="25382" xr:uid="{9B23F7CA-696C-4698-9D97-3F238CE2FB45}"/>
    <cellStyle name="Output 2 3 3 3 8 3" xfId="25383" xr:uid="{15E04606-DB2A-43DF-858D-79C211E1C54B}"/>
    <cellStyle name="Output 2 3 3 3 8 3 2" xfId="25384" xr:uid="{A26BFA7D-4E25-4564-ADB3-DB201805EA2C}"/>
    <cellStyle name="Output 2 3 3 3 8 3 3" xfId="25385" xr:uid="{4ACB5EF7-8145-4AEB-9841-BEECBCAA3D12}"/>
    <cellStyle name="Output 2 3 3 3 8 4" xfId="25386" xr:uid="{2DDD430C-704A-44E8-9C82-E5C1591598D3}"/>
    <cellStyle name="Output 2 3 3 3 8 4 2" xfId="25387" xr:uid="{E21A6945-D884-4E66-A42C-840C0A0BDEE9}"/>
    <cellStyle name="Output 2 3 3 3 8 4 3" xfId="25388" xr:uid="{D510559F-E7B8-4A17-8931-394068475DA4}"/>
    <cellStyle name="Output 2 3 3 3 8 5" xfId="25389" xr:uid="{58292664-65BD-4D9E-89FA-F4B778FC1229}"/>
    <cellStyle name="Output 2 3 3 3 8 5 2" xfId="25390" xr:uid="{483E446B-BA79-4AE6-83ED-CE13B2E7D6D4}"/>
    <cellStyle name="Output 2 3 3 3 8 5 3" xfId="25391" xr:uid="{265847BB-DD92-438B-9A79-D69DF8FDCC95}"/>
    <cellStyle name="Output 2 3 3 3 8 6" xfId="25392" xr:uid="{B49EB396-1664-4AFD-80C7-B546B8AD4345}"/>
    <cellStyle name="Output 2 3 3 3 8 6 2" xfId="25393" xr:uid="{C2F24410-066E-489F-8349-0179267E8812}"/>
    <cellStyle name="Output 2 3 3 3 8 6 3" xfId="25394" xr:uid="{72806E7D-4F03-40CF-8D45-026E7B014F6F}"/>
    <cellStyle name="Output 2 3 3 3 8 7" xfId="25395" xr:uid="{6A1C67D5-4F52-4804-B739-345B1C378222}"/>
    <cellStyle name="Output 2 3 3 3 8 8" xfId="25396" xr:uid="{A1A88E04-26B7-4F8F-9C54-23872A2BD5A3}"/>
    <cellStyle name="Output 2 3 3 3 8 9" xfId="25397" xr:uid="{4A6B88F7-C066-4C03-A571-CE326398DD04}"/>
    <cellStyle name="Output 2 3 3 3 9" xfId="25398" xr:uid="{9D04F483-CF89-44AD-9E05-C951723C35B5}"/>
    <cellStyle name="Output 2 3 3 3 9 2" xfId="25399" xr:uid="{80CBE4D7-636E-4A31-BF75-F8A76F474D5A}"/>
    <cellStyle name="Output 2 3 3 3 9 2 2" xfId="25400" xr:uid="{6CD3FB6E-C9CE-43C0-81AC-8F0278D20F70}"/>
    <cellStyle name="Output 2 3 3 3 9 2 3" xfId="25401" xr:uid="{26DCB266-1389-4DD9-B578-A7BB3A28EEE8}"/>
    <cellStyle name="Output 2 3 3 3 9 3" xfId="25402" xr:uid="{01146571-92F4-4992-92AA-7A4A96CB3510}"/>
    <cellStyle name="Output 2 3 3 3 9 3 2" xfId="25403" xr:uid="{C53BA3BE-2C7B-4434-8AB5-213AB0BF94AE}"/>
    <cellStyle name="Output 2 3 3 3 9 3 3" xfId="25404" xr:uid="{0CC530C1-102D-49CB-95C2-32D123F0C8F4}"/>
    <cellStyle name="Output 2 3 3 3 9 4" xfId="25405" xr:uid="{D1B2D425-0E67-41A9-B26D-78C40F755027}"/>
    <cellStyle name="Output 2 3 3 3 9 4 2" xfId="25406" xr:uid="{A6DAF5FE-F5E2-4646-BCE1-9CFBF95F7273}"/>
    <cellStyle name="Output 2 3 3 3 9 4 3" xfId="25407" xr:uid="{EA764E77-4125-4F19-935C-B2C8EE045153}"/>
    <cellStyle name="Output 2 3 3 3 9 5" xfId="25408" xr:uid="{689F6FF9-A29D-4279-A7B4-9597F5DE9247}"/>
    <cellStyle name="Output 2 3 3 3 9 5 2" xfId="25409" xr:uid="{EAC8C577-BE15-42E1-AA5B-92FDF181B1B2}"/>
    <cellStyle name="Output 2 3 3 3 9 5 3" xfId="25410" xr:uid="{E1D1C606-FB74-43FB-9EA8-D2EC305E342C}"/>
    <cellStyle name="Output 2 3 3 3 9 6" xfId="25411" xr:uid="{659DDCEC-F583-402A-9DB6-21C9D62A15F4}"/>
    <cellStyle name="Output 2 3 3 3 9 6 2" xfId="25412" xr:uid="{3E67E560-B221-48D6-B465-9BC27011B9DC}"/>
    <cellStyle name="Output 2 3 3 3 9 6 3" xfId="25413" xr:uid="{C22296B2-CC64-4C26-8B79-7B9DFBB0BFBA}"/>
    <cellStyle name="Output 2 3 3 3 9 7" xfId="25414" xr:uid="{8CDE863C-7B9A-40EB-AA5A-1F63D78F5DEA}"/>
    <cellStyle name="Output 2 3 3 3 9 8" xfId="25415" xr:uid="{3FEEC7BC-6BDE-436E-89F5-6B8FCD458FD8}"/>
    <cellStyle name="Output 2 3 3 4" xfId="25416" xr:uid="{B05EE322-D681-4EBA-B8E2-B3AA141AB0FE}"/>
    <cellStyle name="Output 2 3 3 4 10" xfId="25417" xr:uid="{27F4005F-4247-4DCA-90C8-6CDDB79F858B}"/>
    <cellStyle name="Output 2 3 3 4 11" xfId="25418" xr:uid="{D5839414-7C07-4C22-8644-1F8F315F1ACD}"/>
    <cellStyle name="Output 2 3 3 4 2" xfId="25419" xr:uid="{DB395C46-4D8B-4CF4-AC68-3E17474FABBC}"/>
    <cellStyle name="Output 2 3 3 4 2 2" xfId="25420" xr:uid="{908A7760-6AA8-433B-A769-8C385BAF1B2E}"/>
    <cellStyle name="Output 2 3 3 4 2 3" xfId="25421" xr:uid="{24477CCF-B838-4CD6-B352-A776CAE70221}"/>
    <cellStyle name="Output 2 3 3 4 2 4" xfId="25422" xr:uid="{C35A3B17-79A7-40B6-AA6A-1DA32D36A6EC}"/>
    <cellStyle name="Output 2 3 3 4 3" xfId="25423" xr:uid="{2F709A9F-1169-461F-9BD7-68D046260CC6}"/>
    <cellStyle name="Output 2 3 3 4 3 2" xfId="25424" xr:uid="{2674ECF6-C97B-4AC8-89C9-B5DF722FA59F}"/>
    <cellStyle name="Output 2 3 3 4 3 3" xfId="25425" xr:uid="{7663CA50-ADF2-4A30-9AC3-85440684A853}"/>
    <cellStyle name="Output 2 3 3 4 3 4" xfId="25426" xr:uid="{ADBCCFDC-2402-442A-B8B8-8D34EB666D7A}"/>
    <cellStyle name="Output 2 3 3 4 4" xfId="25427" xr:uid="{94EA5439-0219-456C-975F-EE61CCFB581A}"/>
    <cellStyle name="Output 2 3 3 4 4 2" xfId="25428" xr:uid="{E8756DFE-4877-4A51-947A-899E2D17615B}"/>
    <cellStyle name="Output 2 3 3 4 4 3" xfId="25429" xr:uid="{BAD4767E-FF9B-4529-84E8-6B1A03533295}"/>
    <cellStyle name="Output 2 3 3 4 4 4" xfId="25430" xr:uid="{17314087-C992-461F-9FA3-169EA9CD3D0C}"/>
    <cellStyle name="Output 2 3 3 4 5" xfId="25431" xr:uid="{8CD49BA6-BA7B-4284-8300-D3BC598E961D}"/>
    <cellStyle name="Output 2 3 3 4 5 2" xfId="25432" xr:uid="{D261AC32-B8CC-4E28-BAA5-A416F66C5D3F}"/>
    <cellStyle name="Output 2 3 3 4 5 3" xfId="25433" xr:uid="{9740E81F-7652-451B-B7A2-E2060D809D83}"/>
    <cellStyle name="Output 2 3 3 4 5 4" xfId="25434" xr:uid="{6AE657DC-E81D-4BF2-BBDC-F03698726E32}"/>
    <cellStyle name="Output 2 3 3 4 6" xfId="25435" xr:uid="{94BCC8AD-CF93-4ACD-BFCE-52D7BFB5D19E}"/>
    <cellStyle name="Output 2 3 3 4 6 2" xfId="25436" xr:uid="{E3D3F421-6494-4EE1-ADC1-37DEF66C572E}"/>
    <cellStyle name="Output 2 3 3 4 6 3" xfId="25437" xr:uid="{0DF8BBBB-7D44-4442-AD95-6B638E3E3A42}"/>
    <cellStyle name="Output 2 3 3 4 6 4" xfId="25438" xr:uid="{A55BA805-D552-47B2-9214-31BEA5B698F6}"/>
    <cellStyle name="Output 2 3 3 4 7" xfId="25439" xr:uid="{513BC1D2-FE9A-487F-A732-70E3216046A5}"/>
    <cellStyle name="Output 2 3 3 4 8" xfId="25440" xr:uid="{3F609E2D-ACEE-474D-B291-00EA4897A82F}"/>
    <cellStyle name="Output 2 3 3 4 9" xfId="25441" xr:uid="{8E6CF3FD-BA44-4A11-BA97-2E579EF5D92F}"/>
    <cellStyle name="Output 2 3 3 5" xfId="25442" xr:uid="{9CB9FEB5-1955-4EB6-A4CE-C2C975AD77AC}"/>
    <cellStyle name="Output 2 3 3 5 10" xfId="25443" xr:uid="{EDF73517-13DA-43FC-B006-63FD6E7EE91E}"/>
    <cellStyle name="Output 2 3 3 5 11" xfId="25444" xr:uid="{B535EC60-6E24-46D6-AE94-59C3ACEE7911}"/>
    <cellStyle name="Output 2 3 3 5 2" xfId="25445" xr:uid="{AAC588EE-8256-4937-8AEC-2D974E22D10C}"/>
    <cellStyle name="Output 2 3 3 5 2 2" xfId="25446" xr:uid="{B49B9AC9-F705-44A9-9F52-9F5BB0671298}"/>
    <cellStyle name="Output 2 3 3 5 2 3" xfId="25447" xr:uid="{F9457945-1E0D-4C81-A1BC-112DE3893353}"/>
    <cellStyle name="Output 2 3 3 5 2 4" xfId="25448" xr:uid="{8372E4F5-C807-4567-AB50-D3E33B1E9DFE}"/>
    <cellStyle name="Output 2 3 3 5 3" xfId="25449" xr:uid="{56A86A97-405A-45DF-A465-29D3A89D7192}"/>
    <cellStyle name="Output 2 3 3 5 3 2" xfId="25450" xr:uid="{5F5786F7-B1D5-4D94-9158-4B48E5765677}"/>
    <cellStyle name="Output 2 3 3 5 3 3" xfId="25451" xr:uid="{E5358FA2-D2F5-4FBA-8B94-3DB035A8CD84}"/>
    <cellStyle name="Output 2 3 3 5 3 4" xfId="25452" xr:uid="{E1BB840C-95BD-4CBC-9951-E93E9B80F5BD}"/>
    <cellStyle name="Output 2 3 3 5 4" xfId="25453" xr:uid="{5F9BE5BE-383A-4926-8848-F7ACE732F78A}"/>
    <cellStyle name="Output 2 3 3 5 4 2" xfId="25454" xr:uid="{75268D84-8B6A-4BF9-A66C-6B2FEBD0D176}"/>
    <cellStyle name="Output 2 3 3 5 4 3" xfId="25455" xr:uid="{7DCEA896-C9C5-4E47-98EC-F2F127819DB1}"/>
    <cellStyle name="Output 2 3 3 5 4 4" xfId="25456" xr:uid="{E8CFE31B-D3AB-4655-B0CF-C10C72B4EF1A}"/>
    <cellStyle name="Output 2 3 3 5 5" xfId="25457" xr:uid="{3E8A6AF1-9146-45F3-8C1F-00A9D056EF62}"/>
    <cellStyle name="Output 2 3 3 5 5 2" xfId="25458" xr:uid="{43CFD5C3-B4F5-4A87-B7CD-DB9392645433}"/>
    <cellStyle name="Output 2 3 3 5 5 3" xfId="25459" xr:uid="{0B832D28-42A1-4A24-8A34-763D3E2BB2AB}"/>
    <cellStyle name="Output 2 3 3 5 5 4" xfId="25460" xr:uid="{6E7CA3DD-E699-4042-A238-0FE359D32CFE}"/>
    <cellStyle name="Output 2 3 3 5 6" xfId="25461" xr:uid="{EB0D3B3B-36C7-44F2-8EA5-B5FA4C43A52C}"/>
    <cellStyle name="Output 2 3 3 5 6 2" xfId="25462" xr:uid="{ED9A931E-E0E1-4125-90FF-709D9CBCB3AE}"/>
    <cellStyle name="Output 2 3 3 5 6 3" xfId="25463" xr:uid="{4DF71122-6068-49EF-A8DD-65D4680E1F36}"/>
    <cellStyle name="Output 2 3 3 5 6 4" xfId="25464" xr:uid="{1E5519E5-72FB-4B35-8AE9-7A7C455B8D32}"/>
    <cellStyle name="Output 2 3 3 5 7" xfId="25465" xr:uid="{7212B3D2-32EC-4F5A-AF39-DEC28A310319}"/>
    <cellStyle name="Output 2 3 3 5 8" xfId="25466" xr:uid="{0630149D-9653-4E62-BBC7-BFAD2188F1E2}"/>
    <cellStyle name="Output 2 3 3 5 9" xfId="25467" xr:uid="{22DC6921-CC0B-4771-93E9-C8814DF4A785}"/>
    <cellStyle name="Output 2 3 3 6" xfId="25468" xr:uid="{3B6CAC35-D9F5-44C0-B772-80CF6ACF89EF}"/>
    <cellStyle name="Output 2 3 3 6 2" xfId="25469" xr:uid="{3CBAA4E4-F18A-4D87-8825-E4EF064F83C4}"/>
    <cellStyle name="Output 2 3 3 6 2 2" xfId="25470" xr:uid="{4D701205-09FC-45B6-BD81-EC4F31CFA9E7}"/>
    <cellStyle name="Output 2 3 3 6 2 3" xfId="25471" xr:uid="{3F2ABE84-4CC6-48E5-9660-C60727477BDE}"/>
    <cellStyle name="Output 2 3 3 6 3" xfId="25472" xr:uid="{667DBAC9-06F7-4E1C-8574-4355C3C2EC4D}"/>
    <cellStyle name="Output 2 3 3 6 3 2" xfId="25473" xr:uid="{DC56D3CE-7332-409C-9EDD-08DFEAB655DE}"/>
    <cellStyle name="Output 2 3 3 6 3 3" xfId="25474" xr:uid="{922F6C2F-59C2-44D5-B97A-6D212943F3FF}"/>
    <cellStyle name="Output 2 3 3 6 4" xfId="25475" xr:uid="{7003FF36-144E-4D77-8345-75356AFEA710}"/>
    <cellStyle name="Output 2 3 3 6 4 2" xfId="25476" xr:uid="{60A92F77-9E14-4A58-AD2D-6CC16DF4D42C}"/>
    <cellStyle name="Output 2 3 3 6 4 3" xfId="25477" xr:uid="{C8C7E7ED-BDA0-4D4A-A34C-6A14BA383A4E}"/>
    <cellStyle name="Output 2 3 3 6 5" xfId="25478" xr:uid="{E16E9633-4DA9-452F-B932-823E5919F9B3}"/>
    <cellStyle name="Output 2 3 3 6 5 2" xfId="25479" xr:uid="{2E55BBC3-8C0C-49C0-831B-3B6C139A8CD2}"/>
    <cellStyle name="Output 2 3 3 6 5 3" xfId="25480" xr:uid="{73A39774-A1BE-4572-91E6-57DE538B23CB}"/>
    <cellStyle name="Output 2 3 3 6 6" xfId="25481" xr:uid="{3D60C478-3103-4487-AE88-B0389E684B76}"/>
    <cellStyle name="Output 2 3 3 6 6 2" xfId="25482" xr:uid="{63E7E095-C28A-42FD-9DC3-1AD802868734}"/>
    <cellStyle name="Output 2 3 3 6 6 3" xfId="25483" xr:uid="{64158A14-CEFC-4D36-A287-A4638495C9C3}"/>
    <cellStyle name="Output 2 3 3 6 7" xfId="25484" xr:uid="{BB6C5FE2-D156-4B6C-895D-16D6D8F267E2}"/>
    <cellStyle name="Output 2 3 3 6 8" xfId="25485" xr:uid="{10E54046-C7E3-4510-A047-DF2AD1AFC412}"/>
    <cellStyle name="Output 2 3 3 6 9" xfId="25486" xr:uid="{FF9A566E-4DC5-4CDB-A2D1-B6024E83609B}"/>
    <cellStyle name="Output 2 3 3 7" xfId="25487" xr:uid="{B2294CC3-7712-486C-AF9D-919F8E991413}"/>
    <cellStyle name="Output 2 3 3 7 2" xfId="25488" xr:uid="{6D07691E-BB95-4D85-817A-CC428E3712B1}"/>
    <cellStyle name="Output 2 3 3 7 2 2" xfId="25489" xr:uid="{1BF66819-38A1-47D2-ABF9-A8254AF6852B}"/>
    <cellStyle name="Output 2 3 3 7 2 3" xfId="25490" xr:uid="{EFC6DF15-B996-4F59-A482-77DE0659717C}"/>
    <cellStyle name="Output 2 3 3 7 3" xfId="25491" xr:uid="{CB1A56AA-CA81-4948-A3AF-F4A2CDCA0CE0}"/>
    <cellStyle name="Output 2 3 3 7 3 2" xfId="25492" xr:uid="{2E5635CC-407E-40C2-BED1-D6751042F29E}"/>
    <cellStyle name="Output 2 3 3 7 3 3" xfId="25493" xr:uid="{54C082A5-FE7F-4C7F-AEE6-333F895B44AB}"/>
    <cellStyle name="Output 2 3 3 7 4" xfId="25494" xr:uid="{9A4A85DA-732A-4B82-8D07-EACA2A96D77C}"/>
    <cellStyle name="Output 2 3 3 7 4 2" xfId="25495" xr:uid="{AB4DD68D-DCD2-4973-8875-45B6A3D511E4}"/>
    <cellStyle name="Output 2 3 3 7 4 3" xfId="25496" xr:uid="{0F4386D8-4FE9-4E1B-A042-DF59158BE78C}"/>
    <cellStyle name="Output 2 3 3 7 5" xfId="25497" xr:uid="{74B8B0B0-5C27-40F5-A1B6-0091A99F71ED}"/>
    <cellStyle name="Output 2 3 3 7 5 2" xfId="25498" xr:uid="{0ACF932B-199F-435B-8C77-ED9DC80BCB01}"/>
    <cellStyle name="Output 2 3 3 7 5 3" xfId="25499" xr:uid="{F83A0C47-22EA-4751-8414-B221520D259D}"/>
    <cellStyle name="Output 2 3 3 7 6" xfId="25500" xr:uid="{298A1E75-D89D-40CA-93D6-5B9BEE466AFE}"/>
    <cellStyle name="Output 2 3 3 7 6 2" xfId="25501" xr:uid="{10160C43-67D3-425B-AD16-CFCBE7337439}"/>
    <cellStyle name="Output 2 3 3 7 6 3" xfId="25502" xr:uid="{6E7713C6-D59F-41D1-BB6B-A17AFA2B28C4}"/>
    <cellStyle name="Output 2 3 3 7 7" xfId="25503" xr:uid="{1F95874F-2CDC-43FF-AA57-2939E9748A61}"/>
    <cellStyle name="Output 2 3 3 7 8" xfId="25504" xr:uid="{F54887BB-FA13-40D2-948B-4B2130D15338}"/>
    <cellStyle name="Output 2 3 3 7 9" xfId="25505" xr:uid="{A60506BA-8A9A-4D7E-8B65-176C4F501487}"/>
    <cellStyle name="Output 2 3 3 8" xfId="25506" xr:uid="{7E6002F8-28CD-403A-B819-5E24CF2385BC}"/>
    <cellStyle name="Output 2 3 3 8 2" xfId="25507" xr:uid="{4A11D272-20F4-4D7A-9AC1-AB8E41A69F12}"/>
    <cellStyle name="Output 2 3 3 8 2 2" xfId="25508" xr:uid="{6A64EBB4-5D55-4C49-85DB-A9007404E687}"/>
    <cellStyle name="Output 2 3 3 8 2 3" xfId="25509" xr:uid="{B7E879FE-F484-4587-B9A2-9242BD420E7C}"/>
    <cellStyle name="Output 2 3 3 8 3" xfId="25510" xr:uid="{8C9AE88A-C394-4F92-B825-80BB84DB8986}"/>
    <cellStyle name="Output 2 3 3 8 3 2" xfId="25511" xr:uid="{3C090AF7-8855-4304-9243-EE2DB8F45BD3}"/>
    <cellStyle name="Output 2 3 3 8 3 3" xfId="25512" xr:uid="{97A226F7-77B2-4F8E-9264-C2AA35571D71}"/>
    <cellStyle name="Output 2 3 3 8 4" xfId="25513" xr:uid="{59A60091-BCBA-4099-81D7-B836DE85514F}"/>
    <cellStyle name="Output 2 3 3 8 4 2" xfId="25514" xr:uid="{A3E04A81-2FAF-4EB1-B6E1-8015B55AE0CF}"/>
    <cellStyle name="Output 2 3 3 8 4 3" xfId="25515" xr:uid="{86031FC5-E2EE-46F2-BD4A-451DA58AC53B}"/>
    <cellStyle name="Output 2 3 3 8 5" xfId="25516" xr:uid="{B3E34C52-27C8-4D9F-8055-FAEEAD197DB4}"/>
    <cellStyle name="Output 2 3 3 8 5 2" xfId="25517" xr:uid="{53677DBE-2D81-446C-980E-E8AC61FEF0CD}"/>
    <cellStyle name="Output 2 3 3 8 5 3" xfId="25518" xr:uid="{26D1B186-409D-46FC-A258-77846375401E}"/>
    <cellStyle name="Output 2 3 3 8 6" xfId="25519" xr:uid="{E5506CE7-FF78-46B2-95A0-86D3AA9B48C8}"/>
    <cellStyle name="Output 2 3 3 8 6 2" xfId="25520" xr:uid="{089E76DE-A5B8-4B94-8F3C-4A6DE0A60E25}"/>
    <cellStyle name="Output 2 3 3 8 6 3" xfId="25521" xr:uid="{3C089C9D-3DBC-4DF7-8CC6-696F55C4670D}"/>
    <cellStyle name="Output 2 3 3 8 7" xfId="25522" xr:uid="{967CAA95-E57D-4B18-AA92-5546FA531C59}"/>
    <cellStyle name="Output 2 3 3 8 8" xfId="25523" xr:uid="{871630C6-621C-4F7B-B368-A92063801677}"/>
    <cellStyle name="Output 2 3 3 8 9" xfId="25524" xr:uid="{1F4B7A3F-99EF-4F47-9781-E5A5E37152B8}"/>
    <cellStyle name="Output 2 3 3 9" xfId="25525" xr:uid="{33A4870E-0470-4CD3-933E-1E3B1B0A1205}"/>
    <cellStyle name="Output 2 3 3 9 2" xfId="25526" xr:uid="{3D2F7957-0270-4BD5-A1C7-5B521CD61F49}"/>
    <cellStyle name="Output 2 3 3 9 2 2" xfId="25527" xr:uid="{DC7EA498-EC6B-41F5-98F4-22056CEDFDDD}"/>
    <cellStyle name="Output 2 3 3 9 2 3" xfId="25528" xr:uid="{588BB5CD-A071-491D-86C8-121DE3736B7A}"/>
    <cellStyle name="Output 2 3 3 9 3" xfId="25529" xr:uid="{8A7933BB-C503-492C-ABD4-16641E14FFA9}"/>
    <cellStyle name="Output 2 3 3 9 3 2" xfId="25530" xr:uid="{1E73676D-45F0-4EBD-9113-22CA0EFF1ED0}"/>
    <cellStyle name="Output 2 3 3 9 3 3" xfId="25531" xr:uid="{B5D7A58F-1A39-4956-AD3A-0895B980A26D}"/>
    <cellStyle name="Output 2 3 3 9 4" xfId="25532" xr:uid="{5BAC1C09-F628-4135-A324-7EEF5853E38A}"/>
    <cellStyle name="Output 2 3 3 9 4 2" xfId="25533" xr:uid="{F612B275-9B61-499A-B0D7-CD8947693E95}"/>
    <cellStyle name="Output 2 3 3 9 4 3" xfId="25534" xr:uid="{F5C97127-BD34-4BC7-BDE5-F6AD8E2FC0FE}"/>
    <cellStyle name="Output 2 3 3 9 5" xfId="25535" xr:uid="{9675E6FF-C926-4EC7-B7F9-67A656988EC0}"/>
    <cellStyle name="Output 2 3 3 9 5 2" xfId="25536" xr:uid="{6C5DF252-DF34-4608-BA23-3098999C9D8C}"/>
    <cellStyle name="Output 2 3 3 9 5 3" xfId="25537" xr:uid="{B0CEB7EC-EBB0-4BDF-8609-DDB5813357AE}"/>
    <cellStyle name="Output 2 3 3 9 6" xfId="25538" xr:uid="{636B4936-C1FB-4893-B657-73975D17D800}"/>
    <cellStyle name="Output 2 3 3 9 6 2" xfId="25539" xr:uid="{E838A0F8-83EE-4666-9C95-702F0BB26D7D}"/>
    <cellStyle name="Output 2 3 3 9 6 3" xfId="25540" xr:uid="{F4EE731F-FAF3-4DAE-AECB-16ED6A9BE883}"/>
    <cellStyle name="Output 2 3 3 9 7" xfId="25541" xr:uid="{5A31954B-44DE-4989-BFF2-2F11CB0968A9}"/>
    <cellStyle name="Output 2 3 3 9 8" xfId="25542" xr:uid="{B979E98F-C700-4AEB-95C8-08FA09AAFF3C}"/>
    <cellStyle name="Output 2 3 3 9 9" xfId="25543" xr:uid="{5C7D7C1A-0E38-4089-B1D5-B48E44057116}"/>
    <cellStyle name="Output 2 3 4" xfId="25544" xr:uid="{AA38F7D5-8664-4357-9B1A-E711542030A0}"/>
    <cellStyle name="Output 2 3 4 10" xfId="25545" xr:uid="{BCDC5420-D19A-428E-B119-B5B0389F95C5}"/>
    <cellStyle name="Output 2 3 4 10 2" xfId="25546" xr:uid="{85A9364D-D46F-44CD-A1B9-53A037E97C6E}"/>
    <cellStyle name="Output 2 3 4 10 2 2" xfId="25547" xr:uid="{C45C59D0-608D-459C-A462-A64FF00C9B5D}"/>
    <cellStyle name="Output 2 3 4 10 2 3" xfId="25548" xr:uid="{C8773483-F975-4FBF-9528-97DA002AAAED}"/>
    <cellStyle name="Output 2 3 4 10 3" xfId="25549" xr:uid="{8F89D1D6-8AF3-4004-B65D-6878F86A1365}"/>
    <cellStyle name="Output 2 3 4 10 3 2" xfId="25550" xr:uid="{AA31C17E-7B7F-414E-91AF-A3001CB0F9FB}"/>
    <cellStyle name="Output 2 3 4 10 3 3" xfId="25551" xr:uid="{769A1C8B-4582-40C2-9392-5907236DE9D1}"/>
    <cellStyle name="Output 2 3 4 10 4" xfId="25552" xr:uid="{5531F2E8-F280-4BC1-9BF5-0986D6114CC3}"/>
    <cellStyle name="Output 2 3 4 10 4 2" xfId="25553" xr:uid="{52B107CE-0A35-49C7-A59B-6B937DACD033}"/>
    <cellStyle name="Output 2 3 4 10 4 3" xfId="25554" xr:uid="{24F014B8-3ADF-4510-81F2-6FBC42B20496}"/>
    <cellStyle name="Output 2 3 4 10 5" xfId="25555" xr:uid="{4B1D3526-4375-4F75-9A61-A7C4F6BD38F7}"/>
    <cellStyle name="Output 2 3 4 10 5 2" xfId="25556" xr:uid="{8E8C6740-C939-4660-BE1F-CD0FE5D96F1A}"/>
    <cellStyle name="Output 2 3 4 10 5 3" xfId="25557" xr:uid="{26144379-1836-436A-9482-02A47BE6FE33}"/>
    <cellStyle name="Output 2 3 4 10 6" xfId="25558" xr:uid="{27DB9133-DCCB-4C05-A46B-0D38289FDD3F}"/>
    <cellStyle name="Output 2 3 4 10 6 2" xfId="25559" xr:uid="{0C6A3761-EA1C-4EBC-8A4F-8C3CF131FA47}"/>
    <cellStyle name="Output 2 3 4 10 6 3" xfId="25560" xr:uid="{2B310A2F-C943-4349-BDFC-F77787CED5E8}"/>
    <cellStyle name="Output 2 3 4 10 7" xfId="25561" xr:uid="{6D8CA93F-14E1-4482-8DD5-7C43DC84EA42}"/>
    <cellStyle name="Output 2 3 4 10 8" xfId="25562" xr:uid="{B08634C0-1F82-48B5-BF60-0AE2DF2C8998}"/>
    <cellStyle name="Output 2 3 4 11" xfId="25563" xr:uid="{54671224-A3EC-454B-A25F-2E0D23307895}"/>
    <cellStyle name="Output 2 3 4 11 2" xfId="25564" xr:uid="{629F8139-FEEF-4095-A88E-5F870DDDE985}"/>
    <cellStyle name="Output 2 3 4 11 2 2" xfId="25565" xr:uid="{28F2ED61-9334-45EF-B8A3-C5906787F86D}"/>
    <cellStyle name="Output 2 3 4 11 2 3" xfId="25566" xr:uid="{D8BF897E-240F-4553-941F-FAEED49EE1AD}"/>
    <cellStyle name="Output 2 3 4 11 3" xfId="25567" xr:uid="{1BE66A8D-69BA-453B-B8AE-44523C9272FD}"/>
    <cellStyle name="Output 2 3 4 11 3 2" xfId="25568" xr:uid="{1E4DF07E-F39D-49F3-9801-88461CA18719}"/>
    <cellStyle name="Output 2 3 4 11 3 3" xfId="25569" xr:uid="{DDE87CF3-0FCC-4FD6-8664-E334624F2382}"/>
    <cellStyle name="Output 2 3 4 11 4" xfId="25570" xr:uid="{888746D2-68C0-4BC6-9488-AC9A7D7BAB61}"/>
    <cellStyle name="Output 2 3 4 11 4 2" xfId="25571" xr:uid="{BB9D1939-50D6-4A90-8ADF-A72A5A2CA811}"/>
    <cellStyle name="Output 2 3 4 11 4 3" xfId="25572" xr:uid="{4A28FF15-6B34-4469-8FDE-2276BA56927F}"/>
    <cellStyle name="Output 2 3 4 11 5" xfId="25573" xr:uid="{88025056-DE89-4354-A35B-8A33C1528331}"/>
    <cellStyle name="Output 2 3 4 11 5 2" xfId="25574" xr:uid="{D6ECDFEF-152C-4D30-8414-E4F180F1BD07}"/>
    <cellStyle name="Output 2 3 4 11 5 3" xfId="25575" xr:uid="{72F17443-6259-460E-92A2-B11433663115}"/>
    <cellStyle name="Output 2 3 4 11 6" xfId="25576" xr:uid="{39CAE1B8-D3D8-4B78-8360-8C71B16C4F4F}"/>
    <cellStyle name="Output 2 3 4 11 6 2" xfId="25577" xr:uid="{362A6570-0139-4B20-BE5B-5AD84F7B3689}"/>
    <cellStyle name="Output 2 3 4 11 6 3" xfId="25578" xr:uid="{AF84C003-21B9-4465-90BC-D105BAFAAD4A}"/>
    <cellStyle name="Output 2 3 4 11 7" xfId="25579" xr:uid="{48C0A6D2-7EAE-43FE-B745-2840826616E4}"/>
    <cellStyle name="Output 2 3 4 11 8" xfId="25580" xr:uid="{AF4F9ED7-A9EF-4DDD-B69C-1D25826AA6B8}"/>
    <cellStyle name="Output 2 3 4 12" xfId="25581" xr:uid="{333BAEB6-5EC7-4823-BEAC-36F67CE44249}"/>
    <cellStyle name="Output 2 3 4 12 2" xfId="25582" xr:uid="{06FE129E-B756-4DD9-BB0B-A332A9C8748A}"/>
    <cellStyle name="Output 2 3 4 12 2 2" xfId="25583" xr:uid="{40400F9D-8CED-4CF6-B9BF-2EB8D19D75BE}"/>
    <cellStyle name="Output 2 3 4 12 2 3" xfId="25584" xr:uid="{C5544BC5-F1F8-40ED-90DC-E74A03CDB7AA}"/>
    <cellStyle name="Output 2 3 4 12 3" xfId="25585" xr:uid="{A4794A23-B545-44A9-BCE1-2B1A8BAE8CC3}"/>
    <cellStyle name="Output 2 3 4 12 3 2" xfId="25586" xr:uid="{124C4DD9-AC90-4297-B5C2-C818679FF110}"/>
    <cellStyle name="Output 2 3 4 12 3 3" xfId="25587" xr:uid="{51794B4B-6059-4797-B2EB-29F96019010F}"/>
    <cellStyle name="Output 2 3 4 12 4" xfId="25588" xr:uid="{C5247671-ED43-41E4-AB01-A3C23EEFF965}"/>
    <cellStyle name="Output 2 3 4 12 4 2" xfId="25589" xr:uid="{C2503552-5832-4650-954D-257C516C9BBA}"/>
    <cellStyle name="Output 2 3 4 12 4 3" xfId="25590" xr:uid="{71860F81-5F1F-4859-93A5-50CF2308B7B5}"/>
    <cellStyle name="Output 2 3 4 12 5" xfId="25591" xr:uid="{EA0D859A-895B-4612-B5F2-046D27FA00FF}"/>
    <cellStyle name="Output 2 3 4 12 5 2" xfId="25592" xr:uid="{CC263DF5-68B4-43AB-8F1E-08E67E173154}"/>
    <cellStyle name="Output 2 3 4 12 5 3" xfId="25593" xr:uid="{AD384845-E38D-4888-BB24-1D90BF9A06AE}"/>
    <cellStyle name="Output 2 3 4 12 6" xfId="25594" xr:uid="{39CF4CE3-D81C-4DB4-9FB0-B626CABD210B}"/>
    <cellStyle name="Output 2 3 4 12 6 2" xfId="25595" xr:uid="{AFB79209-63AB-4B94-AB6E-FE479078D21E}"/>
    <cellStyle name="Output 2 3 4 12 6 3" xfId="25596" xr:uid="{1E86C0B4-8C82-49BF-AD6D-B53675FB3F01}"/>
    <cellStyle name="Output 2 3 4 12 7" xfId="25597" xr:uid="{B2E776A2-911F-4858-91C2-36BB21B75D1B}"/>
    <cellStyle name="Output 2 3 4 12 8" xfId="25598" xr:uid="{F236CD1C-2C9D-4D68-B0CE-3A6A8EF938E0}"/>
    <cellStyle name="Output 2 3 4 13" xfId="25599" xr:uid="{4538841D-0099-4A4B-B995-6DE0A80593B3}"/>
    <cellStyle name="Output 2 3 4 13 2" xfId="25600" xr:uid="{495138FF-841E-4CED-BFE6-D347B00A4539}"/>
    <cellStyle name="Output 2 3 4 13 2 2" xfId="25601" xr:uid="{0EF6D3EC-A93F-470F-9E65-DC686C3E18CF}"/>
    <cellStyle name="Output 2 3 4 13 2 3" xfId="25602" xr:uid="{988549FE-C398-4B2C-A865-F0D1FEA5134F}"/>
    <cellStyle name="Output 2 3 4 13 3" xfId="25603" xr:uid="{57E8E7FA-5D78-4E56-8E90-D966ED559417}"/>
    <cellStyle name="Output 2 3 4 13 3 2" xfId="25604" xr:uid="{F13F594D-D5B9-493B-85F3-20D47BF1DB1F}"/>
    <cellStyle name="Output 2 3 4 13 3 3" xfId="25605" xr:uid="{29DD48AF-842F-4F38-B6E4-7618AFABBA0A}"/>
    <cellStyle name="Output 2 3 4 13 4" xfId="25606" xr:uid="{04ABF70C-6FAD-4FD2-BCCA-05B6A56B3DB3}"/>
    <cellStyle name="Output 2 3 4 13 4 2" xfId="25607" xr:uid="{6BF76018-3D50-4191-8FFC-74BA7781E12F}"/>
    <cellStyle name="Output 2 3 4 13 4 3" xfId="25608" xr:uid="{BB30195C-17B1-42A7-8A11-AF365E6B1799}"/>
    <cellStyle name="Output 2 3 4 13 5" xfId="25609" xr:uid="{10AF8CEC-E318-4BF5-8758-8212A48B6846}"/>
    <cellStyle name="Output 2 3 4 13 5 2" xfId="25610" xr:uid="{706C82D6-DD07-43F5-B41A-84535CA01349}"/>
    <cellStyle name="Output 2 3 4 13 5 3" xfId="25611" xr:uid="{5B329233-4524-4205-B06A-BB1E0D5051AF}"/>
    <cellStyle name="Output 2 3 4 13 6" xfId="25612" xr:uid="{810EDAC0-2C03-40B2-ACE3-8329F0555AC9}"/>
    <cellStyle name="Output 2 3 4 13 6 2" xfId="25613" xr:uid="{61F64A2B-9BB7-4231-85D3-4547F926734C}"/>
    <cellStyle name="Output 2 3 4 13 6 3" xfId="25614" xr:uid="{4B2ECF2F-F4AA-4922-A64E-FCA2D194E657}"/>
    <cellStyle name="Output 2 3 4 13 7" xfId="25615" xr:uid="{922352C9-6740-4490-9EDF-825858CE5DD4}"/>
    <cellStyle name="Output 2 3 4 13 8" xfId="25616" xr:uid="{62B864F3-33C7-4F45-8D70-B2F3BFB4E308}"/>
    <cellStyle name="Output 2 3 4 14" xfId="25617" xr:uid="{89C21998-55BB-4C96-A131-FC8B3EF15AA4}"/>
    <cellStyle name="Output 2 3 4 14 2" xfId="25618" xr:uid="{AD317C24-71B8-4B51-ADD1-41DAF6774B31}"/>
    <cellStyle name="Output 2 3 4 14 2 2" xfId="25619" xr:uid="{20D464E0-F8A3-48CF-8B78-0D9F6612E710}"/>
    <cellStyle name="Output 2 3 4 14 2 3" xfId="25620" xr:uid="{F13576D1-3327-4F05-925C-6E177BD215FD}"/>
    <cellStyle name="Output 2 3 4 14 3" xfId="25621" xr:uid="{9F502481-375A-4B24-99D6-82EB2DE0DD37}"/>
    <cellStyle name="Output 2 3 4 14 3 2" xfId="25622" xr:uid="{70D0D282-1A7C-4846-893D-49AEC799CD5B}"/>
    <cellStyle name="Output 2 3 4 14 3 3" xfId="25623" xr:uid="{50618A2A-5342-4D92-A019-0E5AC028D704}"/>
    <cellStyle name="Output 2 3 4 14 4" xfId="25624" xr:uid="{25BCD30A-12FB-4A7D-990E-F6319FF49B23}"/>
    <cellStyle name="Output 2 3 4 14 4 2" xfId="25625" xr:uid="{CDC02A94-DCDB-4A02-AB22-6C75649D6D52}"/>
    <cellStyle name="Output 2 3 4 14 4 3" xfId="25626" xr:uid="{34E6FE9C-5F61-4811-8324-FD1C20E8893E}"/>
    <cellStyle name="Output 2 3 4 14 5" xfId="25627" xr:uid="{612CCEFE-395B-4036-98BA-28492A567F5F}"/>
    <cellStyle name="Output 2 3 4 14 5 2" xfId="25628" xr:uid="{9E3B2BA4-937D-49A8-BFB0-EE32856FB642}"/>
    <cellStyle name="Output 2 3 4 14 5 3" xfId="25629" xr:uid="{3C455B33-76CD-47A8-BAA2-68EF45D92B46}"/>
    <cellStyle name="Output 2 3 4 14 6" xfId="25630" xr:uid="{FB806111-53B0-4114-847D-592BFC42E55D}"/>
    <cellStyle name="Output 2 3 4 14 6 2" xfId="25631" xr:uid="{4063AF3A-FDCA-4D50-829B-ED578DE32BCC}"/>
    <cellStyle name="Output 2 3 4 14 6 3" xfId="25632" xr:uid="{63987CAC-A3EC-47A1-BEA3-0F2A97D85C56}"/>
    <cellStyle name="Output 2 3 4 14 7" xfId="25633" xr:uid="{5F6B76A6-D5B0-40F1-9F72-D989CB1107A1}"/>
    <cellStyle name="Output 2 3 4 14 8" xfId="25634" xr:uid="{2EEEE760-CD1C-4863-8E3F-17F58B41FD26}"/>
    <cellStyle name="Output 2 3 4 15" xfId="25635" xr:uid="{8E8A29B4-9522-4F4B-9E94-6FF9285DF8BB}"/>
    <cellStyle name="Output 2 3 4 15 2" xfId="25636" xr:uid="{DB67D585-4597-498D-B048-FCAD901357AB}"/>
    <cellStyle name="Output 2 3 4 15 3" xfId="25637" xr:uid="{F7F1EE26-F065-4239-961F-9DCCE0B8C4E6}"/>
    <cellStyle name="Output 2 3 4 16" xfId="25638" xr:uid="{0F924179-3D8E-45F7-A92A-AE500114D4DC}"/>
    <cellStyle name="Output 2 3 4 16 2" xfId="25639" xr:uid="{12DBC8A7-154D-4901-815D-32F145364FBA}"/>
    <cellStyle name="Output 2 3 4 16 3" xfId="25640" xr:uid="{500BD9EA-D2A2-4C72-98C9-B1C4499C48B7}"/>
    <cellStyle name="Output 2 3 4 17" xfId="25641" xr:uid="{DF5C2A16-6EBD-439C-87E1-EF1751ACFE7B}"/>
    <cellStyle name="Output 2 3 4 18" xfId="25642" xr:uid="{03A00ADA-3B7C-4D87-9998-84114B624766}"/>
    <cellStyle name="Output 2 3 4 2" xfId="25643" xr:uid="{49F51507-EB3E-4D14-9934-B790DDF34806}"/>
    <cellStyle name="Output 2 3 4 2 2" xfId="25644" xr:uid="{14F1854B-BAC3-4B5D-91AC-33D1AFB75C03}"/>
    <cellStyle name="Output 2 3 4 2 2 2" xfId="25645" xr:uid="{2DF5F53B-864C-4913-AB84-2A25EC9B5A15}"/>
    <cellStyle name="Output 2 3 4 2 2 3" xfId="25646" xr:uid="{C8798D0F-4A14-4DB0-90FA-5A78D7154CDD}"/>
    <cellStyle name="Output 2 3 4 2 3" xfId="25647" xr:uid="{DAB5368C-1A6B-4418-A5CA-A99690277DB7}"/>
    <cellStyle name="Output 2 3 4 2 3 2" xfId="25648" xr:uid="{5713B136-93E1-4D7F-9E19-D0A55E9328A8}"/>
    <cellStyle name="Output 2 3 4 2 3 3" xfId="25649" xr:uid="{47A6A141-A1FD-4D41-9A3C-C13EF02386C0}"/>
    <cellStyle name="Output 2 3 4 2 4" xfId="25650" xr:uid="{6E38B9E0-EA0B-437E-80F3-988A5505CC5D}"/>
    <cellStyle name="Output 2 3 4 2 4 2" xfId="25651" xr:uid="{A271659C-14A2-4132-AD7B-16BC900C1D74}"/>
    <cellStyle name="Output 2 3 4 2 4 3" xfId="25652" xr:uid="{442895B6-3F4D-4C3D-9B48-3BDED93F2FDB}"/>
    <cellStyle name="Output 2 3 4 2 5" xfId="25653" xr:uid="{593F1CE2-D29E-4334-9F56-1B126AD6396F}"/>
    <cellStyle name="Output 2 3 4 2 5 2" xfId="25654" xr:uid="{8A09B8F8-F1AE-4DEF-A8F9-7134902D8FC1}"/>
    <cellStyle name="Output 2 3 4 2 5 3" xfId="25655" xr:uid="{5919A604-7170-4557-946B-A7B91FF0C834}"/>
    <cellStyle name="Output 2 3 4 2 6" xfId="25656" xr:uid="{1D8522C4-81D6-4BC6-B8CF-1DD11C76240C}"/>
    <cellStyle name="Output 2 3 4 2 6 2" xfId="25657" xr:uid="{A41CB920-E402-4E47-819F-847158315206}"/>
    <cellStyle name="Output 2 3 4 2 6 3" xfId="25658" xr:uid="{131B5C94-42E5-4C42-AA65-5234A4BD348C}"/>
    <cellStyle name="Output 2 3 4 2 7" xfId="25659" xr:uid="{BA2D1D5C-46BC-4A64-BD50-7054CAC0BFED}"/>
    <cellStyle name="Output 2 3 4 2 8" xfId="25660" xr:uid="{8D80685C-89ED-4AAE-8EB7-7CF3DF344568}"/>
    <cellStyle name="Output 2 3 4 2 9" xfId="25661" xr:uid="{BA5462EF-9C30-4BD7-9D61-9B84175A7B50}"/>
    <cellStyle name="Output 2 3 4 3" xfId="25662" xr:uid="{B7EEB68F-C3E4-4D63-B2F2-9704A726BB21}"/>
    <cellStyle name="Output 2 3 4 3 2" xfId="25663" xr:uid="{11EA44ED-4650-4443-B1A2-BAF262E50470}"/>
    <cellStyle name="Output 2 3 4 3 2 2" xfId="25664" xr:uid="{4BB9DF67-F17C-406B-82DB-EE318C2ECA1D}"/>
    <cellStyle name="Output 2 3 4 3 2 3" xfId="25665" xr:uid="{EFDD9334-4185-41AB-A6C9-4312BE905DE9}"/>
    <cellStyle name="Output 2 3 4 3 3" xfId="25666" xr:uid="{164488F8-A0CE-4398-AA0F-D314A35CA4AA}"/>
    <cellStyle name="Output 2 3 4 3 3 2" xfId="25667" xr:uid="{84DA12F0-1621-4B43-8132-39E55B81D3C0}"/>
    <cellStyle name="Output 2 3 4 3 3 3" xfId="25668" xr:uid="{8059118D-DD9F-4609-AC0A-C248F1246576}"/>
    <cellStyle name="Output 2 3 4 3 4" xfId="25669" xr:uid="{87A65F61-036D-406E-8DDE-83744F21C6DB}"/>
    <cellStyle name="Output 2 3 4 3 4 2" xfId="25670" xr:uid="{3650BA13-DEB7-4C74-BE64-98AECCFD09EA}"/>
    <cellStyle name="Output 2 3 4 3 4 3" xfId="25671" xr:uid="{189B263C-0D6E-460F-874B-51FBA4D85339}"/>
    <cellStyle name="Output 2 3 4 3 5" xfId="25672" xr:uid="{BD09D16B-F859-43A3-BDB3-ECCF83515579}"/>
    <cellStyle name="Output 2 3 4 3 5 2" xfId="25673" xr:uid="{53A48E1E-295B-4898-BB40-9CB42D255BA1}"/>
    <cellStyle name="Output 2 3 4 3 5 3" xfId="25674" xr:uid="{D5BFBB7C-D4CE-4EE8-991E-DC71251A4580}"/>
    <cellStyle name="Output 2 3 4 3 6" xfId="25675" xr:uid="{4221ECF5-2A03-435F-AB19-33D109E62110}"/>
    <cellStyle name="Output 2 3 4 3 6 2" xfId="25676" xr:uid="{206FB28F-4A91-4B38-9609-A49CBEC16748}"/>
    <cellStyle name="Output 2 3 4 3 6 3" xfId="25677" xr:uid="{C29FF791-56A6-4478-9129-E583D959E4E7}"/>
    <cellStyle name="Output 2 3 4 3 7" xfId="25678" xr:uid="{457A987F-21C0-4E75-87E0-682C34171058}"/>
    <cellStyle name="Output 2 3 4 3 8" xfId="25679" xr:uid="{7A3170E6-15FB-4DCC-91D4-92FDAAB19907}"/>
    <cellStyle name="Output 2 3 4 3 9" xfId="25680" xr:uid="{69393086-8F8F-4950-90BE-03DAB592FEF0}"/>
    <cellStyle name="Output 2 3 4 4" xfId="25681" xr:uid="{D1417644-5513-45D5-89C1-27579B2E3B63}"/>
    <cellStyle name="Output 2 3 4 4 2" xfId="25682" xr:uid="{67B8047E-F691-4ACB-9E81-1C3485FA99C4}"/>
    <cellStyle name="Output 2 3 4 4 2 2" xfId="25683" xr:uid="{C97AEACC-71A8-4001-B0A4-9B639E68D5F1}"/>
    <cellStyle name="Output 2 3 4 4 2 3" xfId="25684" xr:uid="{D378C45C-CB44-45D7-B467-DD48BEA9CCB6}"/>
    <cellStyle name="Output 2 3 4 4 3" xfId="25685" xr:uid="{257AE448-8D01-4884-AA50-4F0E44377AF8}"/>
    <cellStyle name="Output 2 3 4 4 3 2" xfId="25686" xr:uid="{011493EC-4A1E-4729-87AF-3522364538C2}"/>
    <cellStyle name="Output 2 3 4 4 3 3" xfId="25687" xr:uid="{7340B3F2-3748-4AB4-91E8-71719D832E7E}"/>
    <cellStyle name="Output 2 3 4 4 4" xfId="25688" xr:uid="{58901B27-0ECA-459F-911B-AF475386B0DA}"/>
    <cellStyle name="Output 2 3 4 4 4 2" xfId="25689" xr:uid="{9689117C-CC6C-402F-A7D7-B62D2DBCE60C}"/>
    <cellStyle name="Output 2 3 4 4 4 3" xfId="25690" xr:uid="{C8D4536D-6931-4CE5-8764-4F8FED065EA6}"/>
    <cellStyle name="Output 2 3 4 4 5" xfId="25691" xr:uid="{B28A3158-F536-41BE-BB32-D18D0E1E0D4D}"/>
    <cellStyle name="Output 2 3 4 4 5 2" xfId="25692" xr:uid="{9B1B1BFC-9A14-4FB9-BB67-9C367EAEEB18}"/>
    <cellStyle name="Output 2 3 4 4 5 3" xfId="25693" xr:uid="{60AB7543-3E56-4EC4-8AB4-BA34AA0602A3}"/>
    <cellStyle name="Output 2 3 4 4 6" xfId="25694" xr:uid="{B8A5609F-5B0C-403F-8315-A7D8AAEE4CF6}"/>
    <cellStyle name="Output 2 3 4 4 6 2" xfId="25695" xr:uid="{1FE5EABA-45AF-4F91-8CFF-9F7F4CD9816C}"/>
    <cellStyle name="Output 2 3 4 4 6 3" xfId="25696" xr:uid="{BE15F8A4-162F-4BA5-BD68-5F51B41B22AC}"/>
    <cellStyle name="Output 2 3 4 4 7" xfId="25697" xr:uid="{7F5B3231-B5EC-4E0C-BBB2-1D0CBA7A8070}"/>
    <cellStyle name="Output 2 3 4 4 8" xfId="25698" xr:uid="{DC969B3F-61D5-4E6D-A0C4-5CAEBB9A3967}"/>
    <cellStyle name="Output 2 3 4 4 9" xfId="25699" xr:uid="{02F010F2-1771-422E-9D67-6F744E3C7F0C}"/>
    <cellStyle name="Output 2 3 4 5" xfId="25700" xr:uid="{61F3FB18-F5ED-45F1-A935-F9231A15ED8C}"/>
    <cellStyle name="Output 2 3 4 5 2" xfId="25701" xr:uid="{F4F3E7BF-BA8B-4F07-9B1D-9A024B0AB01E}"/>
    <cellStyle name="Output 2 3 4 5 2 2" xfId="25702" xr:uid="{642A44C4-2E61-4EE4-8789-880065B21959}"/>
    <cellStyle name="Output 2 3 4 5 2 3" xfId="25703" xr:uid="{15A80489-8BD0-4AC3-821F-E4BE30DF72EC}"/>
    <cellStyle name="Output 2 3 4 5 3" xfId="25704" xr:uid="{416E4AF4-168D-4C47-9AA3-538C383E371C}"/>
    <cellStyle name="Output 2 3 4 5 3 2" xfId="25705" xr:uid="{62E2E62D-F7FA-4E12-9B2D-BB82447BCF30}"/>
    <cellStyle name="Output 2 3 4 5 3 3" xfId="25706" xr:uid="{6715DB8A-B9D5-4F3B-900A-970888B0E597}"/>
    <cellStyle name="Output 2 3 4 5 4" xfId="25707" xr:uid="{8D711C69-DB47-4BB8-BBC7-67619D630D97}"/>
    <cellStyle name="Output 2 3 4 5 4 2" xfId="25708" xr:uid="{AA8AABB7-FD82-476E-80B3-0C8AC8CCBB9C}"/>
    <cellStyle name="Output 2 3 4 5 4 3" xfId="25709" xr:uid="{E53FD826-83E6-49D7-A1B5-894CD3C5532B}"/>
    <cellStyle name="Output 2 3 4 5 5" xfId="25710" xr:uid="{A8828260-8DD5-4CE3-A5C5-DFBC6E2AB7E3}"/>
    <cellStyle name="Output 2 3 4 5 5 2" xfId="25711" xr:uid="{9EB6520F-6943-43C8-A769-165FD2FCC6B2}"/>
    <cellStyle name="Output 2 3 4 5 5 3" xfId="25712" xr:uid="{9B8D885F-373D-4344-B457-6FDF679F2C06}"/>
    <cellStyle name="Output 2 3 4 5 6" xfId="25713" xr:uid="{8B47B7B6-7DE7-407D-9A42-5BA81D4CE549}"/>
    <cellStyle name="Output 2 3 4 5 6 2" xfId="25714" xr:uid="{5B14B1E9-77F7-4093-BE03-258B9615C981}"/>
    <cellStyle name="Output 2 3 4 5 6 3" xfId="25715" xr:uid="{8413C1C7-66BE-4E23-B837-142FDFA7B245}"/>
    <cellStyle name="Output 2 3 4 5 7" xfId="25716" xr:uid="{7AC2086E-40A9-41D9-9082-D25C18CF0A99}"/>
    <cellStyle name="Output 2 3 4 5 8" xfId="25717" xr:uid="{623C4A05-C241-479E-BFCD-15A0761B9AFC}"/>
    <cellStyle name="Output 2 3 4 5 9" xfId="25718" xr:uid="{B3DF0BF9-B348-47CC-BBD4-CB4D7DE89620}"/>
    <cellStyle name="Output 2 3 4 6" xfId="25719" xr:uid="{A2AE2E70-C8D3-4734-952E-03AF34F7465B}"/>
    <cellStyle name="Output 2 3 4 6 2" xfId="25720" xr:uid="{7F7621D4-08C9-467F-8260-C3CE90E6AFB9}"/>
    <cellStyle name="Output 2 3 4 6 2 2" xfId="25721" xr:uid="{F003BF17-33EC-4A80-ADFA-1B5367D82DE8}"/>
    <cellStyle name="Output 2 3 4 6 2 3" xfId="25722" xr:uid="{A7B540DB-AFF5-436D-8691-8EF6FE3D0EFB}"/>
    <cellStyle name="Output 2 3 4 6 3" xfId="25723" xr:uid="{38B2B856-7925-4D30-8D5A-89E939E7BF9C}"/>
    <cellStyle name="Output 2 3 4 6 3 2" xfId="25724" xr:uid="{9B3BDAD3-2DEF-402F-A53A-1056394D6942}"/>
    <cellStyle name="Output 2 3 4 6 3 3" xfId="25725" xr:uid="{3CEDDE1A-EEC0-437A-BF4B-BDB29F9B643F}"/>
    <cellStyle name="Output 2 3 4 6 4" xfId="25726" xr:uid="{8B9BC0EC-F768-409C-9388-4F1BA53A19A0}"/>
    <cellStyle name="Output 2 3 4 6 4 2" xfId="25727" xr:uid="{0BD66F90-6EE8-41AA-B3BC-F5119DB51228}"/>
    <cellStyle name="Output 2 3 4 6 4 3" xfId="25728" xr:uid="{E0CA8F2C-6FCD-42A3-8618-A55505EE12B7}"/>
    <cellStyle name="Output 2 3 4 6 5" xfId="25729" xr:uid="{AD1900DD-6F86-455F-8D7D-418E316F14BB}"/>
    <cellStyle name="Output 2 3 4 6 5 2" xfId="25730" xr:uid="{C6680370-6D51-4CB0-B5D1-2D87DEA780D2}"/>
    <cellStyle name="Output 2 3 4 6 5 3" xfId="25731" xr:uid="{3A3965F1-B192-438B-8F40-B6E806D2DDF2}"/>
    <cellStyle name="Output 2 3 4 6 6" xfId="25732" xr:uid="{57812877-D1DB-41F5-BBCF-B32E45AB08D6}"/>
    <cellStyle name="Output 2 3 4 6 6 2" xfId="25733" xr:uid="{DC25CF02-4F13-49B6-B9A2-7E2085830333}"/>
    <cellStyle name="Output 2 3 4 6 6 3" xfId="25734" xr:uid="{92D3CD53-0FDB-4048-8EEC-0DC1F54AFD00}"/>
    <cellStyle name="Output 2 3 4 6 7" xfId="25735" xr:uid="{BD70E2F9-051B-41DD-9564-7C6CCEB8851D}"/>
    <cellStyle name="Output 2 3 4 6 8" xfId="25736" xr:uid="{C0930EB4-CCFA-4438-B295-014525FC1E56}"/>
    <cellStyle name="Output 2 3 4 6 9" xfId="25737" xr:uid="{449020F3-3097-4F08-9C3A-C312AAFDE4D9}"/>
    <cellStyle name="Output 2 3 4 7" xfId="25738" xr:uid="{685B065E-35EA-4CB5-8F74-25F46A99C082}"/>
    <cellStyle name="Output 2 3 4 7 2" xfId="25739" xr:uid="{B083A500-81D3-42A7-BD39-EDD7FDC4711A}"/>
    <cellStyle name="Output 2 3 4 7 2 2" xfId="25740" xr:uid="{72DFD401-836A-4362-8E0E-529810B8F4F5}"/>
    <cellStyle name="Output 2 3 4 7 2 3" xfId="25741" xr:uid="{8EF4F508-235A-481F-A10D-475697CBE9B5}"/>
    <cellStyle name="Output 2 3 4 7 3" xfId="25742" xr:uid="{F5DDE2F2-AF7F-435B-ABD6-07DD4F411D01}"/>
    <cellStyle name="Output 2 3 4 7 3 2" xfId="25743" xr:uid="{0FE2985A-00F4-49E5-9F05-C55325DBBE75}"/>
    <cellStyle name="Output 2 3 4 7 3 3" xfId="25744" xr:uid="{C259E753-C61C-4470-8962-E26981C99F96}"/>
    <cellStyle name="Output 2 3 4 7 4" xfId="25745" xr:uid="{DEC5684B-06B0-42F2-B997-DBB016CE3675}"/>
    <cellStyle name="Output 2 3 4 7 4 2" xfId="25746" xr:uid="{D715F567-6D8B-4B67-AD92-7D937E801873}"/>
    <cellStyle name="Output 2 3 4 7 4 3" xfId="25747" xr:uid="{49C8FA39-4297-4CBF-83D5-B62F9C70086D}"/>
    <cellStyle name="Output 2 3 4 7 5" xfId="25748" xr:uid="{39D2236D-A6C2-4688-A1FE-35DBC75188F9}"/>
    <cellStyle name="Output 2 3 4 7 5 2" xfId="25749" xr:uid="{1765364D-9DE4-496C-82BA-E6C8FAE05324}"/>
    <cellStyle name="Output 2 3 4 7 5 3" xfId="25750" xr:uid="{B887AF19-1D05-423F-9153-BB62A6A67307}"/>
    <cellStyle name="Output 2 3 4 7 6" xfId="25751" xr:uid="{C8ADA8CE-3E0E-4D21-912C-C7DBA3FEDBFA}"/>
    <cellStyle name="Output 2 3 4 7 6 2" xfId="25752" xr:uid="{B3BAE81F-E6E5-474A-B68F-25C0BFAA18E1}"/>
    <cellStyle name="Output 2 3 4 7 6 3" xfId="25753" xr:uid="{E88FD1B7-256C-4C90-96F2-B9847486090E}"/>
    <cellStyle name="Output 2 3 4 7 7" xfId="25754" xr:uid="{369EE186-E808-448C-89EC-0E1BCAD0061D}"/>
    <cellStyle name="Output 2 3 4 7 8" xfId="25755" xr:uid="{E8368D01-6E4D-4693-B759-8E21D84EB273}"/>
    <cellStyle name="Output 2 3 4 7 9" xfId="25756" xr:uid="{BA9F73AA-27CF-4B7D-A0D1-F3680AFCBAD9}"/>
    <cellStyle name="Output 2 3 4 8" xfId="25757" xr:uid="{7C1DDC30-1BC3-4EA7-A9A6-9FCEB42057B1}"/>
    <cellStyle name="Output 2 3 4 8 2" xfId="25758" xr:uid="{8832B776-2E19-4BD5-B5E2-460483B12328}"/>
    <cellStyle name="Output 2 3 4 8 2 2" xfId="25759" xr:uid="{FB671DEC-19EB-43D0-BA9E-E34122429877}"/>
    <cellStyle name="Output 2 3 4 8 2 3" xfId="25760" xr:uid="{E888DE8B-C8FA-4D02-8E03-EBE4F223BCDC}"/>
    <cellStyle name="Output 2 3 4 8 3" xfId="25761" xr:uid="{40372D26-AF8E-4B47-A9B3-03B315E8B341}"/>
    <cellStyle name="Output 2 3 4 8 3 2" xfId="25762" xr:uid="{4455C230-D655-442B-9E98-7D14B6162490}"/>
    <cellStyle name="Output 2 3 4 8 3 3" xfId="25763" xr:uid="{1330182B-0D49-4513-87AE-8F28B7C1CD37}"/>
    <cellStyle name="Output 2 3 4 8 4" xfId="25764" xr:uid="{1345EB49-A7FC-4272-85EA-76C7BD682BFC}"/>
    <cellStyle name="Output 2 3 4 8 4 2" xfId="25765" xr:uid="{A7312116-496C-4DAC-85FA-3B0E6876D711}"/>
    <cellStyle name="Output 2 3 4 8 4 3" xfId="25766" xr:uid="{101FE926-ABDB-4FFA-9483-0B079894B2F2}"/>
    <cellStyle name="Output 2 3 4 8 5" xfId="25767" xr:uid="{5C04D1E5-0066-4E94-A66B-AA24B049580E}"/>
    <cellStyle name="Output 2 3 4 8 5 2" xfId="25768" xr:uid="{7A0A74C2-A8E6-4D92-A6DD-622BFB2FB7AA}"/>
    <cellStyle name="Output 2 3 4 8 5 3" xfId="25769" xr:uid="{7B7D91DA-BE47-41CA-9B1E-4FC8D6882988}"/>
    <cellStyle name="Output 2 3 4 8 6" xfId="25770" xr:uid="{670205CE-B0CB-4D72-9919-81CE0C3C1115}"/>
    <cellStyle name="Output 2 3 4 8 6 2" xfId="25771" xr:uid="{3D5EC7FD-0AFB-4E44-912C-FE0BA5251057}"/>
    <cellStyle name="Output 2 3 4 8 6 3" xfId="25772" xr:uid="{D60EC6F9-F2BD-44C8-A323-5203BF7BD04B}"/>
    <cellStyle name="Output 2 3 4 8 7" xfId="25773" xr:uid="{98A40379-0E77-4127-B90A-6858BC81DE23}"/>
    <cellStyle name="Output 2 3 4 8 8" xfId="25774" xr:uid="{EB5D15BF-9089-42C3-9D0D-0773AAD059F8}"/>
    <cellStyle name="Output 2 3 4 8 9" xfId="25775" xr:uid="{87B07A29-E541-4FD8-8721-83FBDBF34CF8}"/>
    <cellStyle name="Output 2 3 4 9" xfId="25776" xr:uid="{DD1814B2-481B-4C8A-9055-41C846BA461E}"/>
    <cellStyle name="Output 2 3 4 9 2" xfId="25777" xr:uid="{65A81D07-1EE0-4108-BC5C-FAAD0FAC6401}"/>
    <cellStyle name="Output 2 3 4 9 2 2" xfId="25778" xr:uid="{AABCFBF4-329D-4FF3-B9BB-62A05470B76E}"/>
    <cellStyle name="Output 2 3 4 9 2 3" xfId="25779" xr:uid="{3ED1D760-B107-4B6D-B35F-85639D645237}"/>
    <cellStyle name="Output 2 3 4 9 3" xfId="25780" xr:uid="{13FA9A3B-8CF9-42F7-BAF6-4153D82AF11B}"/>
    <cellStyle name="Output 2 3 4 9 3 2" xfId="25781" xr:uid="{CCD0C8A1-DE0F-471B-B19D-A4711FF9D753}"/>
    <cellStyle name="Output 2 3 4 9 3 3" xfId="25782" xr:uid="{B88F52B7-76F2-46FD-BC7B-55FBB7C8BB04}"/>
    <cellStyle name="Output 2 3 4 9 4" xfId="25783" xr:uid="{5D670566-CDC2-4E6C-A43E-357254DE3B52}"/>
    <cellStyle name="Output 2 3 4 9 4 2" xfId="25784" xr:uid="{B2DB07B8-3A62-4D3A-B12A-5B3C862A7244}"/>
    <cellStyle name="Output 2 3 4 9 4 3" xfId="25785" xr:uid="{E0F7C9CE-92FD-4CB1-9CD6-2C652198A9EF}"/>
    <cellStyle name="Output 2 3 4 9 5" xfId="25786" xr:uid="{0E1ECA15-39BE-4475-932D-5EEA439FAF0F}"/>
    <cellStyle name="Output 2 3 4 9 5 2" xfId="25787" xr:uid="{6F2B30EB-122D-4230-8474-9A068FEA9DB0}"/>
    <cellStyle name="Output 2 3 4 9 5 3" xfId="25788" xr:uid="{45DBF4E9-EC3D-45E8-86DE-DF36190613F2}"/>
    <cellStyle name="Output 2 3 4 9 6" xfId="25789" xr:uid="{3C2EB41D-88B1-4C38-94FF-A69F3F469072}"/>
    <cellStyle name="Output 2 3 4 9 6 2" xfId="25790" xr:uid="{37D97F9B-AD64-4B4A-B05B-3C259AC1B1C9}"/>
    <cellStyle name="Output 2 3 4 9 6 3" xfId="25791" xr:uid="{3E17A448-0CD6-4D69-A975-078182372209}"/>
    <cellStyle name="Output 2 3 4 9 7" xfId="25792" xr:uid="{BCDE0112-5267-4118-A0AF-5596744CEE4F}"/>
    <cellStyle name="Output 2 3 4 9 8" xfId="25793" xr:uid="{7C625553-502C-4107-8012-08B522A1EBEB}"/>
    <cellStyle name="Output 2 3 5" xfId="25794" xr:uid="{C58BFDFC-1387-402A-94CF-53D8B607444A}"/>
    <cellStyle name="Output 2 3 5 10" xfId="25795" xr:uid="{E0AC7D6F-2979-485D-9053-36B6C716D335}"/>
    <cellStyle name="Output 2 3 5 10 2" xfId="25796" xr:uid="{6DA60693-7150-4689-B48F-1B7FA2704360}"/>
    <cellStyle name="Output 2 3 5 10 2 2" xfId="25797" xr:uid="{9391508F-843A-4257-A2CB-8F85E67FDE30}"/>
    <cellStyle name="Output 2 3 5 10 2 3" xfId="25798" xr:uid="{4626F206-D082-40AE-AD7F-DD42419B9736}"/>
    <cellStyle name="Output 2 3 5 10 3" xfId="25799" xr:uid="{3162820A-0B51-4C27-9324-6CC533B63435}"/>
    <cellStyle name="Output 2 3 5 10 3 2" xfId="25800" xr:uid="{DC42A8ED-2459-4475-B719-12FF2BACA612}"/>
    <cellStyle name="Output 2 3 5 10 3 3" xfId="25801" xr:uid="{13515BED-285A-4E89-A1A0-FF1356D54117}"/>
    <cellStyle name="Output 2 3 5 10 4" xfId="25802" xr:uid="{C4B6EA19-5555-40EA-B18B-0F2C2D495F22}"/>
    <cellStyle name="Output 2 3 5 10 4 2" xfId="25803" xr:uid="{F496B9A6-7019-4DE8-89B8-C1189AAD3BC1}"/>
    <cellStyle name="Output 2 3 5 10 4 3" xfId="25804" xr:uid="{68F8A368-627D-4A18-B988-5DDD57A274D3}"/>
    <cellStyle name="Output 2 3 5 10 5" xfId="25805" xr:uid="{7A26F5F3-86F0-4BE4-B1AC-2C4C28C0BD13}"/>
    <cellStyle name="Output 2 3 5 10 5 2" xfId="25806" xr:uid="{6A3101A5-585D-4A26-BD57-A39C6EFD666A}"/>
    <cellStyle name="Output 2 3 5 10 5 3" xfId="25807" xr:uid="{31EB8C02-1034-46EB-895D-F029D48A658D}"/>
    <cellStyle name="Output 2 3 5 10 6" xfId="25808" xr:uid="{9ED790AE-0038-4558-82A7-7E0A1D9EEE91}"/>
    <cellStyle name="Output 2 3 5 10 6 2" xfId="25809" xr:uid="{E9D3DA73-738D-4B0A-A75E-ABC6A93A9642}"/>
    <cellStyle name="Output 2 3 5 10 6 3" xfId="25810" xr:uid="{A22B126B-73A3-4D7F-9CA6-94FB5BB52717}"/>
    <cellStyle name="Output 2 3 5 10 7" xfId="25811" xr:uid="{D7FBCA73-9B80-484E-8943-0101389866FD}"/>
    <cellStyle name="Output 2 3 5 10 8" xfId="25812" xr:uid="{F51EF9C4-717B-4093-BB20-3BAA26A0414D}"/>
    <cellStyle name="Output 2 3 5 11" xfId="25813" xr:uid="{5EB419D0-0D73-4AFA-8EE3-608433A52AD2}"/>
    <cellStyle name="Output 2 3 5 11 2" xfId="25814" xr:uid="{176B6A93-E1FB-4F2A-B1E4-DD09A0C50224}"/>
    <cellStyle name="Output 2 3 5 11 2 2" xfId="25815" xr:uid="{12C4494E-E5E7-465F-A44C-1A8BB131BBFF}"/>
    <cellStyle name="Output 2 3 5 11 2 3" xfId="25816" xr:uid="{9A1BFE25-10C6-48CA-9050-9B9F7727B8E4}"/>
    <cellStyle name="Output 2 3 5 11 3" xfId="25817" xr:uid="{63E77469-48D3-4305-A8D4-3342619736A1}"/>
    <cellStyle name="Output 2 3 5 11 3 2" xfId="25818" xr:uid="{E1DBCE66-7A56-465F-8CF0-0C9B9E01DD4F}"/>
    <cellStyle name="Output 2 3 5 11 3 3" xfId="25819" xr:uid="{12A86790-02C2-4CC1-8913-1BACF2CAED1F}"/>
    <cellStyle name="Output 2 3 5 11 4" xfId="25820" xr:uid="{9E7114B6-3E93-4CB9-8D7F-46AC616B412B}"/>
    <cellStyle name="Output 2 3 5 11 4 2" xfId="25821" xr:uid="{DC9F850B-FAB7-4CBE-AD67-CBB23F5D7BB1}"/>
    <cellStyle name="Output 2 3 5 11 4 3" xfId="25822" xr:uid="{1F1E7036-CF0C-4B59-912D-64DDCDF642EB}"/>
    <cellStyle name="Output 2 3 5 11 5" xfId="25823" xr:uid="{E04054DC-E0BD-46C3-9BDE-3879E21495B1}"/>
    <cellStyle name="Output 2 3 5 11 5 2" xfId="25824" xr:uid="{291C6B90-820C-4F0A-822E-DF7FE5A34753}"/>
    <cellStyle name="Output 2 3 5 11 5 3" xfId="25825" xr:uid="{FFD4116A-98FF-42B7-9BAB-3B5435D94544}"/>
    <cellStyle name="Output 2 3 5 11 6" xfId="25826" xr:uid="{A5CEC57E-5E26-4F90-ACC3-57FF20DF1412}"/>
    <cellStyle name="Output 2 3 5 11 6 2" xfId="25827" xr:uid="{8DCAE6AE-C32C-4BD7-B577-DA7C40BEE12E}"/>
    <cellStyle name="Output 2 3 5 11 6 3" xfId="25828" xr:uid="{7CA37765-AB9E-4A57-9F10-8A28BFDFF83E}"/>
    <cellStyle name="Output 2 3 5 11 7" xfId="25829" xr:uid="{5784A456-41B7-4787-BCE7-B6AC3E297F86}"/>
    <cellStyle name="Output 2 3 5 11 8" xfId="25830" xr:uid="{0D1C356B-C78B-4407-8BCC-11A0D3249E1C}"/>
    <cellStyle name="Output 2 3 5 12" xfId="25831" xr:uid="{926172A3-56A4-490E-9697-730735DCEC50}"/>
    <cellStyle name="Output 2 3 5 12 2" xfId="25832" xr:uid="{A351BA4B-AFB7-49BD-9ECA-4BC706AC67A1}"/>
    <cellStyle name="Output 2 3 5 12 2 2" xfId="25833" xr:uid="{8371392C-D76C-4111-A57E-A28EA408F693}"/>
    <cellStyle name="Output 2 3 5 12 2 3" xfId="25834" xr:uid="{65806776-7BCD-4A79-A74F-F407C67B9ED9}"/>
    <cellStyle name="Output 2 3 5 12 3" xfId="25835" xr:uid="{FFB659D4-F260-4860-A8A4-970894CC29D5}"/>
    <cellStyle name="Output 2 3 5 12 3 2" xfId="25836" xr:uid="{EEFC5451-55B5-4DA7-B388-5ACC4CF2F9AC}"/>
    <cellStyle name="Output 2 3 5 12 3 3" xfId="25837" xr:uid="{5A72496C-6CD3-4532-A14F-6C0EE002FE46}"/>
    <cellStyle name="Output 2 3 5 12 4" xfId="25838" xr:uid="{D87217A4-AF52-4FC0-A78C-4772302D11FE}"/>
    <cellStyle name="Output 2 3 5 12 4 2" xfId="25839" xr:uid="{468BF0BF-4919-4D2B-A7A0-8B2D02480088}"/>
    <cellStyle name="Output 2 3 5 12 4 3" xfId="25840" xr:uid="{02308F63-FCED-4E0C-AF3E-B9D144ECDB14}"/>
    <cellStyle name="Output 2 3 5 12 5" xfId="25841" xr:uid="{5700AAC2-479A-43EB-A7CB-1A0789CF18ED}"/>
    <cellStyle name="Output 2 3 5 12 5 2" xfId="25842" xr:uid="{8C76EF18-59C6-42B4-93B1-623E7A9CA73C}"/>
    <cellStyle name="Output 2 3 5 12 5 3" xfId="25843" xr:uid="{3A786F64-36AF-4250-B438-C26859CBC1EC}"/>
    <cellStyle name="Output 2 3 5 12 6" xfId="25844" xr:uid="{E8477A45-D0D9-41B1-A369-CFD161493548}"/>
    <cellStyle name="Output 2 3 5 12 6 2" xfId="25845" xr:uid="{52D93C45-AA14-4392-BA47-381650E914F9}"/>
    <cellStyle name="Output 2 3 5 12 6 3" xfId="25846" xr:uid="{FDD061BA-A25A-49EF-BAB0-6CF2BD69A867}"/>
    <cellStyle name="Output 2 3 5 12 7" xfId="25847" xr:uid="{E981FE21-ECF2-4DD6-AD40-96480BD6ED7A}"/>
    <cellStyle name="Output 2 3 5 12 8" xfId="25848" xr:uid="{E0F82171-2500-423F-BA49-A313F94A6AF3}"/>
    <cellStyle name="Output 2 3 5 13" xfId="25849" xr:uid="{C86754D4-0080-4054-A984-FDE5378D55B3}"/>
    <cellStyle name="Output 2 3 5 13 2" xfId="25850" xr:uid="{44EDBD4D-D1B0-4185-9EAC-3D7901ED2937}"/>
    <cellStyle name="Output 2 3 5 13 2 2" xfId="25851" xr:uid="{9178E245-CC63-46E7-B274-FD8C127B3D1E}"/>
    <cellStyle name="Output 2 3 5 13 2 3" xfId="25852" xr:uid="{966264C4-EABF-46F8-A8D0-77D56B6893D3}"/>
    <cellStyle name="Output 2 3 5 13 3" xfId="25853" xr:uid="{C3D88722-F7C2-4ED3-BC5F-B204820480AD}"/>
    <cellStyle name="Output 2 3 5 13 3 2" xfId="25854" xr:uid="{413E2EAF-E6E3-4C08-BFCE-1BC4D6878EC4}"/>
    <cellStyle name="Output 2 3 5 13 3 3" xfId="25855" xr:uid="{F86C5C9B-53A0-4730-98BA-439935B1D3D6}"/>
    <cellStyle name="Output 2 3 5 13 4" xfId="25856" xr:uid="{0F6EDF15-045A-49C2-91FF-BC1688CA8931}"/>
    <cellStyle name="Output 2 3 5 13 4 2" xfId="25857" xr:uid="{8A625109-05AA-468F-8930-64059CE59A7C}"/>
    <cellStyle name="Output 2 3 5 13 4 3" xfId="25858" xr:uid="{D7E3D7D7-07AD-4C84-B662-4FFAB6186796}"/>
    <cellStyle name="Output 2 3 5 13 5" xfId="25859" xr:uid="{8302D9F3-0E8A-4A7E-A1AC-37D9A3AF5BDE}"/>
    <cellStyle name="Output 2 3 5 13 5 2" xfId="25860" xr:uid="{9D002507-D2CD-40AB-8199-625E57E396D6}"/>
    <cellStyle name="Output 2 3 5 13 5 3" xfId="25861" xr:uid="{0B649EE5-D532-40D2-B7FB-5060BA7F69CD}"/>
    <cellStyle name="Output 2 3 5 13 6" xfId="25862" xr:uid="{13A73869-642B-4C8A-8BC1-8C3BD6C9B1C4}"/>
    <cellStyle name="Output 2 3 5 13 6 2" xfId="25863" xr:uid="{D6744738-7EE0-448A-9BE1-35473F1E78F4}"/>
    <cellStyle name="Output 2 3 5 13 6 3" xfId="25864" xr:uid="{64EF8772-0814-4E3C-B4C7-58CC81F90067}"/>
    <cellStyle name="Output 2 3 5 13 7" xfId="25865" xr:uid="{A20052E4-D47F-4B45-B98C-4416616DD9B5}"/>
    <cellStyle name="Output 2 3 5 13 8" xfId="25866" xr:uid="{44229A99-18C1-42D3-B391-4A03CEAE1754}"/>
    <cellStyle name="Output 2 3 5 14" xfId="25867" xr:uid="{84840070-1EF1-46DE-991A-BE6D5820AFA2}"/>
    <cellStyle name="Output 2 3 5 14 2" xfId="25868" xr:uid="{CF72CC95-8A58-49CF-86E9-E75E1B8440E3}"/>
    <cellStyle name="Output 2 3 5 14 2 2" xfId="25869" xr:uid="{B7831A1D-FC1F-40AA-B3DB-BA45C6D39818}"/>
    <cellStyle name="Output 2 3 5 14 2 3" xfId="25870" xr:uid="{83F3F5D8-E9F7-4D66-B2E9-6E83F9DCF1AF}"/>
    <cellStyle name="Output 2 3 5 14 3" xfId="25871" xr:uid="{2FCA74D4-86C4-4056-AFCE-982FF7881AE5}"/>
    <cellStyle name="Output 2 3 5 14 3 2" xfId="25872" xr:uid="{064850D7-E6CA-4216-B5F3-39588D3F1383}"/>
    <cellStyle name="Output 2 3 5 14 3 3" xfId="25873" xr:uid="{1AFC6773-1D9B-4F0E-A753-FFC6049210DC}"/>
    <cellStyle name="Output 2 3 5 14 4" xfId="25874" xr:uid="{6212D6B6-497F-4D16-9BD1-CEFB788E93EB}"/>
    <cellStyle name="Output 2 3 5 14 4 2" xfId="25875" xr:uid="{D48654A6-EC7E-44AF-906F-B5B9C942EBE5}"/>
    <cellStyle name="Output 2 3 5 14 4 3" xfId="25876" xr:uid="{C273ACC1-D3AA-47F7-A165-C474438B9AF4}"/>
    <cellStyle name="Output 2 3 5 14 5" xfId="25877" xr:uid="{FFB88668-65F1-4560-BDF8-1D2B16C46E8D}"/>
    <cellStyle name="Output 2 3 5 14 5 2" xfId="25878" xr:uid="{0813E698-11E9-447D-9788-A0A404C23F01}"/>
    <cellStyle name="Output 2 3 5 14 5 3" xfId="25879" xr:uid="{11DF3DAF-674A-4EF5-A5A3-26FD6A995955}"/>
    <cellStyle name="Output 2 3 5 14 6" xfId="25880" xr:uid="{1FCBAC36-73BC-425F-B08C-34C18846256D}"/>
    <cellStyle name="Output 2 3 5 14 6 2" xfId="25881" xr:uid="{18A9D5E6-C678-45D7-B3E8-8400EF618B1F}"/>
    <cellStyle name="Output 2 3 5 14 6 3" xfId="25882" xr:uid="{74431955-842C-4F3B-9027-3923929F3F10}"/>
    <cellStyle name="Output 2 3 5 14 7" xfId="25883" xr:uid="{76227B1C-FA49-4A09-9631-2AFEF46BC420}"/>
    <cellStyle name="Output 2 3 5 14 8" xfId="25884" xr:uid="{D75802EC-7FE6-4A2B-B1C5-992CC516269B}"/>
    <cellStyle name="Output 2 3 5 15" xfId="25885" xr:uid="{F387B332-2E2D-4E9F-A046-C13E4643198C}"/>
    <cellStyle name="Output 2 3 5 15 2" xfId="25886" xr:uid="{114AF883-DF0D-4491-9495-37344F887422}"/>
    <cellStyle name="Output 2 3 5 15 3" xfId="25887" xr:uid="{A35518E6-9BBA-448F-B9B4-66A2F8FCB599}"/>
    <cellStyle name="Output 2 3 5 16" xfId="25888" xr:uid="{13B1A463-49EA-473C-A714-6F0A97A6538C}"/>
    <cellStyle name="Output 2 3 5 16 2" xfId="25889" xr:uid="{65B426BE-C0FC-45CB-82F0-A41C97654E37}"/>
    <cellStyle name="Output 2 3 5 16 3" xfId="25890" xr:uid="{1EB8F8FF-5F09-49CB-85C3-01DF62D9EFA8}"/>
    <cellStyle name="Output 2 3 5 17" xfId="25891" xr:uid="{550045B3-E67C-4E3C-B811-309D02C1D51D}"/>
    <cellStyle name="Output 2 3 5 18" xfId="25892" xr:uid="{20EFD276-B50A-41A4-AC98-E5CC95EBBDBA}"/>
    <cellStyle name="Output 2 3 5 2" xfId="25893" xr:uid="{AFD6C66C-379A-4A80-ACC7-B1B471376CD4}"/>
    <cellStyle name="Output 2 3 5 2 2" xfId="25894" xr:uid="{3BF39104-4D3F-4E84-9DF8-EBA2C76FC97D}"/>
    <cellStyle name="Output 2 3 5 2 2 2" xfId="25895" xr:uid="{39229EAE-F966-42CD-AAAB-116B7473548F}"/>
    <cellStyle name="Output 2 3 5 2 2 3" xfId="25896" xr:uid="{1B8491B6-9061-4B1A-B881-6A432488B8BF}"/>
    <cellStyle name="Output 2 3 5 2 3" xfId="25897" xr:uid="{E7182513-8ACD-4B66-B19B-F8B3CF8B5776}"/>
    <cellStyle name="Output 2 3 5 2 3 2" xfId="25898" xr:uid="{43ED7C56-C06B-4528-B16C-C9864CB96505}"/>
    <cellStyle name="Output 2 3 5 2 3 3" xfId="25899" xr:uid="{3527532C-91F8-4491-822E-90868970BA09}"/>
    <cellStyle name="Output 2 3 5 2 4" xfId="25900" xr:uid="{4B73D242-2E0B-4639-A0CE-F9FE7E32E382}"/>
    <cellStyle name="Output 2 3 5 2 4 2" xfId="25901" xr:uid="{8A642285-C759-4C5D-9093-98D8FDE2B7E2}"/>
    <cellStyle name="Output 2 3 5 2 4 3" xfId="25902" xr:uid="{33B9E588-E20C-4C94-B744-3E70CF6C8912}"/>
    <cellStyle name="Output 2 3 5 2 5" xfId="25903" xr:uid="{5C0D7016-C845-4572-92E9-3B7359E82DE6}"/>
    <cellStyle name="Output 2 3 5 2 5 2" xfId="25904" xr:uid="{147D17C8-0BD0-4251-A197-9C620ED8771C}"/>
    <cellStyle name="Output 2 3 5 2 5 3" xfId="25905" xr:uid="{479C1E03-6C5C-496F-B5BB-3F31C8059F3D}"/>
    <cellStyle name="Output 2 3 5 2 6" xfId="25906" xr:uid="{EA40B3D0-6D96-4A76-B355-84BBFE078D7B}"/>
    <cellStyle name="Output 2 3 5 2 6 2" xfId="25907" xr:uid="{51EAAB0E-B11D-4075-81C4-F2A28C070305}"/>
    <cellStyle name="Output 2 3 5 2 6 3" xfId="25908" xr:uid="{29A389FA-966A-4B67-A9A8-B6D5B33283F1}"/>
    <cellStyle name="Output 2 3 5 2 7" xfId="25909" xr:uid="{02BD96D7-6CA4-4E26-B43A-2301DD9DC3CA}"/>
    <cellStyle name="Output 2 3 5 2 8" xfId="25910" xr:uid="{354FAD03-74DD-442E-8A64-65C9EA1D23F4}"/>
    <cellStyle name="Output 2 3 5 2 9" xfId="25911" xr:uid="{B97471B5-9DB3-4C50-A890-E360E3645590}"/>
    <cellStyle name="Output 2 3 5 3" xfId="25912" xr:uid="{A4774E9E-AC19-4BDA-88C8-33838C612729}"/>
    <cellStyle name="Output 2 3 5 3 2" xfId="25913" xr:uid="{5A2C5E16-CB9D-4FB0-A8BA-B2A2D103FE73}"/>
    <cellStyle name="Output 2 3 5 3 2 2" xfId="25914" xr:uid="{69386BC3-6A2A-4995-B94D-433E89BFC01D}"/>
    <cellStyle name="Output 2 3 5 3 2 3" xfId="25915" xr:uid="{269AE387-357D-49F4-BEA2-DB186DC3BFDC}"/>
    <cellStyle name="Output 2 3 5 3 3" xfId="25916" xr:uid="{C7D37040-6BFE-4FD1-B07D-141D83D614D8}"/>
    <cellStyle name="Output 2 3 5 3 3 2" xfId="25917" xr:uid="{541D12EA-072A-489E-B162-DC81D3F843FA}"/>
    <cellStyle name="Output 2 3 5 3 3 3" xfId="25918" xr:uid="{3B6A8AAD-1D54-456E-898A-C615263CA81B}"/>
    <cellStyle name="Output 2 3 5 3 4" xfId="25919" xr:uid="{9F6CE738-0902-4422-9AD2-C1CDFE7CC861}"/>
    <cellStyle name="Output 2 3 5 3 4 2" xfId="25920" xr:uid="{FFD2E6DA-0C96-4244-9DF8-642F9575A4F7}"/>
    <cellStyle name="Output 2 3 5 3 4 3" xfId="25921" xr:uid="{706B2ED9-A323-4A8F-A3A0-29EA137A892C}"/>
    <cellStyle name="Output 2 3 5 3 5" xfId="25922" xr:uid="{303E1358-580E-4252-ABFC-2DD93FF912A1}"/>
    <cellStyle name="Output 2 3 5 3 5 2" xfId="25923" xr:uid="{B521C8CE-7F4F-4E32-865A-24FCCD919F03}"/>
    <cellStyle name="Output 2 3 5 3 5 3" xfId="25924" xr:uid="{D2207CFE-79FA-43DD-AE16-6FFDF40D8D7D}"/>
    <cellStyle name="Output 2 3 5 3 6" xfId="25925" xr:uid="{95790E45-4EFB-4721-92FC-2BC39D97FCCC}"/>
    <cellStyle name="Output 2 3 5 3 6 2" xfId="25926" xr:uid="{12C31239-D2DC-4FCD-BCEA-5C7903773151}"/>
    <cellStyle name="Output 2 3 5 3 6 3" xfId="25927" xr:uid="{C79D339E-EF46-4F8E-9076-98ADAEA7AFFB}"/>
    <cellStyle name="Output 2 3 5 3 7" xfId="25928" xr:uid="{E3F05292-04AB-416C-ADB9-A070C3D9A71D}"/>
    <cellStyle name="Output 2 3 5 3 8" xfId="25929" xr:uid="{FF750642-CCCD-4D92-B97C-20E6F6EF8F88}"/>
    <cellStyle name="Output 2 3 5 3 9" xfId="25930" xr:uid="{14B138D5-4325-4962-B750-048EBCD8CF20}"/>
    <cellStyle name="Output 2 3 5 4" xfId="25931" xr:uid="{7AEAE320-6320-4644-84B8-EC37B56CB8B2}"/>
    <cellStyle name="Output 2 3 5 4 2" xfId="25932" xr:uid="{EB1E2E04-9094-4140-9E5C-196C67D96B25}"/>
    <cellStyle name="Output 2 3 5 4 2 2" xfId="25933" xr:uid="{373BD2F8-8E54-4CFA-8541-FE3251186300}"/>
    <cellStyle name="Output 2 3 5 4 2 3" xfId="25934" xr:uid="{A60AAC0D-71E7-4CC9-B43D-2235E46EA977}"/>
    <cellStyle name="Output 2 3 5 4 3" xfId="25935" xr:uid="{ED408701-296C-43E5-B79D-2338564D8E83}"/>
    <cellStyle name="Output 2 3 5 4 3 2" xfId="25936" xr:uid="{6DBD0E37-8B8F-4E49-B011-464D61326C82}"/>
    <cellStyle name="Output 2 3 5 4 3 3" xfId="25937" xr:uid="{7B9189FA-0FFB-40D8-A822-BC98AF78E19A}"/>
    <cellStyle name="Output 2 3 5 4 4" xfId="25938" xr:uid="{31C8F784-4D0B-4BEF-B0F6-A45B22D42B3C}"/>
    <cellStyle name="Output 2 3 5 4 4 2" xfId="25939" xr:uid="{0124AC69-096A-4EFA-9B9C-4BA6B41AF7B0}"/>
    <cellStyle name="Output 2 3 5 4 4 3" xfId="25940" xr:uid="{489AE665-AE28-4036-BD7C-6231F9151B73}"/>
    <cellStyle name="Output 2 3 5 4 5" xfId="25941" xr:uid="{61CFDCBC-99D1-47B5-BA59-242ABF890309}"/>
    <cellStyle name="Output 2 3 5 4 5 2" xfId="25942" xr:uid="{B35E671E-A1A8-4B98-B8C0-831D2DF05D16}"/>
    <cellStyle name="Output 2 3 5 4 5 3" xfId="25943" xr:uid="{3E9545BA-4BD0-4BD4-A6B2-43EDDD0AFA24}"/>
    <cellStyle name="Output 2 3 5 4 6" xfId="25944" xr:uid="{59F1F73F-4B3B-4B0E-BF6D-5B10677FD165}"/>
    <cellStyle name="Output 2 3 5 4 6 2" xfId="25945" xr:uid="{1AC4CC3A-A8CE-4618-9CF0-A9C4F4F6DB7A}"/>
    <cellStyle name="Output 2 3 5 4 6 3" xfId="25946" xr:uid="{58029DA3-5E17-4627-9E82-3A34F1EEDABA}"/>
    <cellStyle name="Output 2 3 5 4 7" xfId="25947" xr:uid="{CFA3129A-BA93-40CD-81DC-485C1E396294}"/>
    <cellStyle name="Output 2 3 5 4 8" xfId="25948" xr:uid="{77153905-C9ED-4969-B4C5-4D51FA070FDD}"/>
    <cellStyle name="Output 2 3 5 4 9" xfId="25949" xr:uid="{A17ED4CD-E4EA-464C-9AEF-50222305B105}"/>
    <cellStyle name="Output 2 3 5 5" xfId="25950" xr:uid="{493BF6BD-CDDD-4A25-BBA9-38A33DC9AA0B}"/>
    <cellStyle name="Output 2 3 5 5 2" xfId="25951" xr:uid="{36951F4B-1741-42FF-B330-30D73AE4AC8C}"/>
    <cellStyle name="Output 2 3 5 5 2 2" xfId="25952" xr:uid="{975950B8-60DA-4E7B-8482-53E15DAC2A28}"/>
    <cellStyle name="Output 2 3 5 5 2 3" xfId="25953" xr:uid="{2255142B-60EA-40CC-B88F-AA021E33774D}"/>
    <cellStyle name="Output 2 3 5 5 3" xfId="25954" xr:uid="{EAF817FC-07C8-40F4-8116-FA581AB194B6}"/>
    <cellStyle name="Output 2 3 5 5 3 2" xfId="25955" xr:uid="{755CF766-A715-4A49-83E4-26C59695F761}"/>
    <cellStyle name="Output 2 3 5 5 3 3" xfId="25956" xr:uid="{271BF2CC-16BA-4DA1-8386-943F4C1D5414}"/>
    <cellStyle name="Output 2 3 5 5 4" xfId="25957" xr:uid="{C95FD0C6-AB91-4CCD-A082-0E34F7137214}"/>
    <cellStyle name="Output 2 3 5 5 4 2" xfId="25958" xr:uid="{76586B52-9DB3-4171-B3A2-5D5E383C6D56}"/>
    <cellStyle name="Output 2 3 5 5 4 3" xfId="25959" xr:uid="{2FEF2584-F320-4617-AF9E-B4634A24F768}"/>
    <cellStyle name="Output 2 3 5 5 5" xfId="25960" xr:uid="{87B75435-7FA8-49C3-B956-FF44AC4073A5}"/>
    <cellStyle name="Output 2 3 5 5 5 2" xfId="25961" xr:uid="{4F5BA9BB-9FFB-4DBA-B83B-6638B40D9D8D}"/>
    <cellStyle name="Output 2 3 5 5 5 3" xfId="25962" xr:uid="{8CF19239-EBA6-4701-8832-1188FB65B43B}"/>
    <cellStyle name="Output 2 3 5 5 6" xfId="25963" xr:uid="{A7239800-DEFE-4660-9E02-5AEAB8C6190B}"/>
    <cellStyle name="Output 2 3 5 5 6 2" xfId="25964" xr:uid="{2A8498F4-FE8B-4F9A-A229-3D5D19B252CB}"/>
    <cellStyle name="Output 2 3 5 5 6 3" xfId="25965" xr:uid="{32CFAF01-0D92-4D8A-9255-CEDB9961628F}"/>
    <cellStyle name="Output 2 3 5 5 7" xfId="25966" xr:uid="{A8D93AF0-2921-400A-8B0E-D016E5B9A562}"/>
    <cellStyle name="Output 2 3 5 5 8" xfId="25967" xr:uid="{0CEA8E69-FA4B-4806-94DB-522545C8BAC1}"/>
    <cellStyle name="Output 2 3 5 5 9" xfId="25968" xr:uid="{50072FFA-00FF-4CCC-A3E0-AFC534436498}"/>
    <cellStyle name="Output 2 3 5 6" xfId="25969" xr:uid="{EE487451-18D8-44C5-A515-AE808A13B6D9}"/>
    <cellStyle name="Output 2 3 5 6 2" xfId="25970" xr:uid="{BDFCBBAD-4EFE-46C2-BF79-963319A9DE29}"/>
    <cellStyle name="Output 2 3 5 6 2 2" xfId="25971" xr:uid="{EB37DCF2-21B8-4D1B-AF4B-5C75FC15DD58}"/>
    <cellStyle name="Output 2 3 5 6 2 3" xfId="25972" xr:uid="{9477AAD7-D519-46E5-8C22-D77B1C7F6185}"/>
    <cellStyle name="Output 2 3 5 6 3" xfId="25973" xr:uid="{2D26CAF1-483A-4E7E-9B9E-E252FFC5C02F}"/>
    <cellStyle name="Output 2 3 5 6 3 2" xfId="25974" xr:uid="{41ECC700-37BD-4251-9379-3B924DBFD35A}"/>
    <cellStyle name="Output 2 3 5 6 3 3" xfId="25975" xr:uid="{ACC33040-6EB2-4560-947A-D759B76626B9}"/>
    <cellStyle name="Output 2 3 5 6 4" xfId="25976" xr:uid="{98A979CA-19AB-43D0-B518-A34CAD2949C0}"/>
    <cellStyle name="Output 2 3 5 6 4 2" xfId="25977" xr:uid="{9F247D8E-5550-4CEE-8F65-CDC9A666B9B1}"/>
    <cellStyle name="Output 2 3 5 6 4 3" xfId="25978" xr:uid="{A6C64D7C-9FD0-4F57-A090-E10EEA6044BB}"/>
    <cellStyle name="Output 2 3 5 6 5" xfId="25979" xr:uid="{91A494A5-BCE9-401D-BF68-68A74189F42E}"/>
    <cellStyle name="Output 2 3 5 6 5 2" xfId="25980" xr:uid="{E847471A-6DD7-4B2E-9307-6DCCA4536F83}"/>
    <cellStyle name="Output 2 3 5 6 5 3" xfId="25981" xr:uid="{D8706930-62C2-490A-B907-83E2324B7D55}"/>
    <cellStyle name="Output 2 3 5 6 6" xfId="25982" xr:uid="{AE1C2AC6-E549-4002-AB0E-837505399C2F}"/>
    <cellStyle name="Output 2 3 5 6 6 2" xfId="25983" xr:uid="{A651B75F-FB90-4534-8187-458A2BA16A96}"/>
    <cellStyle name="Output 2 3 5 6 6 3" xfId="25984" xr:uid="{4C4C9675-6F0D-4B35-A693-9206232235C4}"/>
    <cellStyle name="Output 2 3 5 6 7" xfId="25985" xr:uid="{DCAAD3BF-07E3-471C-9B9B-1EE6007387FF}"/>
    <cellStyle name="Output 2 3 5 6 8" xfId="25986" xr:uid="{FD38A9C6-A591-49B9-87C1-4A5D95F3B4DF}"/>
    <cellStyle name="Output 2 3 5 6 9" xfId="25987" xr:uid="{7C75CFB2-4D52-4CA2-8E6D-1C086C1FFEB4}"/>
    <cellStyle name="Output 2 3 5 7" xfId="25988" xr:uid="{9693C242-E617-4D5D-946E-0047CA1B8B34}"/>
    <cellStyle name="Output 2 3 5 7 2" xfId="25989" xr:uid="{E60878DF-1E8F-433E-9015-078CE43C0A31}"/>
    <cellStyle name="Output 2 3 5 7 2 2" xfId="25990" xr:uid="{9CB19F25-2F6B-4F92-934E-8B0E4AD2320D}"/>
    <cellStyle name="Output 2 3 5 7 2 3" xfId="25991" xr:uid="{135579ED-350B-49A1-8AC8-C0F59A3611B2}"/>
    <cellStyle name="Output 2 3 5 7 3" xfId="25992" xr:uid="{09BDCFCA-7582-4FF0-9CBC-39A16399A2D0}"/>
    <cellStyle name="Output 2 3 5 7 3 2" xfId="25993" xr:uid="{ECC188F7-D425-404C-8D6A-EA21B71E82AC}"/>
    <cellStyle name="Output 2 3 5 7 3 3" xfId="25994" xr:uid="{67F5CB12-CA32-42A4-AA80-00AB518CF97D}"/>
    <cellStyle name="Output 2 3 5 7 4" xfId="25995" xr:uid="{DF4E0A44-4D10-43A4-8A4F-9FDFE2D38365}"/>
    <cellStyle name="Output 2 3 5 7 4 2" xfId="25996" xr:uid="{D1EBAD65-26E5-459A-B7CC-AFBB155F8F4D}"/>
    <cellStyle name="Output 2 3 5 7 4 3" xfId="25997" xr:uid="{BCB7F1B8-C0DA-41E0-91E5-5DA97836C6BA}"/>
    <cellStyle name="Output 2 3 5 7 5" xfId="25998" xr:uid="{73F9B420-F78E-414F-9045-0E30B568CC16}"/>
    <cellStyle name="Output 2 3 5 7 5 2" xfId="25999" xr:uid="{A635A91D-B3BC-4F88-872C-4ED8655AD0AA}"/>
    <cellStyle name="Output 2 3 5 7 5 3" xfId="26000" xr:uid="{6FDE9912-5328-4A98-85EE-9C74CF795421}"/>
    <cellStyle name="Output 2 3 5 7 6" xfId="26001" xr:uid="{F98CB31F-89F2-4734-9156-9AB9E40D65DD}"/>
    <cellStyle name="Output 2 3 5 7 6 2" xfId="26002" xr:uid="{E1EAF8BB-B170-4F39-B15C-F68969892F2B}"/>
    <cellStyle name="Output 2 3 5 7 6 3" xfId="26003" xr:uid="{C69D0CC7-B845-4FF8-9E71-79F56F38E0BF}"/>
    <cellStyle name="Output 2 3 5 7 7" xfId="26004" xr:uid="{BB58AD40-BE9B-48D9-B2C0-8B1714494211}"/>
    <cellStyle name="Output 2 3 5 7 8" xfId="26005" xr:uid="{ED6939E1-F556-4B91-A5D8-1542DE92ED90}"/>
    <cellStyle name="Output 2 3 5 7 9" xfId="26006" xr:uid="{A27A44E9-DB79-4C7D-8FC4-6C9C1F5A8377}"/>
    <cellStyle name="Output 2 3 5 8" xfId="26007" xr:uid="{F29ED443-CB12-4D0C-B814-3CFE62A4C4D3}"/>
    <cellStyle name="Output 2 3 5 8 2" xfId="26008" xr:uid="{2C12F497-1B70-4B63-905E-AB70199F2CFF}"/>
    <cellStyle name="Output 2 3 5 8 2 2" xfId="26009" xr:uid="{21D8D2B5-30BC-4055-9CCB-2533F6C07820}"/>
    <cellStyle name="Output 2 3 5 8 2 3" xfId="26010" xr:uid="{A7D25771-7150-48D4-96E4-FB17286FC1EB}"/>
    <cellStyle name="Output 2 3 5 8 3" xfId="26011" xr:uid="{C3820D2D-60AE-4ADD-984B-175B84ED1D7B}"/>
    <cellStyle name="Output 2 3 5 8 3 2" xfId="26012" xr:uid="{704DA429-E1D9-41BF-A849-D56E12B94EFA}"/>
    <cellStyle name="Output 2 3 5 8 3 3" xfId="26013" xr:uid="{4944AD8C-1B32-490A-B049-E84CA408C56E}"/>
    <cellStyle name="Output 2 3 5 8 4" xfId="26014" xr:uid="{50A08B0C-CF71-4D9E-B2DA-B4AA747AD04F}"/>
    <cellStyle name="Output 2 3 5 8 4 2" xfId="26015" xr:uid="{4EC59655-8EE9-4720-B241-C1883ACAE382}"/>
    <cellStyle name="Output 2 3 5 8 4 3" xfId="26016" xr:uid="{90D51344-89D6-4C94-833F-CEB51DBA8610}"/>
    <cellStyle name="Output 2 3 5 8 5" xfId="26017" xr:uid="{DF74AD07-962F-45C5-9F47-BF5218548B3A}"/>
    <cellStyle name="Output 2 3 5 8 5 2" xfId="26018" xr:uid="{1F800D61-D49D-448C-9C50-0C4EE3ACB72F}"/>
    <cellStyle name="Output 2 3 5 8 5 3" xfId="26019" xr:uid="{97F47D04-AC20-4519-9C5A-8DA7F939E6A7}"/>
    <cellStyle name="Output 2 3 5 8 6" xfId="26020" xr:uid="{63F81E9B-AB06-4944-AF36-76A2CFB8C59A}"/>
    <cellStyle name="Output 2 3 5 8 6 2" xfId="26021" xr:uid="{239EAE54-7143-4ED8-8922-B63A79C2B199}"/>
    <cellStyle name="Output 2 3 5 8 6 3" xfId="26022" xr:uid="{56795918-7823-4C76-9F71-E2D2A99D3F2F}"/>
    <cellStyle name="Output 2 3 5 8 7" xfId="26023" xr:uid="{C731343E-DAA2-4BFD-B931-20D8C8A01B40}"/>
    <cellStyle name="Output 2 3 5 8 8" xfId="26024" xr:uid="{58176952-11B5-4CAB-A384-17FEF0774109}"/>
    <cellStyle name="Output 2 3 5 8 9" xfId="26025" xr:uid="{E9CB96ED-3A69-4190-88CE-334D218314B7}"/>
    <cellStyle name="Output 2 3 5 9" xfId="26026" xr:uid="{12DA6B8A-83DB-490A-8D1C-DB8B66186E44}"/>
    <cellStyle name="Output 2 3 5 9 2" xfId="26027" xr:uid="{BBEB022A-4A6C-4EB9-9EFB-1F1F0AF89348}"/>
    <cellStyle name="Output 2 3 5 9 2 2" xfId="26028" xr:uid="{B5FEE31B-4581-43DA-A97E-7C0A70281272}"/>
    <cellStyle name="Output 2 3 5 9 2 3" xfId="26029" xr:uid="{970BFF8F-80DC-42EC-8742-12AFB284FD70}"/>
    <cellStyle name="Output 2 3 5 9 3" xfId="26030" xr:uid="{F602811A-C5B6-4F55-AC16-5591F9E22C61}"/>
    <cellStyle name="Output 2 3 5 9 3 2" xfId="26031" xr:uid="{1067AAF0-8B09-4898-BA30-38CB7F61A45D}"/>
    <cellStyle name="Output 2 3 5 9 3 3" xfId="26032" xr:uid="{8BA2BEE5-9A68-474C-9D41-70AA07361674}"/>
    <cellStyle name="Output 2 3 5 9 4" xfId="26033" xr:uid="{4F466BCC-945F-49FA-B0A3-3D7924B58206}"/>
    <cellStyle name="Output 2 3 5 9 4 2" xfId="26034" xr:uid="{4F19C09D-084D-44A9-83CF-C72970655079}"/>
    <cellStyle name="Output 2 3 5 9 4 3" xfId="26035" xr:uid="{03247158-F62A-4B9B-9737-88187522BD72}"/>
    <cellStyle name="Output 2 3 5 9 5" xfId="26036" xr:uid="{29269795-AF61-46AA-9B76-5EF9CA267527}"/>
    <cellStyle name="Output 2 3 5 9 5 2" xfId="26037" xr:uid="{820D89BB-6F5A-403F-BB09-B8CACDB4EABF}"/>
    <cellStyle name="Output 2 3 5 9 5 3" xfId="26038" xr:uid="{44C47263-2287-46E3-93F4-2C94E62B6602}"/>
    <cellStyle name="Output 2 3 5 9 6" xfId="26039" xr:uid="{42382420-3D15-4A05-87C5-CB238A462C09}"/>
    <cellStyle name="Output 2 3 5 9 6 2" xfId="26040" xr:uid="{ED5EA581-F107-490A-869E-4B426B2D3F1F}"/>
    <cellStyle name="Output 2 3 5 9 6 3" xfId="26041" xr:uid="{7F94C042-709A-45EB-BECD-867DF2153A73}"/>
    <cellStyle name="Output 2 3 5 9 7" xfId="26042" xr:uid="{EF76FB9C-262B-4C27-BD2F-77651113381F}"/>
    <cellStyle name="Output 2 3 5 9 8" xfId="26043" xr:uid="{0C8CDEFC-F0E2-4FFF-9328-10839B3400FE}"/>
    <cellStyle name="Output 2 3 6" xfId="26044" xr:uid="{37E17652-D8A0-4012-BE9E-958A2AB3FDDA}"/>
    <cellStyle name="Output 2 3 6 10" xfId="26045" xr:uid="{61ACAC3E-7914-4E89-B69C-1DE6E395E14F}"/>
    <cellStyle name="Output 2 3 6 11" xfId="26046" xr:uid="{25A6CB6D-D96F-47A8-B250-1A527B2975B0}"/>
    <cellStyle name="Output 2 3 6 2" xfId="26047" xr:uid="{7348D8CB-06B1-484B-8C49-9B15F882E365}"/>
    <cellStyle name="Output 2 3 6 2 2" xfId="26048" xr:uid="{1D4D89C4-8672-4957-864B-D50FE3B68AC8}"/>
    <cellStyle name="Output 2 3 6 2 3" xfId="26049" xr:uid="{5B07270B-28F3-4B97-8530-0582DFD100E3}"/>
    <cellStyle name="Output 2 3 6 2 4" xfId="26050" xr:uid="{B45B40EF-3780-4A89-84EB-9351B5360B23}"/>
    <cellStyle name="Output 2 3 6 3" xfId="26051" xr:uid="{6D603587-14FC-4800-8E49-21797C3D5585}"/>
    <cellStyle name="Output 2 3 6 3 2" xfId="26052" xr:uid="{419A963C-FDFC-48E4-98E5-C1E6781B725C}"/>
    <cellStyle name="Output 2 3 6 3 3" xfId="26053" xr:uid="{CA8183DC-77FE-4152-813C-70F7CD4E63C0}"/>
    <cellStyle name="Output 2 3 6 3 4" xfId="26054" xr:uid="{C40896B5-ABED-48EE-97CB-FB820DDD05D2}"/>
    <cellStyle name="Output 2 3 6 4" xfId="26055" xr:uid="{52DC8AB9-D0CD-48AA-8E44-4A1DC573C89E}"/>
    <cellStyle name="Output 2 3 6 4 2" xfId="26056" xr:uid="{BD334165-84B7-49CE-8C6F-0311FEA6EE64}"/>
    <cellStyle name="Output 2 3 6 4 3" xfId="26057" xr:uid="{665B68D5-F3CF-47BC-963F-BF6123E59972}"/>
    <cellStyle name="Output 2 3 6 4 4" xfId="26058" xr:uid="{7F9AD04C-D17B-4D65-851F-C7D836922866}"/>
    <cellStyle name="Output 2 3 6 5" xfId="26059" xr:uid="{FCE7B2C8-C19A-4EF0-8AEA-3CF46FE93DC3}"/>
    <cellStyle name="Output 2 3 6 5 2" xfId="26060" xr:uid="{DB59D9A9-9342-4294-83A0-3AAB546D7F4D}"/>
    <cellStyle name="Output 2 3 6 5 3" xfId="26061" xr:uid="{0DF5089D-E5E4-4B91-81F3-4CE4D4CFD4BA}"/>
    <cellStyle name="Output 2 3 6 5 4" xfId="26062" xr:uid="{4BDBBF07-F258-4A6A-9BD1-4EDE9569421A}"/>
    <cellStyle name="Output 2 3 6 6" xfId="26063" xr:uid="{960794BB-6AD0-4363-A326-687042603048}"/>
    <cellStyle name="Output 2 3 6 6 2" xfId="26064" xr:uid="{CF93C797-8831-4688-AFCC-0C2E375C96F5}"/>
    <cellStyle name="Output 2 3 6 6 3" xfId="26065" xr:uid="{5FD7DDBF-71C1-48D3-9FD7-3185A9B58DC7}"/>
    <cellStyle name="Output 2 3 6 6 4" xfId="26066" xr:uid="{DC14009B-83D4-457D-8557-B114332CD3F5}"/>
    <cellStyle name="Output 2 3 6 7" xfId="26067" xr:uid="{7049E9DA-3C9A-408D-9055-8E2E45CBABEF}"/>
    <cellStyle name="Output 2 3 6 8" xfId="26068" xr:uid="{BAD9CAD3-72D5-4615-8028-81D93AA98A0D}"/>
    <cellStyle name="Output 2 3 6 9" xfId="26069" xr:uid="{35487A7A-B9B4-4AE7-89E2-8A6A987AD0EC}"/>
    <cellStyle name="Output 2 3 7" xfId="26070" xr:uid="{2AB0DFDD-6F61-439E-8214-B1537D4DD9D2}"/>
    <cellStyle name="Output 2 3 7 10" xfId="26071" xr:uid="{33A92D48-D507-4753-9E81-BD94724563D3}"/>
    <cellStyle name="Output 2 3 7 2" xfId="26072" xr:uid="{7D4C8A8C-3230-418C-B614-975515728A21}"/>
    <cellStyle name="Output 2 3 7 2 2" xfId="26073" xr:uid="{845033B5-3A67-4953-9863-AE568A3E9346}"/>
    <cellStyle name="Output 2 3 7 2 3" xfId="26074" xr:uid="{7D58C7A9-9D16-40F7-894A-031753DA6269}"/>
    <cellStyle name="Output 2 3 7 2 4" xfId="26075" xr:uid="{9782717F-DBB9-4C5E-A709-CCB0066709FE}"/>
    <cellStyle name="Output 2 3 7 3" xfId="26076" xr:uid="{9EAE003A-116E-4767-90BB-CE98F7DBE575}"/>
    <cellStyle name="Output 2 3 7 3 2" xfId="26077" xr:uid="{B1C5411C-226F-46C6-A909-2C635BA351E6}"/>
    <cellStyle name="Output 2 3 7 3 3" xfId="26078" xr:uid="{30949E35-9572-4F5E-937C-6EFA224F9C73}"/>
    <cellStyle name="Output 2 3 7 3 4" xfId="26079" xr:uid="{C9720CFB-7A2F-4D09-A46F-899E382D25C3}"/>
    <cellStyle name="Output 2 3 7 4" xfId="26080" xr:uid="{D5B2A0D6-24A3-4D33-AD0D-C29856DF3877}"/>
    <cellStyle name="Output 2 3 7 4 2" xfId="26081" xr:uid="{FAC2B668-6786-4DD1-BA54-9ECFD1631456}"/>
    <cellStyle name="Output 2 3 7 4 3" xfId="26082" xr:uid="{45AB7B56-4766-462D-8CED-022562914A4B}"/>
    <cellStyle name="Output 2 3 7 4 4" xfId="26083" xr:uid="{FC24F890-A8FB-4035-B0C2-E079B22C2007}"/>
    <cellStyle name="Output 2 3 7 5" xfId="26084" xr:uid="{4E0FD5FE-6E56-4578-B17F-0B9283421666}"/>
    <cellStyle name="Output 2 3 7 5 2" xfId="26085" xr:uid="{677A9D23-BF64-4182-9FC8-C7ED58B330E4}"/>
    <cellStyle name="Output 2 3 7 5 3" xfId="26086" xr:uid="{276F6BCF-C22A-4DDE-8AA7-7E5C76DCCA33}"/>
    <cellStyle name="Output 2 3 7 5 4" xfId="26087" xr:uid="{52A2B1BD-863D-4AC5-9840-F5053C67295C}"/>
    <cellStyle name="Output 2 3 7 6" xfId="26088" xr:uid="{DFAFB341-3378-4AC6-8792-9D97F32ACEC2}"/>
    <cellStyle name="Output 2 3 7 6 2" xfId="26089" xr:uid="{DE242EC2-55F5-4B30-A628-3D44E041376D}"/>
    <cellStyle name="Output 2 3 7 6 3" xfId="26090" xr:uid="{900EE08F-5652-42B8-BAE1-8FAA421EF50E}"/>
    <cellStyle name="Output 2 3 7 6 4" xfId="26091" xr:uid="{EAF616EA-848F-4C02-B378-78517A5A49B9}"/>
    <cellStyle name="Output 2 3 7 7" xfId="26092" xr:uid="{1B2C7AF2-61FE-43FE-9691-63241E9F4C11}"/>
    <cellStyle name="Output 2 3 7 8" xfId="26093" xr:uid="{657CF9BD-2FD2-4EFC-8316-88A59A2ABE01}"/>
    <cellStyle name="Output 2 3 7 9" xfId="26094" xr:uid="{DA36C9AE-5B74-4A37-B982-0DB587C3640B}"/>
    <cellStyle name="Output 2 3 8" xfId="26095" xr:uid="{08C314FD-574D-4F6E-8287-D79D36D62B37}"/>
    <cellStyle name="Output 2 3 8 2" xfId="26096" xr:uid="{55A55B02-29DD-4973-88E5-2339404A9B1F}"/>
    <cellStyle name="Output 2 3 8 2 2" xfId="26097" xr:uid="{6EFEA700-0AED-4A9F-9D3A-2B5789C1A4F5}"/>
    <cellStyle name="Output 2 3 8 2 3" xfId="26098" xr:uid="{294ED8A0-38C4-43F2-B5CD-09667A759272}"/>
    <cellStyle name="Output 2 3 8 3" xfId="26099" xr:uid="{AE812DA8-B776-4040-8D9A-17C6FC10DE6D}"/>
    <cellStyle name="Output 2 3 8 3 2" xfId="26100" xr:uid="{3AB442A4-339E-4D5D-9F28-6B805E94626E}"/>
    <cellStyle name="Output 2 3 8 3 3" xfId="26101" xr:uid="{F52238E9-1C0B-473D-8B87-EC364DF46851}"/>
    <cellStyle name="Output 2 3 8 4" xfId="26102" xr:uid="{85188D93-3766-4CAD-9F39-90466971938E}"/>
    <cellStyle name="Output 2 3 8 4 2" xfId="26103" xr:uid="{1FA4B3D0-5C5B-4DE9-93F4-33837C5E5643}"/>
    <cellStyle name="Output 2 3 8 4 3" xfId="26104" xr:uid="{C8758A1A-2020-4FB3-8665-75440648869C}"/>
    <cellStyle name="Output 2 3 8 5" xfId="26105" xr:uid="{A5225D60-8D7E-4B9E-AF4B-D609FD364D74}"/>
    <cellStyle name="Output 2 3 8 5 2" xfId="26106" xr:uid="{2EE76686-245D-4E33-BBBD-808C51A524D9}"/>
    <cellStyle name="Output 2 3 8 5 3" xfId="26107" xr:uid="{5C9B1966-CCC4-4A2F-93B0-B7507EA29CA3}"/>
    <cellStyle name="Output 2 3 8 6" xfId="26108" xr:uid="{C2D47A2A-7F0B-46E3-AFE4-3510B8EFD8AE}"/>
    <cellStyle name="Output 2 3 8 6 2" xfId="26109" xr:uid="{08060C9A-6A0F-4C69-B013-C74A296B7CFA}"/>
    <cellStyle name="Output 2 3 8 6 3" xfId="26110" xr:uid="{D4B4D562-9038-4898-BC05-354E65502AB3}"/>
    <cellStyle name="Output 2 3 8 7" xfId="26111" xr:uid="{4AE114E5-8CD0-4251-BAED-F2DC4F966CC2}"/>
    <cellStyle name="Output 2 3 8 8" xfId="26112" xr:uid="{EF8B901F-1F0C-44F8-B01A-F94EAC2DFBF1}"/>
    <cellStyle name="Output 2 3 8 9" xfId="26113" xr:uid="{5442040C-853B-4818-A639-104E6A283908}"/>
    <cellStyle name="Output 2 3 9" xfId="26114" xr:uid="{43362D25-9448-4C62-8A50-A3683D545F58}"/>
    <cellStyle name="Output 2 3 9 2" xfId="26115" xr:uid="{336EC432-ACCD-4F3C-85BC-9947DED2B2B4}"/>
    <cellStyle name="Output 2 3 9 2 2" xfId="26116" xr:uid="{7A4E7D54-7558-4AEB-BEF1-309430C4E196}"/>
    <cellStyle name="Output 2 3 9 2 3" xfId="26117" xr:uid="{C5188C8D-B306-4D96-B6A6-9216A72CC622}"/>
    <cellStyle name="Output 2 3 9 3" xfId="26118" xr:uid="{2C3E2396-67C7-4EDF-A33F-A28862C83ED7}"/>
    <cellStyle name="Output 2 3 9 3 2" xfId="26119" xr:uid="{27F6D6EB-535B-4010-875B-D01DB2F1EA2D}"/>
    <cellStyle name="Output 2 3 9 3 3" xfId="26120" xr:uid="{D0063DBD-0B34-480B-8583-263F833B0BAB}"/>
    <cellStyle name="Output 2 3 9 4" xfId="26121" xr:uid="{544CD36D-D3A9-4693-A9B3-CF2C59367EA0}"/>
    <cellStyle name="Output 2 3 9 4 2" xfId="26122" xr:uid="{29EF347A-3B5B-405C-A79B-DA2A60052900}"/>
    <cellStyle name="Output 2 3 9 4 3" xfId="26123" xr:uid="{85C02F4F-5C87-44C1-867F-ECD3F0E4A96B}"/>
    <cellStyle name="Output 2 3 9 5" xfId="26124" xr:uid="{24265FB5-0382-414F-99DC-D81D6EDB7D99}"/>
    <cellStyle name="Output 2 3 9 5 2" xfId="26125" xr:uid="{8C5EC3A2-3500-41B7-B288-78BE8D551BF3}"/>
    <cellStyle name="Output 2 3 9 5 3" xfId="26126" xr:uid="{B26AB66D-1ABC-4727-93D0-7F300F2111E1}"/>
    <cellStyle name="Output 2 3 9 6" xfId="26127" xr:uid="{D44654FA-5127-4D97-94A4-AC7DF551ED19}"/>
    <cellStyle name="Output 2 3 9 6 2" xfId="26128" xr:uid="{5A1FF3B6-1B9B-4ACF-BEDE-7429A0C71CBD}"/>
    <cellStyle name="Output 2 3 9 6 3" xfId="26129" xr:uid="{BA6A0CC8-8A2D-46EC-9DC1-D8244050F8AE}"/>
    <cellStyle name="Output 2 3 9 7" xfId="26130" xr:uid="{BF0E1203-596D-4CC0-807F-6713EA111863}"/>
    <cellStyle name="Output 2 3 9 8" xfId="26131" xr:uid="{879C0497-46FD-49A6-A00E-526862F0E4A7}"/>
    <cellStyle name="Output 2 3 9 9" xfId="26132" xr:uid="{05DF70BB-2ABF-41ED-815A-85E9ECEC268F}"/>
    <cellStyle name="Output 2 4" xfId="26133" xr:uid="{F6028A66-FEEA-4312-881F-50FA8C1AABF2}"/>
    <cellStyle name="Output 2 4 10" xfId="26134" xr:uid="{71D635D7-8D4A-4150-A776-BE64A56ACA97}"/>
    <cellStyle name="Output 2 4 10 2" xfId="26135" xr:uid="{C8D2B363-A05E-4BA2-8EB4-86B633F8CBE6}"/>
    <cellStyle name="Output 2 4 10 2 2" xfId="26136" xr:uid="{5BEC6825-DF40-4102-8A52-BF4D6E9FBEF6}"/>
    <cellStyle name="Output 2 4 10 2 3" xfId="26137" xr:uid="{7A1D6252-0D9C-47F1-85D5-A528A40846F0}"/>
    <cellStyle name="Output 2 4 10 3" xfId="26138" xr:uid="{846B2A66-0054-4526-9963-2AF477381C22}"/>
    <cellStyle name="Output 2 4 10 3 2" xfId="26139" xr:uid="{2B676593-8045-4760-A732-7158AC6472D4}"/>
    <cellStyle name="Output 2 4 10 3 3" xfId="26140" xr:uid="{8D495E3D-55BF-420D-AFBC-C9D7778554CA}"/>
    <cellStyle name="Output 2 4 10 4" xfId="26141" xr:uid="{F4AFB57F-2B50-4226-BBDD-5989658E1FBA}"/>
    <cellStyle name="Output 2 4 10 4 2" xfId="26142" xr:uid="{09075E4E-5FA0-42C5-ACA4-D689F40199A8}"/>
    <cellStyle name="Output 2 4 10 4 3" xfId="26143" xr:uid="{9BFD901E-CA73-48BC-96A9-F6BAEF44E396}"/>
    <cellStyle name="Output 2 4 10 5" xfId="26144" xr:uid="{04FBDC27-7D2D-44E4-A742-1984A6D74F47}"/>
    <cellStyle name="Output 2 4 10 5 2" xfId="26145" xr:uid="{B1DB658B-8C38-44E6-AF91-24F3CC405DD9}"/>
    <cellStyle name="Output 2 4 10 5 3" xfId="26146" xr:uid="{2D6C7719-1EFF-4D1A-873C-2049CE7E50F4}"/>
    <cellStyle name="Output 2 4 10 6" xfId="26147" xr:uid="{42305192-CC1D-46CC-9106-62C669A133C8}"/>
    <cellStyle name="Output 2 4 10 6 2" xfId="26148" xr:uid="{F06EEF70-AEFE-450F-9CCE-4C9E53CC82C2}"/>
    <cellStyle name="Output 2 4 10 6 3" xfId="26149" xr:uid="{33A030F5-9800-4B59-8C2F-02B2FE60B6C6}"/>
    <cellStyle name="Output 2 4 10 7" xfId="26150" xr:uid="{A18775F2-2A21-4831-97CF-0154701D58BF}"/>
    <cellStyle name="Output 2 4 10 8" xfId="26151" xr:uid="{944FD92B-EF3A-4496-A248-D25EFD285F28}"/>
    <cellStyle name="Output 2 4 10 9" xfId="26152" xr:uid="{9C999F20-530E-486D-B399-C8ADE02EF97A}"/>
    <cellStyle name="Output 2 4 11" xfId="26153" xr:uid="{A3483A14-1FD8-4C5A-9C81-21F3247F8778}"/>
    <cellStyle name="Output 2 4 11 2" xfId="26154" xr:uid="{7C8C0BE4-E029-4547-B229-4E2112A4BD02}"/>
    <cellStyle name="Output 2 4 11 2 2" xfId="26155" xr:uid="{1C159496-78AC-455E-9409-D3DF8C1A3BB1}"/>
    <cellStyle name="Output 2 4 11 2 3" xfId="26156" xr:uid="{4B0F0871-0AFE-402A-B2A2-F2F1AE3C9AD0}"/>
    <cellStyle name="Output 2 4 11 3" xfId="26157" xr:uid="{D38FC0C9-7367-4795-94D2-094F6F2728EA}"/>
    <cellStyle name="Output 2 4 11 3 2" xfId="26158" xr:uid="{CB0897B0-3ABA-4D4D-B5A6-A4F96260BDE0}"/>
    <cellStyle name="Output 2 4 11 3 3" xfId="26159" xr:uid="{6802A67F-3010-45AA-8807-C137D413C9BD}"/>
    <cellStyle name="Output 2 4 11 4" xfId="26160" xr:uid="{DC10B106-098D-44C1-B569-F32E3C6C9E3D}"/>
    <cellStyle name="Output 2 4 11 4 2" xfId="26161" xr:uid="{CA1DCDF5-3EB0-4F7E-AA24-C3ED788AB87C}"/>
    <cellStyle name="Output 2 4 11 4 3" xfId="26162" xr:uid="{9CB981A6-DBCD-4D96-9173-A522AF7DFC9D}"/>
    <cellStyle name="Output 2 4 11 5" xfId="26163" xr:uid="{8C985E3C-DF81-4731-8416-D487BE819F4E}"/>
    <cellStyle name="Output 2 4 11 5 2" xfId="26164" xr:uid="{F841C040-68F0-4898-87B2-59328670BDD6}"/>
    <cellStyle name="Output 2 4 11 5 3" xfId="26165" xr:uid="{D51F5E38-C5E7-4F95-97E0-634268815859}"/>
    <cellStyle name="Output 2 4 11 6" xfId="26166" xr:uid="{3DD99524-B9C3-4648-A522-49A7DF969ACC}"/>
    <cellStyle name="Output 2 4 11 6 2" xfId="26167" xr:uid="{7F67D381-1269-48A4-B23D-0A16A0F85E96}"/>
    <cellStyle name="Output 2 4 11 6 3" xfId="26168" xr:uid="{9BD6676B-E434-437C-8A0A-72D37D3BCBAD}"/>
    <cellStyle name="Output 2 4 11 7" xfId="26169" xr:uid="{BB1B8042-4C07-49EA-9E51-19A0E99DDBAE}"/>
    <cellStyle name="Output 2 4 11 8" xfId="26170" xr:uid="{99630314-E747-487A-A267-744431F0E50B}"/>
    <cellStyle name="Output 2 4 11 9" xfId="26171" xr:uid="{3C928B0D-74EB-4BB9-8B61-332A93616060}"/>
    <cellStyle name="Output 2 4 12" xfId="26172" xr:uid="{2D9EDB9D-331C-4E2F-A54D-ECD8A6741A34}"/>
    <cellStyle name="Output 2 4 12 2" xfId="26173" xr:uid="{5B2FB6B1-74EC-4B30-872F-78000EFCDA73}"/>
    <cellStyle name="Output 2 4 12 2 2" xfId="26174" xr:uid="{52287744-71D2-440B-B977-04ED169C6A94}"/>
    <cellStyle name="Output 2 4 12 2 3" xfId="26175" xr:uid="{ADA07852-30D4-4548-B6FC-EC36863A4168}"/>
    <cellStyle name="Output 2 4 12 3" xfId="26176" xr:uid="{362637C2-98EB-4A61-BB4A-952C2E18B87B}"/>
    <cellStyle name="Output 2 4 12 3 2" xfId="26177" xr:uid="{A491F1E6-52F2-41C3-B813-0D5B68CD5799}"/>
    <cellStyle name="Output 2 4 12 3 3" xfId="26178" xr:uid="{9C6D6215-0FAF-480F-B42B-50B9BD3C4390}"/>
    <cellStyle name="Output 2 4 12 4" xfId="26179" xr:uid="{91163A5E-FC4F-4068-BC0C-EE93B9CB8770}"/>
    <cellStyle name="Output 2 4 12 4 2" xfId="26180" xr:uid="{F9FBDAED-3083-4D23-8CD8-76349C40A771}"/>
    <cellStyle name="Output 2 4 12 4 3" xfId="26181" xr:uid="{26477929-65A1-41DE-B11E-5F4E72215453}"/>
    <cellStyle name="Output 2 4 12 5" xfId="26182" xr:uid="{7C261341-6ECF-4F35-AA57-A7D54E86DE8D}"/>
    <cellStyle name="Output 2 4 12 5 2" xfId="26183" xr:uid="{8FF9D983-C243-495A-9F61-D8BDC33E2B46}"/>
    <cellStyle name="Output 2 4 12 5 3" xfId="26184" xr:uid="{B677AA26-B407-4C55-9DF0-C82BAF5BD35E}"/>
    <cellStyle name="Output 2 4 12 6" xfId="26185" xr:uid="{181CAC9F-42AE-489C-8714-4272079A5438}"/>
    <cellStyle name="Output 2 4 12 6 2" xfId="26186" xr:uid="{A161088E-170B-4A12-90CF-2F4F670AA70A}"/>
    <cellStyle name="Output 2 4 12 6 3" xfId="26187" xr:uid="{C73A058C-5471-4B1A-8179-9427C7A79405}"/>
    <cellStyle name="Output 2 4 12 7" xfId="26188" xr:uid="{5184DCEC-8120-41CA-A45D-56A1632B1B2F}"/>
    <cellStyle name="Output 2 4 12 8" xfId="26189" xr:uid="{FF02C041-B5B5-447C-8CBD-9259EEB84A0B}"/>
    <cellStyle name="Output 2 4 12 9" xfId="26190" xr:uid="{B07628A7-010E-48EE-A324-C604725ED401}"/>
    <cellStyle name="Output 2 4 13" xfId="26191" xr:uid="{4B26585A-E56C-4BE8-9277-498DF8A271B6}"/>
    <cellStyle name="Output 2 4 13 2" xfId="26192" xr:uid="{25896677-9477-4563-A115-067CFA26AC6E}"/>
    <cellStyle name="Output 2 4 13 2 2" xfId="26193" xr:uid="{915F6853-62D9-4DFC-AB92-E61014699438}"/>
    <cellStyle name="Output 2 4 13 2 3" xfId="26194" xr:uid="{0AF96B5E-50F1-477F-9DA9-79D55FCC4057}"/>
    <cellStyle name="Output 2 4 13 3" xfId="26195" xr:uid="{0594F31C-E6AE-4E3C-A26A-89E7D1B8B3D6}"/>
    <cellStyle name="Output 2 4 13 3 2" xfId="26196" xr:uid="{D2650011-7BBC-442A-896F-5A95B7DB4E78}"/>
    <cellStyle name="Output 2 4 13 3 3" xfId="26197" xr:uid="{8A8943FD-1F39-42D2-9187-F18643DE55BC}"/>
    <cellStyle name="Output 2 4 13 4" xfId="26198" xr:uid="{D5556EE2-98D4-453C-A686-E1240D2C9926}"/>
    <cellStyle name="Output 2 4 13 4 2" xfId="26199" xr:uid="{F966672D-546A-407B-9E23-46D974E4FB9C}"/>
    <cellStyle name="Output 2 4 13 4 3" xfId="26200" xr:uid="{D31DBBBF-2FCF-4E06-BD90-F08620889742}"/>
    <cellStyle name="Output 2 4 13 5" xfId="26201" xr:uid="{6F7B4AE4-3359-4B65-A8DA-EB67DE2F700F}"/>
    <cellStyle name="Output 2 4 13 5 2" xfId="26202" xr:uid="{41B21039-E446-4659-94C4-3C5D3B0C850D}"/>
    <cellStyle name="Output 2 4 13 5 3" xfId="26203" xr:uid="{22EB6802-DB61-4A84-AE66-BBBEC4266B7E}"/>
    <cellStyle name="Output 2 4 13 6" xfId="26204" xr:uid="{3BA3DCE3-5B51-4639-8FB6-991F738C7FAD}"/>
    <cellStyle name="Output 2 4 13 6 2" xfId="26205" xr:uid="{AD48B153-3863-41F7-BD8A-24FCF503F786}"/>
    <cellStyle name="Output 2 4 13 6 3" xfId="26206" xr:uid="{A5C80AF0-86C4-434F-82A3-EA0BFFAFB327}"/>
    <cellStyle name="Output 2 4 13 7" xfId="26207" xr:uid="{BB1D0E01-9568-4D3C-A9B5-DEA976BF12A1}"/>
    <cellStyle name="Output 2 4 13 8" xfId="26208" xr:uid="{5F88D592-FFD1-4D8E-A350-EFF144916187}"/>
    <cellStyle name="Output 2 4 13 9" xfId="26209" xr:uid="{E58769C8-0798-4345-A806-52A32EBC4656}"/>
    <cellStyle name="Output 2 4 14" xfId="26210" xr:uid="{42545963-AD7D-467B-BD8B-C3C2B69B4086}"/>
    <cellStyle name="Output 2 4 14 2" xfId="26211" xr:uid="{AB8163D5-EADA-47C6-B9A1-71152FFAC84E}"/>
    <cellStyle name="Output 2 4 14 2 2" xfId="26212" xr:uid="{BCD2D411-E718-4694-9664-00A3CA55903C}"/>
    <cellStyle name="Output 2 4 14 2 3" xfId="26213" xr:uid="{8201916E-245D-4B4F-B6E7-99786E33BBFB}"/>
    <cellStyle name="Output 2 4 14 3" xfId="26214" xr:uid="{5A2EF2BB-CA33-419A-A6A5-651CB8DEDA6F}"/>
    <cellStyle name="Output 2 4 14 3 2" xfId="26215" xr:uid="{C8985543-E9A2-45E7-BCD8-15D2616C00F9}"/>
    <cellStyle name="Output 2 4 14 3 3" xfId="26216" xr:uid="{78D060B5-6400-458F-B58C-8D88B578B23F}"/>
    <cellStyle name="Output 2 4 14 4" xfId="26217" xr:uid="{14A96AED-C6A9-4DA4-97D0-299DD5889046}"/>
    <cellStyle name="Output 2 4 14 4 2" xfId="26218" xr:uid="{88C36A96-0C8A-48E8-BADF-A6B111604AC3}"/>
    <cellStyle name="Output 2 4 14 4 3" xfId="26219" xr:uid="{F243CE3B-3B42-483C-B836-C9BD59A24440}"/>
    <cellStyle name="Output 2 4 14 5" xfId="26220" xr:uid="{28901D11-53C8-46E8-9C67-989E2C58C681}"/>
    <cellStyle name="Output 2 4 14 5 2" xfId="26221" xr:uid="{C9E17AB7-9EC2-46F8-AA69-A9ECCC634A49}"/>
    <cellStyle name="Output 2 4 14 5 3" xfId="26222" xr:uid="{7208A3D4-1527-4C41-9E72-C2F349B0574F}"/>
    <cellStyle name="Output 2 4 14 6" xfId="26223" xr:uid="{70B6D0A8-D82E-4035-8032-26459F83EF8B}"/>
    <cellStyle name="Output 2 4 14 6 2" xfId="26224" xr:uid="{7E4488B5-5D88-41AA-A405-8E887AA67292}"/>
    <cellStyle name="Output 2 4 14 6 3" xfId="26225" xr:uid="{7304D14B-8015-4CED-A03D-252D50E758FF}"/>
    <cellStyle name="Output 2 4 14 7" xfId="26226" xr:uid="{45F96D04-5C78-4AEB-AD1E-CEDE01F7BE3C}"/>
    <cellStyle name="Output 2 4 14 8" xfId="26227" xr:uid="{F429B2EF-6570-4BCE-965E-0C50B9A0ACD4}"/>
    <cellStyle name="Output 2 4 14 9" xfId="26228" xr:uid="{E7BDAD8B-B224-41AD-8F63-4C8F315FFF72}"/>
    <cellStyle name="Output 2 4 15" xfId="26229" xr:uid="{5BEEF147-0AAE-4FB2-8C84-6FF2912174AD}"/>
    <cellStyle name="Output 2 4 15 2" xfId="26230" xr:uid="{49184FB1-AF31-419E-B239-429A05420519}"/>
    <cellStyle name="Output 2 4 15 2 2" xfId="26231" xr:uid="{31EE1820-AE63-473B-B7EE-D635724AC79E}"/>
    <cellStyle name="Output 2 4 15 2 3" xfId="26232" xr:uid="{43E2009D-1BE5-4805-951F-01B3429ADA9F}"/>
    <cellStyle name="Output 2 4 15 3" xfId="26233" xr:uid="{6B815EF4-B26E-464F-941B-EFB96F177CE1}"/>
    <cellStyle name="Output 2 4 15 3 2" xfId="26234" xr:uid="{7CBC789B-3404-4BAF-BB38-FB6E3811F5BF}"/>
    <cellStyle name="Output 2 4 15 3 3" xfId="26235" xr:uid="{834AFBA3-552C-4EB9-BACD-F4D4B8E66FE4}"/>
    <cellStyle name="Output 2 4 15 4" xfId="26236" xr:uid="{87D24791-D656-40E9-9DAE-8ECA460F9674}"/>
    <cellStyle name="Output 2 4 15 4 2" xfId="26237" xr:uid="{5C376A70-6681-498C-8376-9D969F25F1CF}"/>
    <cellStyle name="Output 2 4 15 4 3" xfId="26238" xr:uid="{DAD5E4CF-7D6E-426A-B134-13682AE9AD95}"/>
    <cellStyle name="Output 2 4 15 5" xfId="26239" xr:uid="{859B3A2D-A1C1-4E34-8DC9-3B12BBF1B38A}"/>
    <cellStyle name="Output 2 4 15 5 2" xfId="26240" xr:uid="{C49A4AF8-2042-43DA-8650-985576ECAAF8}"/>
    <cellStyle name="Output 2 4 15 5 3" xfId="26241" xr:uid="{EEFD1A54-7110-4D4B-98E2-8A436E15348B}"/>
    <cellStyle name="Output 2 4 15 6" xfId="26242" xr:uid="{A669AA8D-0BAB-4795-87A7-23B4006AE1AD}"/>
    <cellStyle name="Output 2 4 15 6 2" xfId="26243" xr:uid="{E84796D2-7E09-4AE7-AFF6-CDF6C4097FFB}"/>
    <cellStyle name="Output 2 4 15 6 3" xfId="26244" xr:uid="{73B1391D-D4E1-4620-88B5-83C39B49B4BF}"/>
    <cellStyle name="Output 2 4 15 7" xfId="26245" xr:uid="{3DF14CF3-E90F-42BE-82DB-20608ACE0DA1}"/>
    <cellStyle name="Output 2 4 15 8" xfId="26246" xr:uid="{18971A28-A570-4B62-8392-A50B3F654CCA}"/>
    <cellStyle name="Output 2 4 15 9" xfId="26247" xr:uid="{55D5A681-2549-4F66-B6B7-F23FDBFBB5E8}"/>
    <cellStyle name="Output 2 4 16" xfId="26248" xr:uid="{CA852F05-1657-44B5-96D3-617E690AF3D1}"/>
    <cellStyle name="Output 2 4 16 2" xfId="26249" xr:uid="{1B066F63-3044-4676-8F2E-55ACFBF45D98}"/>
    <cellStyle name="Output 2 4 16 3" xfId="26250" xr:uid="{D2BA465C-19AF-421D-836A-62F4C876E971}"/>
    <cellStyle name="Output 2 4 16 4" xfId="26251" xr:uid="{161C5065-52E4-4532-8F75-5928B37D44F0}"/>
    <cellStyle name="Output 2 4 17" xfId="26252" xr:uid="{9B869469-9A75-4C65-8A2D-87EE0140A50B}"/>
    <cellStyle name="Output 2 4 18" xfId="26253" xr:uid="{8A7999F0-EBED-4663-92A3-7852FAD5D9B7}"/>
    <cellStyle name="Output 2 4 19" xfId="26254" xr:uid="{59E7C1C8-6A17-4A88-9A29-D18382BE178E}"/>
    <cellStyle name="Output 2 4 2" xfId="26255" xr:uid="{3375D812-CFF5-4A05-95E2-C7D5D341E9A3}"/>
    <cellStyle name="Output 2 4 2 10" xfId="26256" xr:uid="{4CAFEE59-E383-43EB-8EAE-BC9BD926D8AF}"/>
    <cellStyle name="Output 2 4 2 10 2" xfId="26257" xr:uid="{E13A1BF9-F239-48DA-A04D-BC872218E98E}"/>
    <cellStyle name="Output 2 4 2 10 2 2" xfId="26258" xr:uid="{DCF8E702-7BBB-49F2-AF92-AD9B048B4707}"/>
    <cellStyle name="Output 2 4 2 10 2 3" xfId="26259" xr:uid="{A91ACD4F-6324-480F-AA65-8C7320E7F1DD}"/>
    <cellStyle name="Output 2 4 2 10 3" xfId="26260" xr:uid="{B506EE6D-ADB1-40CB-B80C-FF4540855861}"/>
    <cellStyle name="Output 2 4 2 10 3 2" xfId="26261" xr:uid="{95E9A4AF-BF25-423D-8FBB-9EBCDB00163B}"/>
    <cellStyle name="Output 2 4 2 10 3 3" xfId="26262" xr:uid="{28719A27-74F9-4D43-8C96-EF2E39DCC2AD}"/>
    <cellStyle name="Output 2 4 2 10 4" xfId="26263" xr:uid="{5A4EA6FB-41EB-485D-9BB3-B18EDC5768D7}"/>
    <cellStyle name="Output 2 4 2 10 4 2" xfId="26264" xr:uid="{9FD57852-8056-4444-A669-356B26EECB60}"/>
    <cellStyle name="Output 2 4 2 10 4 3" xfId="26265" xr:uid="{C0865967-5635-4B45-AB3B-1E3BBABB3382}"/>
    <cellStyle name="Output 2 4 2 10 5" xfId="26266" xr:uid="{F06C7431-6015-47E3-8FBA-6B594EDA8817}"/>
    <cellStyle name="Output 2 4 2 10 5 2" xfId="26267" xr:uid="{78FBBC0C-48E9-4ADA-8651-12EB3636D329}"/>
    <cellStyle name="Output 2 4 2 10 5 3" xfId="26268" xr:uid="{A8E5D073-4767-43D7-8C2B-DB8EB3EC1F72}"/>
    <cellStyle name="Output 2 4 2 10 6" xfId="26269" xr:uid="{DCB37AE2-E81A-4581-8951-6772597AAD3B}"/>
    <cellStyle name="Output 2 4 2 10 6 2" xfId="26270" xr:uid="{CCDC8EB4-D797-4311-8CAE-2646AD364F2B}"/>
    <cellStyle name="Output 2 4 2 10 6 3" xfId="26271" xr:uid="{0F597E09-FA0F-4EF4-AEE9-7C6EDC51CF89}"/>
    <cellStyle name="Output 2 4 2 10 7" xfId="26272" xr:uid="{A6CEB031-35D1-4C42-A2A8-D9171D3E0CD6}"/>
    <cellStyle name="Output 2 4 2 10 8" xfId="26273" xr:uid="{EFD0801A-40D2-414C-8BE9-ED0F91A9F6DE}"/>
    <cellStyle name="Output 2 4 2 10 9" xfId="26274" xr:uid="{1A44AA60-2E5B-43A7-88C7-5D9D3FB18B7D}"/>
    <cellStyle name="Output 2 4 2 11" xfId="26275" xr:uid="{6C51BDEB-25D4-41C3-A6D2-5C26C5995288}"/>
    <cellStyle name="Output 2 4 2 11 2" xfId="26276" xr:uid="{87C6CB49-3087-4546-B45F-C4D925E5EABC}"/>
    <cellStyle name="Output 2 4 2 11 2 2" xfId="26277" xr:uid="{C6242DB9-EF47-4D82-8B0B-9ACE87853BB8}"/>
    <cellStyle name="Output 2 4 2 11 2 3" xfId="26278" xr:uid="{A6F5FC85-9271-473C-832F-3032D4D90F33}"/>
    <cellStyle name="Output 2 4 2 11 3" xfId="26279" xr:uid="{CFB895BE-4656-46ED-B02C-E2399EE56BF0}"/>
    <cellStyle name="Output 2 4 2 11 3 2" xfId="26280" xr:uid="{EE72F605-28E7-4A0D-A16B-37127799284D}"/>
    <cellStyle name="Output 2 4 2 11 3 3" xfId="26281" xr:uid="{BA630350-9ECC-439E-86BD-340E089D2ECF}"/>
    <cellStyle name="Output 2 4 2 11 4" xfId="26282" xr:uid="{114B9D28-39B0-402E-A4BF-48FCA3FA1E4B}"/>
    <cellStyle name="Output 2 4 2 11 4 2" xfId="26283" xr:uid="{35D498C9-F51E-4A2C-BFE5-D869932A2F0A}"/>
    <cellStyle name="Output 2 4 2 11 4 3" xfId="26284" xr:uid="{A949851A-DB4C-488B-A67B-4A1C5257E064}"/>
    <cellStyle name="Output 2 4 2 11 5" xfId="26285" xr:uid="{F64327F4-69F2-4375-8588-978605FDC6E4}"/>
    <cellStyle name="Output 2 4 2 11 5 2" xfId="26286" xr:uid="{0E18075F-0D09-434B-A41F-A3F4A05393E5}"/>
    <cellStyle name="Output 2 4 2 11 5 3" xfId="26287" xr:uid="{A94B7CCD-15F8-4749-AA4F-C6529190C477}"/>
    <cellStyle name="Output 2 4 2 11 6" xfId="26288" xr:uid="{3D8692D1-6ADB-4B34-9BF0-0B9374666DE6}"/>
    <cellStyle name="Output 2 4 2 11 6 2" xfId="26289" xr:uid="{1CC2165C-7EFA-4D77-963B-7E48D23C72A6}"/>
    <cellStyle name="Output 2 4 2 11 6 3" xfId="26290" xr:uid="{D2E4BCF3-53DB-44FE-9366-BA4C21B751A4}"/>
    <cellStyle name="Output 2 4 2 11 7" xfId="26291" xr:uid="{6B691CD4-0A47-44C7-9A96-4BCE920E340D}"/>
    <cellStyle name="Output 2 4 2 11 8" xfId="26292" xr:uid="{97A5BE4A-0C28-455E-B2C7-5C58B7DBD973}"/>
    <cellStyle name="Output 2 4 2 11 9" xfId="26293" xr:uid="{B9743D30-6069-4F28-A7C6-A6790BAC0842}"/>
    <cellStyle name="Output 2 4 2 12" xfId="26294" xr:uid="{730B4D94-9490-41C4-8AB2-07BBB0119956}"/>
    <cellStyle name="Output 2 4 2 12 2" xfId="26295" xr:uid="{976043FB-E68A-4FE8-A048-779F4D165826}"/>
    <cellStyle name="Output 2 4 2 12 2 2" xfId="26296" xr:uid="{E3437546-B673-4C02-A67F-670581ECBD1D}"/>
    <cellStyle name="Output 2 4 2 12 2 3" xfId="26297" xr:uid="{982322A9-A09B-4131-ABAC-C9777FC43764}"/>
    <cellStyle name="Output 2 4 2 12 3" xfId="26298" xr:uid="{6DD67C3D-49B7-4FEE-9267-9FB1F6FDACAD}"/>
    <cellStyle name="Output 2 4 2 12 3 2" xfId="26299" xr:uid="{9290DC7D-21D6-4561-9606-5E289A58E104}"/>
    <cellStyle name="Output 2 4 2 12 3 3" xfId="26300" xr:uid="{A1265F6C-75F1-451B-A1E7-FC3BE9E37252}"/>
    <cellStyle name="Output 2 4 2 12 4" xfId="26301" xr:uid="{6F263251-6B0E-4553-ACA8-6BFEEF070AE3}"/>
    <cellStyle name="Output 2 4 2 12 4 2" xfId="26302" xr:uid="{047D5E6C-24AF-4002-A8EF-2402AF1B5941}"/>
    <cellStyle name="Output 2 4 2 12 4 3" xfId="26303" xr:uid="{D9B8262E-AADF-4758-8017-01EA60605808}"/>
    <cellStyle name="Output 2 4 2 12 5" xfId="26304" xr:uid="{77CBA90E-0F5E-4B3F-B423-4B20273E806D}"/>
    <cellStyle name="Output 2 4 2 12 5 2" xfId="26305" xr:uid="{AE192027-006F-40AD-A54B-9F6481426243}"/>
    <cellStyle name="Output 2 4 2 12 5 3" xfId="26306" xr:uid="{48957011-82A0-4A71-AFA7-5FEA69F2144B}"/>
    <cellStyle name="Output 2 4 2 12 6" xfId="26307" xr:uid="{762A5375-F646-4755-9AA5-CE419149B10A}"/>
    <cellStyle name="Output 2 4 2 12 6 2" xfId="26308" xr:uid="{62666AC0-2EA8-4476-B852-6239D26ADB38}"/>
    <cellStyle name="Output 2 4 2 12 6 3" xfId="26309" xr:uid="{D453FE1C-AC69-41CE-BFDD-456CBD450FFF}"/>
    <cellStyle name="Output 2 4 2 12 7" xfId="26310" xr:uid="{78A34F0B-48B2-4224-AFB1-D9A9DEF8C7BF}"/>
    <cellStyle name="Output 2 4 2 12 8" xfId="26311" xr:uid="{A9F4E563-AE71-4F88-95F6-0A307ADF8DF7}"/>
    <cellStyle name="Output 2 4 2 12 9" xfId="26312" xr:uid="{F6BC7E67-336A-4045-A181-7F0F3417E2CA}"/>
    <cellStyle name="Output 2 4 2 13" xfId="26313" xr:uid="{170F3A65-6A4B-4C99-9965-E7DB8291EDBF}"/>
    <cellStyle name="Output 2 4 2 13 2" xfId="26314" xr:uid="{648BC5B1-EDFF-408B-8F2F-7E297A8656A2}"/>
    <cellStyle name="Output 2 4 2 13 2 2" xfId="26315" xr:uid="{0590FDF2-DB5F-4346-AF3D-A3AB33BCE334}"/>
    <cellStyle name="Output 2 4 2 13 2 3" xfId="26316" xr:uid="{C0356C7D-7959-4183-AF6B-4E9B2C3B566E}"/>
    <cellStyle name="Output 2 4 2 13 3" xfId="26317" xr:uid="{3119FD2D-D80B-47D8-BB48-B8F71EABEABA}"/>
    <cellStyle name="Output 2 4 2 13 3 2" xfId="26318" xr:uid="{24F95C45-CBE2-49C9-867B-EB7EF96EC3FE}"/>
    <cellStyle name="Output 2 4 2 13 3 3" xfId="26319" xr:uid="{BCD49C68-0873-41C4-97D9-02DFFFA94844}"/>
    <cellStyle name="Output 2 4 2 13 4" xfId="26320" xr:uid="{C6BB654E-BF87-48D9-BE45-5861E960354F}"/>
    <cellStyle name="Output 2 4 2 13 4 2" xfId="26321" xr:uid="{CED6C9CF-2B57-4096-A93D-19C3E27802B3}"/>
    <cellStyle name="Output 2 4 2 13 4 3" xfId="26322" xr:uid="{6D82A256-6299-4268-8A37-CA621A4FC2E7}"/>
    <cellStyle name="Output 2 4 2 13 5" xfId="26323" xr:uid="{CD5C9E8F-F0CE-4B61-A934-A4EE51218496}"/>
    <cellStyle name="Output 2 4 2 13 5 2" xfId="26324" xr:uid="{9E44AAA8-B0AC-4FB3-94F8-87FE87F0B03A}"/>
    <cellStyle name="Output 2 4 2 13 5 3" xfId="26325" xr:uid="{2D6C149E-AC5A-4A6F-83FF-D7EE5A4DCB8E}"/>
    <cellStyle name="Output 2 4 2 13 6" xfId="26326" xr:uid="{7414970A-8A69-4B66-9359-CF3B9CB607E8}"/>
    <cellStyle name="Output 2 4 2 13 6 2" xfId="26327" xr:uid="{9232DDC9-10DF-4F59-8AAC-937E19B003BB}"/>
    <cellStyle name="Output 2 4 2 13 6 3" xfId="26328" xr:uid="{84D71BFE-8949-4A77-9BC8-FCE77525D313}"/>
    <cellStyle name="Output 2 4 2 13 7" xfId="26329" xr:uid="{57A8C58B-0A31-46B5-87DF-E6803FA5BCEA}"/>
    <cellStyle name="Output 2 4 2 13 8" xfId="26330" xr:uid="{3137B736-6323-45A9-A6A5-0F3A97C53332}"/>
    <cellStyle name="Output 2 4 2 13 9" xfId="26331" xr:uid="{D922AB29-39F6-4B8C-BE45-DEA6A2D203C5}"/>
    <cellStyle name="Output 2 4 2 14" xfId="26332" xr:uid="{A8D5596C-F125-48D7-94D9-2CB0B31DFFF9}"/>
    <cellStyle name="Output 2 4 2 14 2" xfId="26333" xr:uid="{382E0AE9-3D16-41A4-8568-61030F6FAC31}"/>
    <cellStyle name="Output 2 4 2 14 3" xfId="26334" xr:uid="{4AF53238-97D5-4981-8703-A5021695F942}"/>
    <cellStyle name="Output 2 4 2 14 4" xfId="26335" xr:uid="{78E7671B-EDA1-4463-9547-37DE1B9C4C01}"/>
    <cellStyle name="Output 2 4 2 15" xfId="26336" xr:uid="{C6D70090-EC90-4CC2-AFA0-45489C28C2CD}"/>
    <cellStyle name="Output 2 4 2 16" xfId="26337" xr:uid="{240D620B-1170-4F8A-8038-71C8AB4F864D}"/>
    <cellStyle name="Output 2 4 2 17" xfId="26338" xr:uid="{ACDE84D7-3D2D-4C4D-8592-2FDAE39B349E}"/>
    <cellStyle name="Output 2 4 2 18" xfId="26339" xr:uid="{793AE999-B56E-4449-AA20-F1AD502DDFBD}"/>
    <cellStyle name="Output 2 4 2 19" xfId="26340" xr:uid="{B498C678-F492-4DE4-A2E1-8255715F4EF5}"/>
    <cellStyle name="Output 2 4 2 2" xfId="26341" xr:uid="{1E174E55-3F31-4091-8A03-B1957E0CB22A}"/>
    <cellStyle name="Output 2 4 2 2 10" xfId="26342" xr:uid="{8B322D98-281B-48DE-A9F1-59091F25D3EC}"/>
    <cellStyle name="Output 2 4 2 2 10 2" xfId="26343" xr:uid="{1C79EE06-1362-4326-998B-B19ED307618F}"/>
    <cellStyle name="Output 2 4 2 2 10 2 2" xfId="26344" xr:uid="{91735B04-8500-43C4-8A49-2B0DBF4354F4}"/>
    <cellStyle name="Output 2 4 2 2 10 2 3" xfId="26345" xr:uid="{BC6D7BEA-9C9C-4E37-A9B4-BBAD566D43E4}"/>
    <cellStyle name="Output 2 4 2 2 10 3" xfId="26346" xr:uid="{0197A137-B151-44C3-B49A-1C8563DB4D11}"/>
    <cellStyle name="Output 2 4 2 2 10 3 2" xfId="26347" xr:uid="{612EBA8B-7604-450D-ADBB-39F59CF893E0}"/>
    <cellStyle name="Output 2 4 2 2 10 3 3" xfId="26348" xr:uid="{7B085BC5-FB78-4947-A366-740F124AB9FE}"/>
    <cellStyle name="Output 2 4 2 2 10 4" xfId="26349" xr:uid="{300A7890-AE9D-4D18-86BA-5CEB72535052}"/>
    <cellStyle name="Output 2 4 2 2 10 4 2" xfId="26350" xr:uid="{FCA21905-0303-4393-91BF-487911EFD704}"/>
    <cellStyle name="Output 2 4 2 2 10 4 3" xfId="26351" xr:uid="{8CD0F803-D5C6-486E-A5CE-CB39991C87D2}"/>
    <cellStyle name="Output 2 4 2 2 10 5" xfId="26352" xr:uid="{92610369-FD2D-48C2-9CC2-923E01A587EE}"/>
    <cellStyle name="Output 2 4 2 2 10 5 2" xfId="26353" xr:uid="{A18AB309-93E7-41CC-AE91-0C98DC8AAC42}"/>
    <cellStyle name="Output 2 4 2 2 10 5 3" xfId="26354" xr:uid="{4BEAAE5A-7E36-4D27-BBDF-3B47C287B8BF}"/>
    <cellStyle name="Output 2 4 2 2 10 6" xfId="26355" xr:uid="{E31E89C9-BC6B-4357-93B0-426FBAF98EA1}"/>
    <cellStyle name="Output 2 4 2 2 10 6 2" xfId="26356" xr:uid="{A57E971E-AC91-4B33-82A1-B7F626294FD1}"/>
    <cellStyle name="Output 2 4 2 2 10 6 3" xfId="26357" xr:uid="{9F375A0C-740D-4213-9E8A-309FFB35CE8C}"/>
    <cellStyle name="Output 2 4 2 2 10 7" xfId="26358" xr:uid="{D5E96964-E316-4FEC-8BFD-15A0B9D12198}"/>
    <cellStyle name="Output 2 4 2 2 10 8" xfId="26359" xr:uid="{85C816CA-F358-4C9D-BEBC-8816403AB2E1}"/>
    <cellStyle name="Output 2 4 2 2 11" xfId="26360" xr:uid="{C38E5650-6F67-4231-9BDA-B902ACAED42A}"/>
    <cellStyle name="Output 2 4 2 2 11 2" xfId="26361" xr:uid="{8332F28E-2580-408B-AB2D-6444E2775399}"/>
    <cellStyle name="Output 2 4 2 2 11 2 2" xfId="26362" xr:uid="{6056F616-3338-4769-BB5A-C0C77EDC3D42}"/>
    <cellStyle name="Output 2 4 2 2 11 2 3" xfId="26363" xr:uid="{281D508B-C9E7-4D49-AAED-868AB5CCFBE4}"/>
    <cellStyle name="Output 2 4 2 2 11 3" xfId="26364" xr:uid="{7A5EB932-B8CD-4508-9EA4-A6DC4388445D}"/>
    <cellStyle name="Output 2 4 2 2 11 3 2" xfId="26365" xr:uid="{98B0736E-2399-4446-A661-2EED263AEDC9}"/>
    <cellStyle name="Output 2 4 2 2 11 3 3" xfId="26366" xr:uid="{3634F6FA-2310-47CE-BF1A-C62B3B8F1968}"/>
    <cellStyle name="Output 2 4 2 2 11 4" xfId="26367" xr:uid="{63D94AA7-D8EC-44AB-8EAD-539A5F895FE2}"/>
    <cellStyle name="Output 2 4 2 2 11 4 2" xfId="26368" xr:uid="{4E474940-13B9-499F-8CEC-67D5886CF3A0}"/>
    <cellStyle name="Output 2 4 2 2 11 4 3" xfId="26369" xr:uid="{B12AA0CC-5ACD-4595-AE48-8187807BA8CD}"/>
    <cellStyle name="Output 2 4 2 2 11 5" xfId="26370" xr:uid="{A3A73CBB-9654-4532-8982-A7682A5019CB}"/>
    <cellStyle name="Output 2 4 2 2 11 5 2" xfId="26371" xr:uid="{344A8D3F-D3C7-416A-AFB2-2979AD28E0DB}"/>
    <cellStyle name="Output 2 4 2 2 11 5 3" xfId="26372" xr:uid="{09C86FC3-3517-465A-931C-18A555A7040E}"/>
    <cellStyle name="Output 2 4 2 2 11 6" xfId="26373" xr:uid="{98BF3B57-C8C2-46BF-B61F-1D001541C155}"/>
    <cellStyle name="Output 2 4 2 2 11 6 2" xfId="26374" xr:uid="{234C3B99-3143-4B82-8ED0-1D227C390CA0}"/>
    <cellStyle name="Output 2 4 2 2 11 6 3" xfId="26375" xr:uid="{113AAD52-3074-4407-8528-AD55D7C7478B}"/>
    <cellStyle name="Output 2 4 2 2 11 7" xfId="26376" xr:uid="{96C9AAF6-B6FC-4D83-9AC7-4CCF38E87693}"/>
    <cellStyle name="Output 2 4 2 2 11 8" xfId="26377" xr:uid="{193B4577-259B-4FA1-A447-776C7066B4FB}"/>
    <cellStyle name="Output 2 4 2 2 12" xfId="26378" xr:uid="{A2EFA0AF-AB7C-4A3F-AC18-707E4A8862D1}"/>
    <cellStyle name="Output 2 4 2 2 12 2" xfId="26379" xr:uid="{5EC28A9D-B438-44B2-BA79-55F08ACB3FD6}"/>
    <cellStyle name="Output 2 4 2 2 12 2 2" xfId="26380" xr:uid="{9523BAE5-8DF6-469C-97F3-3237FE048C38}"/>
    <cellStyle name="Output 2 4 2 2 12 2 3" xfId="26381" xr:uid="{8BEA3BFF-0F97-4261-88D7-0C935667649E}"/>
    <cellStyle name="Output 2 4 2 2 12 3" xfId="26382" xr:uid="{A80CC582-0C9E-4030-955F-BD6E748E5CF1}"/>
    <cellStyle name="Output 2 4 2 2 12 3 2" xfId="26383" xr:uid="{76530F83-8F96-4F3E-8C26-A7327B3CE913}"/>
    <cellStyle name="Output 2 4 2 2 12 3 3" xfId="26384" xr:uid="{5A51FF7E-3E47-4106-A4A2-4FEB83188993}"/>
    <cellStyle name="Output 2 4 2 2 12 4" xfId="26385" xr:uid="{55147D45-AA4A-4FE9-9564-7459C0F4418D}"/>
    <cellStyle name="Output 2 4 2 2 12 4 2" xfId="26386" xr:uid="{3B6A15D8-5282-4675-80C3-8D4C5AF73DAF}"/>
    <cellStyle name="Output 2 4 2 2 12 4 3" xfId="26387" xr:uid="{8E7A7208-7FCB-4DF2-9498-53B7F3DC4D12}"/>
    <cellStyle name="Output 2 4 2 2 12 5" xfId="26388" xr:uid="{E5A7EB9B-D16B-4D39-B328-A0ACC57ACE76}"/>
    <cellStyle name="Output 2 4 2 2 12 5 2" xfId="26389" xr:uid="{749A003A-4D45-4885-AF22-6DC34F9EAE79}"/>
    <cellStyle name="Output 2 4 2 2 12 5 3" xfId="26390" xr:uid="{FCADCC72-F898-4095-8F7C-C63B691D1C15}"/>
    <cellStyle name="Output 2 4 2 2 12 6" xfId="26391" xr:uid="{7A30D3A5-D3A3-4C56-BB35-7FB2A7F71C0C}"/>
    <cellStyle name="Output 2 4 2 2 12 6 2" xfId="26392" xr:uid="{07ECDDFA-336E-4911-AFD1-74218E4A4391}"/>
    <cellStyle name="Output 2 4 2 2 12 6 3" xfId="26393" xr:uid="{786CEB5C-54CB-4327-8CF2-8DF686EFC014}"/>
    <cellStyle name="Output 2 4 2 2 12 7" xfId="26394" xr:uid="{381C3F91-C671-424E-843B-03DFAAC753AE}"/>
    <cellStyle name="Output 2 4 2 2 12 8" xfId="26395" xr:uid="{DE874791-A47C-4E59-9AA2-5122E123E0B4}"/>
    <cellStyle name="Output 2 4 2 2 13" xfId="26396" xr:uid="{46F830FE-69A4-423A-9D8E-0B600BBC3C65}"/>
    <cellStyle name="Output 2 4 2 2 13 2" xfId="26397" xr:uid="{735DD393-BDD5-494F-947B-C92EA70CFF5C}"/>
    <cellStyle name="Output 2 4 2 2 13 2 2" xfId="26398" xr:uid="{67FF92CC-F775-4824-BFC9-02DCDB60CA71}"/>
    <cellStyle name="Output 2 4 2 2 13 2 3" xfId="26399" xr:uid="{6F0051C9-A386-4579-8E2D-01598D77CB83}"/>
    <cellStyle name="Output 2 4 2 2 13 3" xfId="26400" xr:uid="{176DF2F2-7910-401B-8D92-14163D8D3532}"/>
    <cellStyle name="Output 2 4 2 2 13 3 2" xfId="26401" xr:uid="{1D905699-66DE-4B2A-BFA4-5254AD0C93BF}"/>
    <cellStyle name="Output 2 4 2 2 13 3 3" xfId="26402" xr:uid="{D7684757-A0DE-4C46-8795-A38B363C5CB1}"/>
    <cellStyle name="Output 2 4 2 2 13 4" xfId="26403" xr:uid="{E22891C3-1565-4558-B95D-8122D0835613}"/>
    <cellStyle name="Output 2 4 2 2 13 4 2" xfId="26404" xr:uid="{FD8837C8-7FF5-46C4-996D-7296EA5721F5}"/>
    <cellStyle name="Output 2 4 2 2 13 4 3" xfId="26405" xr:uid="{3E70BF60-0495-4965-85F0-B547E48F60AF}"/>
    <cellStyle name="Output 2 4 2 2 13 5" xfId="26406" xr:uid="{F3C109A8-D849-4534-BAE7-390A794A4F49}"/>
    <cellStyle name="Output 2 4 2 2 13 5 2" xfId="26407" xr:uid="{448BDED6-45DF-4631-A84A-EE2908DB5599}"/>
    <cellStyle name="Output 2 4 2 2 13 5 3" xfId="26408" xr:uid="{23206ED0-99AB-4FCC-8EEE-5A86E7FB971C}"/>
    <cellStyle name="Output 2 4 2 2 13 6" xfId="26409" xr:uid="{1C57C039-DA4C-4C98-A9D6-28E4E71944C4}"/>
    <cellStyle name="Output 2 4 2 2 13 6 2" xfId="26410" xr:uid="{A6A35AC9-14B7-4ED5-AA89-660CA6FCCC53}"/>
    <cellStyle name="Output 2 4 2 2 13 6 3" xfId="26411" xr:uid="{A5BCFF82-8175-43BB-8D91-0760338F10B7}"/>
    <cellStyle name="Output 2 4 2 2 13 7" xfId="26412" xr:uid="{2FF66EAB-3127-429B-99B1-CA9862EE673E}"/>
    <cellStyle name="Output 2 4 2 2 13 8" xfId="26413" xr:uid="{C073699D-935E-4B75-BB59-FB01B4B2606E}"/>
    <cellStyle name="Output 2 4 2 2 14" xfId="26414" xr:uid="{39BFF52E-AB26-4BA1-9E11-6952B493479E}"/>
    <cellStyle name="Output 2 4 2 2 14 2" xfId="26415" xr:uid="{F563571A-17A1-4C9F-BD4C-8D50301ACE30}"/>
    <cellStyle name="Output 2 4 2 2 14 2 2" xfId="26416" xr:uid="{06A709CE-C66C-4ACD-A8B8-8B3E4F7A2585}"/>
    <cellStyle name="Output 2 4 2 2 14 2 3" xfId="26417" xr:uid="{1B075978-0800-4D2B-A0CA-316B8C2AB82F}"/>
    <cellStyle name="Output 2 4 2 2 14 3" xfId="26418" xr:uid="{AD6142FB-5E5F-4900-BC8E-16985EE0A536}"/>
    <cellStyle name="Output 2 4 2 2 14 3 2" xfId="26419" xr:uid="{BB987072-B063-4EF8-8066-D1C74205CE18}"/>
    <cellStyle name="Output 2 4 2 2 14 3 3" xfId="26420" xr:uid="{498264FC-2941-49E1-85D9-B385E7A76A9A}"/>
    <cellStyle name="Output 2 4 2 2 14 4" xfId="26421" xr:uid="{A048AA09-05E7-4D03-8754-1D7D6EDF5BD6}"/>
    <cellStyle name="Output 2 4 2 2 14 4 2" xfId="26422" xr:uid="{7C26DD53-5C78-4BF6-9B0B-031BFF11ECDF}"/>
    <cellStyle name="Output 2 4 2 2 14 4 3" xfId="26423" xr:uid="{B32355AC-DCA1-451D-8948-86BD419D23CA}"/>
    <cellStyle name="Output 2 4 2 2 14 5" xfId="26424" xr:uid="{01937572-81E1-4EC7-8BF4-D8CB67103FA8}"/>
    <cellStyle name="Output 2 4 2 2 14 5 2" xfId="26425" xr:uid="{2FF6886A-CF18-4BE9-BD72-ED4639EF6389}"/>
    <cellStyle name="Output 2 4 2 2 14 5 3" xfId="26426" xr:uid="{93C97B3F-3277-4287-9770-A6755FE75822}"/>
    <cellStyle name="Output 2 4 2 2 14 6" xfId="26427" xr:uid="{2C39A2CA-A41A-431D-8355-40B01B238F4C}"/>
    <cellStyle name="Output 2 4 2 2 14 6 2" xfId="26428" xr:uid="{24D4ED62-EC95-49EE-B812-44D0DE3DB26D}"/>
    <cellStyle name="Output 2 4 2 2 14 6 3" xfId="26429" xr:uid="{8D561B5B-B5DE-40D2-9382-52AA0E94BBB4}"/>
    <cellStyle name="Output 2 4 2 2 14 7" xfId="26430" xr:uid="{C68C4A82-4D00-4DE7-8B90-E3EEC0DC8072}"/>
    <cellStyle name="Output 2 4 2 2 14 8" xfId="26431" xr:uid="{72976629-9AFF-4E23-8276-AA3D29C49FB9}"/>
    <cellStyle name="Output 2 4 2 2 15" xfId="26432" xr:uid="{A1255015-B417-4DCD-B055-55758EAE30C2}"/>
    <cellStyle name="Output 2 4 2 2 15 2" xfId="26433" xr:uid="{10BDFC90-40CA-4425-B0DE-309D377310EA}"/>
    <cellStyle name="Output 2 4 2 2 15 3" xfId="26434" xr:uid="{932D07BE-AD68-4C64-88D0-383CFCCD49AA}"/>
    <cellStyle name="Output 2 4 2 2 16" xfId="26435" xr:uid="{23CEB007-C387-4FF9-9271-920E9D84620A}"/>
    <cellStyle name="Output 2 4 2 2 16 2" xfId="26436" xr:uid="{39E58547-27B9-477F-BD3C-296EA0C2396E}"/>
    <cellStyle name="Output 2 4 2 2 16 3" xfId="26437" xr:uid="{2430D8F0-C234-4C9D-99F8-89F6C0395A28}"/>
    <cellStyle name="Output 2 4 2 2 17" xfId="26438" xr:uid="{F948D4FB-D14B-4708-842D-CB853DE84C48}"/>
    <cellStyle name="Output 2 4 2 2 18" xfId="26439" xr:uid="{C2609BB3-103D-41F4-9B48-C3AA29206A50}"/>
    <cellStyle name="Output 2 4 2 2 2" xfId="26440" xr:uid="{CA8EDC23-A9A3-4E08-879A-E5D911F14F6D}"/>
    <cellStyle name="Output 2 4 2 2 2 2" xfId="26441" xr:uid="{786BA0FF-D222-480B-81E4-5C76D15BD2D6}"/>
    <cellStyle name="Output 2 4 2 2 2 2 2" xfId="26442" xr:uid="{1DC94CDD-4300-4FE2-8F6E-826AA983D66C}"/>
    <cellStyle name="Output 2 4 2 2 2 2 3" xfId="26443" xr:uid="{68ED1C05-EF15-426E-8A65-2181C3021A56}"/>
    <cellStyle name="Output 2 4 2 2 2 3" xfId="26444" xr:uid="{FF71E69F-028F-4BA9-822C-D9DCF6B8ECFC}"/>
    <cellStyle name="Output 2 4 2 2 2 3 2" xfId="26445" xr:uid="{1491EC1A-67C2-4531-900B-BA879765658B}"/>
    <cellStyle name="Output 2 4 2 2 2 3 3" xfId="26446" xr:uid="{44B53D77-7062-4927-8339-8CB0D1B4BCF5}"/>
    <cellStyle name="Output 2 4 2 2 2 4" xfId="26447" xr:uid="{89578AB0-E131-4494-9340-8665525F78A8}"/>
    <cellStyle name="Output 2 4 2 2 2 4 2" xfId="26448" xr:uid="{5F3CD9A8-2389-4537-AC1D-94078AA29BAF}"/>
    <cellStyle name="Output 2 4 2 2 2 4 3" xfId="26449" xr:uid="{3C34FFB9-6C2B-46D4-B788-2DB9A57ABB91}"/>
    <cellStyle name="Output 2 4 2 2 2 5" xfId="26450" xr:uid="{6DFE6497-DEF2-40C2-A5AC-17CA6F0E72A9}"/>
    <cellStyle name="Output 2 4 2 2 2 5 2" xfId="26451" xr:uid="{5F213757-238D-418C-8533-F73B8FABD94D}"/>
    <cellStyle name="Output 2 4 2 2 2 5 3" xfId="26452" xr:uid="{47115FAF-4470-497F-966C-3C5DBA962AC7}"/>
    <cellStyle name="Output 2 4 2 2 2 6" xfId="26453" xr:uid="{11584465-1B23-4D1B-BCC3-98664615CA95}"/>
    <cellStyle name="Output 2 4 2 2 2 6 2" xfId="26454" xr:uid="{508241BC-9E2D-4AA7-8B4C-1558A2B22146}"/>
    <cellStyle name="Output 2 4 2 2 2 6 3" xfId="26455" xr:uid="{36268C9E-55C3-408F-A65B-E3EEE326CA56}"/>
    <cellStyle name="Output 2 4 2 2 2 7" xfId="26456" xr:uid="{E5AD9A6D-D37D-4CC1-A775-8AF551595728}"/>
    <cellStyle name="Output 2 4 2 2 2 8" xfId="26457" xr:uid="{CB91101D-2F73-4F73-8022-031D55417808}"/>
    <cellStyle name="Output 2 4 2 2 2 9" xfId="26458" xr:uid="{840EFBBD-E5C8-4FEC-92B0-4409029E0198}"/>
    <cellStyle name="Output 2 4 2 2 3" xfId="26459" xr:uid="{64B7A10D-7CC9-4A95-99E1-9A27DCA1B0EA}"/>
    <cellStyle name="Output 2 4 2 2 3 2" xfId="26460" xr:uid="{660B39DA-B2CF-46D4-A01A-12EF29D4A3C9}"/>
    <cellStyle name="Output 2 4 2 2 3 2 2" xfId="26461" xr:uid="{4766A21F-634D-4421-B2F0-5FBAC93BA403}"/>
    <cellStyle name="Output 2 4 2 2 3 2 3" xfId="26462" xr:uid="{3688DA18-BB75-4ED2-B797-2EA2FA0BD5F9}"/>
    <cellStyle name="Output 2 4 2 2 3 3" xfId="26463" xr:uid="{7B07BFB9-785B-4AE0-98CB-CF67EE91A201}"/>
    <cellStyle name="Output 2 4 2 2 3 3 2" xfId="26464" xr:uid="{54C7B21C-02EC-40B0-96C9-8247505D4B1F}"/>
    <cellStyle name="Output 2 4 2 2 3 3 3" xfId="26465" xr:uid="{A436044D-799E-4B9D-AE04-A9D2658AF54D}"/>
    <cellStyle name="Output 2 4 2 2 3 4" xfId="26466" xr:uid="{8C6E26E4-9AC5-4193-B98E-B9B2CA940725}"/>
    <cellStyle name="Output 2 4 2 2 3 4 2" xfId="26467" xr:uid="{28BC08F6-D69F-4965-9A47-A44367D4C920}"/>
    <cellStyle name="Output 2 4 2 2 3 4 3" xfId="26468" xr:uid="{81A731AC-24C4-4C12-85A5-5495EF8A6DF7}"/>
    <cellStyle name="Output 2 4 2 2 3 5" xfId="26469" xr:uid="{FB254F72-2E9B-4B60-A115-838F9EE68618}"/>
    <cellStyle name="Output 2 4 2 2 3 5 2" xfId="26470" xr:uid="{66BD95F0-1230-426E-B297-3330FCAEC5A0}"/>
    <cellStyle name="Output 2 4 2 2 3 5 3" xfId="26471" xr:uid="{770E9817-A8C2-4ED9-9218-E85E029866F8}"/>
    <cellStyle name="Output 2 4 2 2 3 6" xfId="26472" xr:uid="{C0CE532B-119D-481C-B6E5-173FE3F139B5}"/>
    <cellStyle name="Output 2 4 2 2 3 6 2" xfId="26473" xr:uid="{30737E23-76B6-4DAE-AA8F-8282F851586C}"/>
    <cellStyle name="Output 2 4 2 2 3 6 3" xfId="26474" xr:uid="{1FA7A2C0-25B3-4F67-B114-C63BF9908DD5}"/>
    <cellStyle name="Output 2 4 2 2 3 7" xfId="26475" xr:uid="{E4FE15FA-1DCA-4334-B20E-2278E4697C7B}"/>
    <cellStyle name="Output 2 4 2 2 3 8" xfId="26476" xr:uid="{D8EA213D-B2AE-4440-8FE4-7187D0FCD31C}"/>
    <cellStyle name="Output 2 4 2 2 3 9" xfId="26477" xr:uid="{A585D3EC-E1DB-4726-AA61-9CBDE1DD3053}"/>
    <cellStyle name="Output 2 4 2 2 4" xfId="26478" xr:uid="{AE776453-8CF1-4698-8793-53EC11FF3F04}"/>
    <cellStyle name="Output 2 4 2 2 4 2" xfId="26479" xr:uid="{B388502A-80FA-4588-8973-C33545DDB8A6}"/>
    <cellStyle name="Output 2 4 2 2 4 2 2" xfId="26480" xr:uid="{33DFD708-BE0D-4587-BA80-BFDAC34C16AD}"/>
    <cellStyle name="Output 2 4 2 2 4 2 3" xfId="26481" xr:uid="{82FA4114-F188-41E9-8176-CF569DA6B7FC}"/>
    <cellStyle name="Output 2 4 2 2 4 3" xfId="26482" xr:uid="{928402CF-DAE7-4E56-B6BE-8EE0A441D052}"/>
    <cellStyle name="Output 2 4 2 2 4 3 2" xfId="26483" xr:uid="{B1063EEE-6DE8-479E-ABCF-0713E61E90B4}"/>
    <cellStyle name="Output 2 4 2 2 4 3 3" xfId="26484" xr:uid="{F1126002-7F22-4A10-A634-604AEE645705}"/>
    <cellStyle name="Output 2 4 2 2 4 4" xfId="26485" xr:uid="{3F3271B5-0134-43F5-8839-9FB6236D3E3D}"/>
    <cellStyle name="Output 2 4 2 2 4 4 2" xfId="26486" xr:uid="{B7015D36-EF43-4523-97C2-9C150E2664DB}"/>
    <cellStyle name="Output 2 4 2 2 4 4 3" xfId="26487" xr:uid="{5A042D96-E45A-4DB8-BA43-8CEE5175CB41}"/>
    <cellStyle name="Output 2 4 2 2 4 5" xfId="26488" xr:uid="{7AF6C1E7-AEDC-4BF4-95E8-2C90A0956AB9}"/>
    <cellStyle name="Output 2 4 2 2 4 5 2" xfId="26489" xr:uid="{0CE7D6A7-7A10-4063-BC87-B6FEC420E286}"/>
    <cellStyle name="Output 2 4 2 2 4 5 3" xfId="26490" xr:uid="{41A3CA45-90ED-44CE-8CB4-3AA8242B0A26}"/>
    <cellStyle name="Output 2 4 2 2 4 6" xfId="26491" xr:uid="{F6305FA3-5A11-4D4A-A3E5-283FD78A5FBD}"/>
    <cellStyle name="Output 2 4 2 2 4 6 2" xfId="26492" xr:uid="{C9117CAC-BCE8-40BB-9A81-A02F5C6CED26}"/>
    <cellStyle name="Output 2 4 2 2 4 6 3" xfId="26493" xr:uid="{93D359D9-6FB0-4CEF-A816-813110608930}"/>
    <cellStyle name="Output 2 4 2 2 4 7" xfId="26494" xr:uid="{EFEF91FD-A75C-4FF0-8EE9-E1FA2ECB28B7}"/>
    <cellStyle name="Output 2 4 2 2 4 8" xfId="26495" xr:uid="{657A6FAC-BB8B-429E-A7B3-050EBE0A2BC0}"/>
    <cellStyle name="Output 2 4 2 2 4 9" xfId="26496" xr:uid="{D9450894-CCB1-448F-9FBF-9E4A12A07EAA}"/>
    <cellStyle name="Output 2 4 2 2 5" xfId="26497" xr:uid="{F32BDFB0-17BC-42D8-8801-C9AEE7EC3690}"/>
    <cellStyle name="Output 2 4 2 2 5 2" xfId="26498" xr:uid="{94C7DCF0-2494-419A-AAC9-AE1C7C8CF0C7}"/>
    <cellStyle name="Output 2 4 2 2 5 2 2" xfId="26499" xr:uid="{D64D3085-BC74-490C-B8F4-92AFAF065E02}"/>
    <cellStyle name="Output 2 4 2 2 5 2 3" xfId="26500" xr:uid="{9CDDE3A6-B8F8-4A8B-AC60-CA3DAD8849AC}"/>
    <cellStyle name="Output 2 4 2 2 5 3" xfId="26501" xr:uid="{8D627696-DE68-4B4F-A786-5C2F09FFE856}"/>
    <cellStyle name="Output 2 4 2 2 5 3 2" xfId="26502" xr:uid="{F9259BDF-53B2-40CD-A0E1-855262CB47B5}"/>
    <cellStyle name="Output 2 4 2 2 5 3 3" xfId="26503" xr:uid="{F0D605DF-81DE-4CA1-80B3-1CE8725110CB}"/>
    <cellStyle name="Output 2 4 2 2 5 4" xfId="26504" xr:uid="{8DC82871-C971-4EBA-ACC6-E8552A910BC1}"/>
    <cellStyle name="Output 2 4 2 2 5 4 2" xfId="26505" xr:uid="{6CE5EDD1-C892-4829-B17F-7AF0655AD145}"/>
    <cellStyle name="Output 2 4 2 2 5 4 3" xfId="26506" xr:uid="{22C50347-A834-4029-8C94-5589BECC2010}"/>
    <cellStyle name="Output 2 4 2 2 5 5" xfId="26507" xr:uid="{1A18C0B2-4662-47F1-8527-C75C542E319B}"/>
    <cellStyle name="Output 2 4 2 2 5 5 2" xfId="26508" xr:uid="{3D45BE2D-5B1E-4EE8-A283-1215005F1D83}"/>
    <cellStyle name="Output 2 4 2 2 5 5 3" xfId="26509" xr:uid="{22B7DBFD-F348-4CAA-A564-471F332927D4}"/>
    <cellStyle name="Output 2 4 2 2 5 6" xfId="26510" xr:uid="{0F9ABCB8-39C5-4360-9DDF-3D60A18A6409}"/>
    <cellStyle name="Output 2 4 2 2 5 6 2" xfId="26511" xr:uid="{28A780C8-744F-45AE-A390-738C087F9D92}"/>
    <cellStyle name="Output 2 4 2 2 5 6 3" xfId="26512" xr:uid="{2E8B4C1F-2CF3-434B-8E13-A8F453D64D16}"/>
    <cellStyle name="Output 2 4 2 2 5 7" xfId="26513" xr:uid="{2811ACF2-437F-41EF-A9B5-2297C4263F82}"/>
    <cellStyle name="Output 2 4 2 2 5 8" xfId="26514" xr:uid="{D80280B1-C541-46BA-9C94-4F12C76882D0}"/>
    <cellStyle name="Output 2 4 2 2 5 9" xfId="26515" xr:uid="{64A849AD-83DC-4040-9C7C-345EAA4E4B5C}"/>
    <cellStyle name="Output 2 4 2 2 6" xfId="26516" xr:uid="{13816CA7-53A3-4FD0-9333-878F38C05C3C}"/>
    <cellStyle name="Output 2 4 2 2 6 2" xfId="26517" xr:uid="{3DB20723-F4DD-4A4F-9359-078337C38F10}"/>
    <cellStyle name="Output 2 4 2 2 6 2 2" xfId="26518" xr:uid="{982565F5-97F1-447E-932A-09AA81CD7391}"/>
    <cellStyle name="Output 2 4 2 2 6 2 3" xfId="26519" xr:uid="{CC63F25E-EB4E-411D-BEEB-8D0AB7F9B39E}"/>
    <cellStyle name="Output 2 4 2 2 6 3" xfId="26520" xr:uid="{55333F0A-E589-48CA-BA6A-1F537D466418}"/>
    <cellStyle name="Output 2 4 2 2 6 3 2" xfId="26521" xr:uid="{55DC5757-6239-4E30-82C6-4E8531109811}"/>
    <cellStyle name="Output 2 4 2 2 6 3 3" xfId="26522" xr:uid="{AE7A4B63-66EB-4CC5-9CD2-870CE9757C02}"/>
    <cellStyle name="Output 2 4 2 2 6 4" xfId="26523" xr:uid="{64CD6AD7-8530-494B-ABCE-99BBED35DD88}"/>
    <cellStyle name="Output 2 4 2 2 6 4 2" xfId="26524" xr:uid="{1427FD70-2EDD-450E-92AE-8BDAF650C48A}"/>
    <cellStyle name="Output 2 4 2 2 6 4 3" xfId="26525" xr:uid="{CC3BC7A2-A808-47DC-B6E3-09E06FF73563}"/>
    <cellStyle name="Output 2 4 2 2 6 5" xfId="26526" xr:uid="{7F94829F-45DD-48CC-92D0-D9F469C7CF69}"/>
    <cellStyle name="Output 2 4 2 2 6 5 2" xfId="26527" xr:uid="{650E75BD-31F4-4863-8228-31C258C483A5}"/>
    <cellStyle name="Output 2 4 2 2 6 5 3" xfId="26528" xr:uid="{AA285621-145F-4A17-A1DD-681741D1C6E0}"/>
    <cellStyle name="Output 2 4 2 2 6 6" xfId="26529" xr:uid="{5783BE41-5063-441A-974F-68FE8445AFB0}"/>
    <cellStyle name="Output 2 4 2 2 6 6 2" xfId="26530" xr:uid="{1B190794-3456-459F-B963-34A884A7C6FC}"/>
    <cellStyle name="Output 2 4 2 2 6 6 3" xfId="26531" xr:uid="{A4CE313E-C229-4395-908C-C8A06A0F766E}"/>
    <cellStyle name="Output 2 4 2 2 6 7" xfId="26532" xr:uid="{4992AE1F-E79C-441E-8014-EB17B4A923F5}"/>
    <cellStyle name="Output 2 4 2 2 6 8" xfId="26533" xr:uid="{B9E7D020-D0AF-467B-8627-2BB56190F2BA}"/>
    <cellStyle name="Output 2 4 2 2 6 9" xfId="26534" xr:uid="{D3ABBCFC-0D9F-4F3A-AEA4-73E84A124E94}"/>
    <cellStyle name="Output 2 4 2 2 7" xfId="26535" xr:uid="{AAE92150-EDE6-43FB-A524-4B7A41A26FD3}"/>
    <cellStyle name="Output 2 4 2 2 7 2" xfId="26536" xr:uid="{8BC67425-84AC-4DC3-B2F3-DB916F96C44D}"/>
    <cellStyle name="Output 2 4 2 2 7 2 2" xfId="26537" xr:uid="{1D2DD678-BA7D-4430-9128-B3FE10FA09C8}"/>
    <cellStyle name="Output 2 4 2 2 7 2 3" xfId="26538" xr:uid="{289FA136-7D7B-4EE2-8EDF-B6AD94DF205A}"/>
    <cellStyle name="Output 2 4 2 2 7 3" xfId="26539" xr:uid="{4D917417-110D-43E9-A6FA-4CF714452084}"/>
    <cellStyle name="Output 2 4 2 2 7 3 2" xfId="26540" xr:uid="{23AC40F6-0C23-41EE-8AFD-3082B75BD77A}"/>
    <cellStyle name="Output 2 4 2 2 7 3 3" xfId="26541" xr:uid="{06CCEBA2-E974-4C67-B705-12D7BCB4C3D0}"/>
    <cellStyle name="Output 2 4 2 2 7 4" xfId="26542" xr:uid="{F894B351-0B87-4F4F-9A40-F59980507DD9}"/>
    <cellStyle name="Output 2 4 2 2 7 4 2" xfId="26543" xr:uid="{B41A4594-A882-41A1-8DA9-9BCCA72E4959}"/>
    <cellStyle name="Output 2 4 2 2 7 4 3" xfId="26544" xr:uid="{50717EE1-73AD-47DE-B148-D603A34A386C}"/>
    <cellStyle name="Output 2 4 2 2 7 5" xfId="26545" xr:uid="{A102E438-EEBD-4AFE-8572-EA66C7A5D32F}"/>
    <cellStyle name="Output 2 4 2 2 7 5 2" xfId="26546" xr:uid="{99C5E431-07BA-44CC-AD35-AB286C9581EF}"/>
    <cellStyle name="Output 2 4 2 2 7 5 3" xfId="26547" xr:uid="{BF05043A-D913-4D76-89FA-2ECF7858D197}"/>
    <cellStyle name="Output 2 4 2 2 7 6" xfId="26548" xr:uid="{657B101E-5228-43D5-9EBB-A7EB4217D691}"/>
    <cellStyle name="Output 2 4 2 2 7 6 2" xfId="26549" xr:uid="{F24D59E8-2213-4C89-8B9B-CE8E2E4125AA}"/>
    <cellStyle name="Output 2 4 2 2 7 6 3" xfId="26550" xr:uid="{06411966-E4B8-4A5A-9D2B-FC3591D5171F}"/>
    <cellStyle name="Output 2 4 2 2 7 7" xfId="26551" xr:uid="{1EF51829-B571-45E6-9262-2C9D6F78BE44}"/>
    <cellStyle name="Output 2 4 2 2 7 8" xfId="26552" xr:uid="{5E6B38E9-8EC6-466B-B32E-3A8B2DF5F8A7}"/>
    <cellStyle name="Output 2 4 2 2 7 9" xfId="26553" xr:uid="{FED5047E-5665-43AD-88E4-F535A941402A}"/>
    <cellStyle name="Output 2 4 2 2 8" xfId="26554" xr:uid="{31DD8EAE-FD48-4A8E-83DB-9F1350C1700C}"/>
    <cellStyle name="Output 2 4 2 2 8 2" xfId="26555" xr:uid="{E0088FD9-60C6-4430-A740-AC6F0517CE05}"/>
    <cellStyle name="Output 2 4 2 2 8 2 2" xfId="26556" xr:uid="{C21E8459-29C5-484D-8384-882175A5DA7B}"/>
    <cellStyle name="Output 2 4 2 2 8 2 3" xfId="26557" xr:uid="{40512B30-D259-40D4-97E5-FA899645E225}"/>
    <cellStyle name="Output 2 4 2 2 8 3" xfId="26558" xr:uid="{57914906-0563-4502-9CFC-EBBAC74E4FB2}"/>
    <cellStyle name="Output 2 4 2 2 8 3 2" xfId="26559" xr:uid="{CF1F8526-8DC3-4882-BEE5-0EAB723AE4F2}"/>
    <cellStyle name="Output 2 4 2 2 8 3 3" xfId="26560" xr:uid="{5581248F-1F5F-4E85-91F0-23218B7F38B0}"/>
    <cellStyle name="Output 2 4 2 2 8 4" xfId="26561" xr:uid="{1D9707A4-BABD-412F-A4C2-F9F8B9F74550}"/>
    <cellStyle name="Output 2 4 2 2 8 4 2" xfId="26562" xr:uid="{1A7F9F50-7A18-426A-82D2-529A361DC259}"/>
    <cellStyle name="Output 2 4 2 2 8 4 3" xfId="26563" xr:uid="{3A811F46-205C-480D-93B9-A949DFEC78A3}"/>
    <cellStyle name="Output 2 4 2 2 8 5" xfId="26564" xr:uid="{480F9058-A8FC-4006-9C33-4F1FDCC85EC2}"/>
    <cellStyle name="Output 2 4 2 2 8 5 2" xfId="26565" xr:uid="{AF60FD7D-666F-4553-AE61-C2440CC3D4FD}"/>
    <cellStyle name="Output 2 4 2 2 8 5 3" xfId="26566" xr:uid="{3B15F8A2-36B7-494B-9102-01916A4AF9CC}"/>
    <cellStyle name="Output 2 4 2 2 8 6" xfId="26567" xr:uid="{7B3CDA97-200E-4453-9FC6-C17D14A18DCB}"/>
    <cellStyle name="Output 2 4 2 2 8 6 2" xfId="26568" xr:uid="{81962998-0CE2-4BC3-8688-8B5642926E3C}"/>
    <cellStyle name="Output 2 4 2 2 8 6 3" xfId="26569" xr:uid="{EC080B02-B733-4BC2-90B2-B2CFEAE0D73F}"/>
    <cellStyle name="Output 2 4 2 2 8 7" xfId="26570" xr:uid="{6436E605-E964-4C1F-88BE-A111D3106892}"/>
    <cellStyle name="Output 2 4 2 2 8 8" xfId="26571" xr:uid="{49B77B4F-BF82-4FC8-A385-66AA150CF786}"/>
    <cellStyle name="Output 2 4 2 2 8 9" xfId="26572" xr:uid="{BF54C289-DEAF-409E-B415-773BE151388B}"/>
    <cellStyle name="Output 2 4 2 2 9" xfId="26573" xr:uid="{8AE31AA3-C6EA-4ACD-B311-510FE10008E0}"/>
    <cellStyle name="Output 2 4 2 2 9 2" xfId="26574" xr:uid="{E73A6DC7-0C71-44D4-B4E8-449AEFF6172B}"/>
    <cellStyle name="Output 2 4 2 2 9 2 2" xfId="26575" xr:uid="{F9799248-9A5E-4D8A-BCEC-C5A62D1BE243}"/>
    <cellStyle name="Output 2 4 2 2 9 2 3" xfId="26576" xr:uid="{3A4464C5-6B59-42C3-9802-7610A07B0EBF}"/>
    <cellStyle name="Output 2 4 2 2 9 3" xfId="26577" xr:uid="{0EC2E976-D379-49C4-ADA0-91A99A876803}"/>
    <cellStyle name="Output 2 4 2 2 9 3 2" xfId="26578" xr:uid="{5106821A-2070-44BE-A45B-1EEDBD7DE9AC}"/>
    <cellStyle name="Output 2 4 2 2 9 3 3" xfId="26579" xr:uid="{AD828810-1DC0-491C-B507-8BFB3D4ED340}"/>
    <cellStyle name="Output 2 4 2 2 9 4" xfId="26580" xr:uid="{2AA5B075-A8C2-4374-9ED6-1BD58A0CD104}"/>
    <cellStyle name="Output 2 4 2 2 9 4 2" xfId="26581" xr:uid="{81621770-63D4-40DA-AAEC-911762452BAC}"/>
    <cellStyle name="Output 2 4 2 2 9 4 3" xfId="26582" xr:uid="{4C1E9096-6C34-4458-B9D0-84C8A56C40B2}"/>
    <cellStyle name="Output 2 4 2 2 9 5" xfId="26583" xr:uid="{403E6614-0A54-4A62-87D4-471E851824D5}"/>
    <cellStyle name="Output 2 4 2 2 9 5 2" xfId="26584" xr:uid="{1E52D646-83A5-4974-B2DE-4354FD6CD7D9}"/>
    <cellStyle name="Output 2 4 2 2 9 5 3" xfId="26585" xr:uid="{98A95988-8677-4A6C-BEE2-48592610B878}"/>
    <cellStyle name="Output 2 4 2 2 9 6" xfId="26586" xr:uid="{A99C700C-E9A6-471C-9515-0DA9A1075DE1}"/>
    <cellStyle name="Output 2 4 2 2 9 6 2" xfId="26587" xr:uid="{E5AFCCC8-19E0-4B79-A4B2-E47B44DD6E50}"/>
    <cellStyle name="Output 2 4 2 2 9 6 3" xfId="26588" xr:uid="{CB0FB5E4-FDC1-47A0-85A5-CE76ACBC4B9D}"/>
    <cellStyle name="Output 2 4 2 2 9 7" xfId="26589" xr:uid="{3A724869-A5A0-466C-BDC9-CDB59EB3B230}"/>
    <cellStyle name="Output 2 4 2 2 9 8" xfId="26590" xr:uid="{67AD7FD4-69C9-42B1-825A-95CED0E1DC21}"/>
    <cellStyle name="Output 2 4 2 20" xfId="26591" xr:uid="{875FA5B2-E151-4D7A-9DC8-050DBE4D1E17}"/>
    <cellStyle name="Output 2 4 2 21" xfId="26592" xr:uid="{B93244D4-0B09-4D90-B6A6-3C9E27BC53EB}"/>
    <cellStyle name="Output 2 4 2 3" xfId="26593" xr:uid="{1C2258EC-561C-4FC6-81B5-66F2BA329BA5}"/>
    <cellStyle name="Output 2 4 2 3 10" xfId="26594" xr:uid="{1326EFCA-5CA3-42B6-A139-770380516105}"/>
    <cellStyle name="Output 2 4 2 3 10 2" xfId="26595" xr:uid="{81FBA11F-CDEE-4AF3-8D3A-C214082DADF2}"/>
    <cellStyle name="Output 2 4 2 3 10 2 2" xfId="26596" xr:uid="{3819F8DB-4833-48B8-B4FA-1EC024CB19A7}"/>
    <cellStyle name="Output 2 4 2 3 10 2 3" xfId="26597" xr:uid="{E5FB1964-AF54-4F14-96EA-61F56D4ECD06}"/>
    <cellStyle name="Output 2 4 2 3 10 3" xfId="26598" xr:uid="{DC72A725-50DD-4E92-B94B-4B1DB2A89600}"/>
    <cellStyle name="Output 2 4 2 3 10 3 2" xfId="26599" xr:uid="{50622F6C-5714-4CB8-ACCE-DD2756B49A31}"/>
    <cellStyle name="Output 2 4 2 3 10 3 3" xfId="26600" xr:uid="{E3F0E844-8C3E-4428-8A8C-F357E90A3922}"/>
    <cellStyle name="Output 2 4 2 3 10 4" xfId="26601" xr:uid="{0E287CE9-995C-4642-8215-9D470A18810F}"/>
    <cellStyle name="Output 2 4 2 3 10 4 2" xfId="26602" xr:uid="{420111BB-5B5D-48F1-A42F-7AD2D6122A28}"/>
    <cellStyle name="Output 2 4 2 3 10 4 3" xfId="26603" xr:uid="{0309FBCB-2458-4532-B259-2A528EBFF898}"/>
    <cellStyle name="Output 2 4 2 3 10 5" xfId="26604" xr:uid="{68CA2C3A-1607-4EC3-BA1B-717023D84C46}"/>
    <cellStyle name="Output 2 4 2 3 10 5 2" xfId="26605" xr:uid="{963CFCFF-7973-43A6-B958-76210CF61E50}"/>
    <cellStyle name="Output 2 4 2 3 10 5 3" xfId="26606" xr:uid="{4D14373A-9D95-464E-8347-D32CC36173A9}"/>
    <cellStyle name="Output 2 4 2 3 10 6" xfId="26607" xr:uid="{D7211333-5C6F-4579-9373-F6B109EC4915}"/>
    <cellStyle name="Output 2 4 2 3 10 6 2" xfId="26608" xr:uid="{C147EA45-B29F-46FE-A0C4-9A3CD8653316}"/>
    <cellStyle name="Output 2 4 2 3 10 6 3" xfId="26609" xr:uid="{BB1EC6E0-4004-491A-84CD-B40026CCFE16}"/>
    <cellStyle name="Output 2 4 2 3 10 7" xfId="26610" xr:uid="{1D2665A7-0469-418C-9B40-75F70E20EBFF}"/>
    <cellStyle name="Output 2 4 2 3 10 8" xfId="26611" xr:uid="{577291B0-39EE-4531-8BE2-955BB8300331}"/>
    <cellStyle name="Output 2 4 2 3 11" xfId="26612" xr:uid="{210F1FFF-18BF-4832-A33E-1FE5E9F8960D}"/>
    <cellStyle name="Output 2 4 2 3 11 2" xfId="26613" xr:uid="{8CAA1F48-9203-4968-A81C-F3D62987424B}"/>
    <cellStyle name="Output 2 4 2 3 11 2 2" xfId="26614" xr:uid="{38ACBA46-A200-4690-963E-DC7E37ECA406}"/>
    <cellStyle name="Output 2 4 2 3 11 2 3" xfId="26615" xr:uid="{DA7903D5-E023-4C72-AB93-67AFBEC3F584}"/>
    <cellStyle name="Output 2 4 2 3 11 3" xfId="26616" xr:uid="{ED89CDF6-13F2-46DA-98FA-44AC52F3B4C9}"/>
    <cellStyle name="Output 2 4 2 3 11 3 2" xfId="26617" xr:uid="{35C831F7-A78D-447B-AD46-79DBEA1E5A97}"/>
    <cellStyle name="Output 2 4 2 3 11 3 3" xfId="26618" xr:uid="{BE2B3AEB-8F5B-4029-A9C2-FCEF40AE1A25}"/>
    <cellStyle name="Output 2 4 2 3 11 4" xfId="26619" xr:uid="{9FC441A4-8E60-448F-9BF4-C6E874818F67}"/>
    <cellStyle name="Output 2 4 2 3 11 4 2" xfId="26620" xr:uid="{51C51F7D-2731-4F6F-8CD1-A20950F4F43A}"/>
    <cellStyle name="Output 2 4 2 3 11 4 3" xfId="26621" xr:uid="{7A3E124F-9F2E-4D60-849B-FF9472584828}"/>
    <cellStyle name="Output 2 4 2 3 11 5" xfId="26622" xr:uid="{8F966ACB-36BE-4E95-8294-AD15E93143B6}"/>
    <cellStyle name="Output 2 4 2 3 11 5 2" xfId="26623" xr:uid="{F52FA591-46FC-4FAB-87E5-F18ABC6CEE41}"/>
    <cellStyle name="Output 2 4 2 3 11 5 3" xfId="26624" xr:uid="{87ECDAD2-A793-49C5-BF17-367FE0B08BBF}"/>
    <cellStyle name="Output 2 4 2 3 11 6" xfId="26625" xr:uid="{1489C339-806A-4BF6-80D5-09A1994115A7}"/>
    <cellStyle name="Output 2 4 2 3 11 6 2" xfId="26626" xr:uid="{0757D57D-A215-458F-95E9-FA997EB3CB41}"/>
    <cellStyle name="Output 2 4 2 3 11 6 3" xfId="26627" xr:uid="{ACFB9093-C1E7-42AB-818A-2D4927C802F8}"/>
    <cellStyle name="Output 2 4 2 3 11 7" xfId="26628" xr:uid="{1829510C-D03D-4C54-9E34-3D2E825C96E6}"/>
    <cellStyle name="Output 2 4 2 3 11 8" xfId="26629" xr:uid="{E1546707-EBB5-4884-B591-CCA8F3F4A4BF}"/>
    <cellStyle name="Output 2 4 2 3 12" xfId="26630" xr:uid="{83474C7C-F298-43FF-AF7C-F3204BC7371E}"/>
    <cellStyle name="Output 2 4 2 3 12 2" xfId="26631" xr:uid="{DD641DDD-B3DA-4E99-81AF-275225747370}"/>
    <cellStyle name="Output 2 4 2 3 12 2 2" xfId="26632" xr:uid="{B7D6ADE7-3F79-4359-9488-5AA7F447D266}"/>
    <cellStyle name="Output 2 4 2 3 12 2 3" xfId="26633" xr:uid="{E161E610-BAB2-4CED-952D-BF85F424A454}"/>
    <cellStyle name="Output 2 4 2 3 12 3" xfId="26634" xr:uid="{5598D3F8-4AD6-414A-9A51-8E4D13EFCA41}"/>
    <cellStyle name="Output 2 4 2 3 12 3 2" xfId="26635" xr:uid="{A6A3A4AF-CBDD-415D-A760-9CB8742F1955}"/>
    <cellStyle name="Output 2 4 2 3 12 3 3" xfId="26636" xr:uid="{96E34082-BC52-4412-A30A-C58F5E3FA60B}"/>
    <cellStyle name="Output 2 4 2 3 12 4" xfId="26637" xr:uid="{CC7D40D1-3A52-4FBA-867F-75B1B4556F9D}"/>
    <cellStyle name="Output 2 4 2 3 12 4 2" xfId="26638" xr:uid="{432579D5-53CA-4B47-9929-221260F6929F}"/>
    <cellStyle name="Output 2 4 2 3 12 4 3" xfId="26639" xr:uid="{71C32C45-E027-4EEF-9A7D-62B8A41ADA35}"/>
    <cellStyle name="Output 2 4 2 3 12 5" xfId="26640" xr:uid="{4BEF3991-77DF-4190-B0F0-0EA40C112325}"/>
    <cellStyle name="Output 2 4 2 3 12 5 2" xfId="26641" xr:uid="{439D1104-0240-4EF5-B2F4-1681CDFBA454}"/>
    <cellStyle name="Output 2 4 2 3 12 5 3" xfId="26642" xr:uid="{6C310D0D-B9AD-44FB-A631-DAD4B1683BEC}"/>
    <cellStyle name="Output 2 4 2 3 12 6" xfId="26643" xr:uid="{A34D2100-06CB-495F-AE3B-C9EAFC3F17EA}"/>
    <cellStyle name="Output 2 4 2 3 12 6 2" xfId="26644" xr:uid="{9CD0AB78-53C6-4B23-88D6-53EADD12D8D4}"/>
    <cellStyle name="Output 2 4 2 3 12 6 3" xfId="26645" xr:uid="{56B4C35F-DF1F-499C-8FAE-AFA1A2A8DF16}"/>
    <cellStyle name="Output 2 4 2 3 12 7" xfId="26646" xr:uid="{AF0F2DE2-A329-4416-9D76-9A2590A5C52E}"/>
    <cellStyle name="Output 2 4 2 3 12 8" xfId="26647" xr:uid="{95B6EC77-5D0F-4215-941A-9441257B9512}"/>
    <cellStyle name="Output 2 4 2 3 13" xfId="26648" xr:uid="{F5F23B78-E723-4CA2-A962-947674794738}"/>
    <cellStyle name="Output 2 4 2 3 13 2" xfId="26649" xr:uid="{A9257BFF-B7A5-49FD-B958-53F392704404}"/>
    <cellStyle name="Output 2 4 2 3 13 2 2" xfId="26650" xr:uid="{A5E461AB-0070-479F-882F-84ACF85D0A97}"/>
    <cellStyle name="Output 2 4 2 3 13 2 3" xfId="26651" xr:uid="{6DCB9DAC-C7D7-46BA-A123-B303D9F579B6}"/>
    <cellStyle name="Output 2 4 2 3 13 3" xfId="26652" xr:uid="{17CD306A-694B-422A-8529-F35BFE7F37D0}"/>
    <cellStyle name="Output 2 4 2 3 13 3 2" xfId="26653" xr:uid="{713B0496-1A33-4E48-9D78-DCF9ACAEDEC5}"/>
    <cellStyle name="Output 2 4 2 3 13 3 3" xfId="26654" xr:uid="{AD838D63-5F82-4451-BD5C-C68099CE95F4}"/>
    <cellStyle name="Output 2 4 2 3 13 4" xfId="26655" xr:uid="{23B666F7-0172-4C84-807B-6D199742D823}"/>
    <cellStyle name="Output 2 4 2 3 13 4 2" xfId="26656" xr:uid="{C37B3CFD-2200-4DB0-A886-CD0511B230D7}"/>
    <cellStyle name="Output 2 4 2 3 13 4 3" xfId="26657" xr:uid="{2808710F-837D-4168-942C-2A00BD6CF314}"/>
    <cellStyle name="Output 2 4 2 3 13 5" xfId="26658" xr:uid="{89E4CE60-371F-4DE4-AA69-F1996B77088A}"/>
    <cellStyle name="Output 2 4 2 3 13 5 2" xfId="26659" xr:uid="{D618F1A7-9034-42CB-926D-FF53DCD9E8A8}"/>
    <cellStyle name="Output 2 4 2 3 13 5 3" xfId="26660" xr:uid="{5CAB28F8-1A36-4EFD-82AA-69AE6D5ED869}"/>
    <cellStyle name="Output 2 4 2 3 13 6" xfId="26661" xr:uid="{1ADF03E1-CADB-4D98-AD3E-78BAA6BB11A2}"/>
    <cellStyle name="Output 2 4 2 3 13 6 2" xfId="26662" xr:uid="{7ED662C2-F9AE-4B17-9A01-D5F162A72A4A}"/>
    <cellStyle name="Output 2 4 2 3 13 6 3" xfId="26663" xr:uid="{0EE7F355-911C-41FC-9E35-3311636BB9B1}"/>
    <cellStyle name="Output 2 4 2 3 13 7" xfId="26664" xr:uid="{A330C302-A90E-4535-B6FA-1C213E5D2D23}"/>
    <cellStyle name="Output 2 4 2 3 13 8" xfId="26665" xr:uid="{5AAFB5FA-4F9A-4116-8F03-DAB13B15A4B0}"/>
    <cellStyle name="Output 2 4 2 3 14" xfId="26666" xr:uid="{F8569421-3FED-4BAD-B94C-14B69D8FA012}"/>
    <cellStyle name="Output 2 4 2 3 14 2" xfId="26667" xr:uid="{01D47AAA-60D1-47E4-B764-1FDDF11A399C}"/>
    <cellStyle name="Output 2 4 2 3 14 2 2" xfId="26668" xr:uid="{0E9F1DFB-7A8C-42D9-B4F2-4B46CB842C92}"/>
    <cellStyle name="Output 2 4 2 3 14 2 3" xfId="26669" xr:uid="{C8713609-9876-484A-AC6C-8445D19A41B8}"/>
    <cellStyle name="Output 2 4 2 3 14 3" xfId="26670" xr:uid="{6F4DB6E4-4975-4FF4-9B71-58058E3EE534}"/>
    <cellStyle name="Output 2 4 2 3 14 3 2" xfId="26671" xr:uid="{0C1032F8-05E2-418D-A5F7-F23FF14503A6}"/>
    <cellStyle name="Output 2 4 2 3 14 3 3" xfId="26672" xr:uid="{1D585DFF-2793-47D7-ADE5-902D821B200F}"/>
    <cellStyle name="Output 2 4 2 3 14 4" xfId="26673" xr:uid="{8E607FB9-104B-47EE-9A86-7D75F72FC982}"/>
    <cellStyle name="Output 2 4 2 3 14 4 2" xfId="26674" xr:uid="{6B67A4C5-8F02-4695-A85A-07FE245F69FB}"/>
    <cellStyle name="Output 2 4 2 3 14 4 3" xfId="26675" xr:uid="{6252EA8A-378C-47F9-9F55-F685A83B5D83}"/>
    <cellStyle name="Output 2 4 2 3 14 5" xfId="26676" xr:uid="{A3A65D4D-4B26-47A5-A3A1-99EE63D70B8A}"/>
    <cellStyle name="Output 2 4 2 3 14 5 2" xfId="26677" xr:uid="{9FA72596-6E33-466F-A69F-DAECCC293A68}"/>
    <cellStyle name="Output 2 4 2 3 14 5 3" xfId="26678" xr:uid="{64C72DCD-B05F-484D-A9CA-2417B6F728AE}"/>
    <cellStyle name="Output 2 4 2 3 14 6" xfId="26679" xr:uid="{D478C793-9174-4341-B08F-10B97B831E26}"/>
    <cellStyle name="Output 2 4 2 3 14 6 2" xfId="26680" xr:uid="{288AD024-67AE-416D-9DBB-4865BD928329}"/>
    <cellStyle name="Output 2 4 2 3 14 6 3" xfId="26681" xr:uid="{DC3DD031-D45F-4095-8DAF-7BE7008D0A3A}"/>
    <cellStyle name="Output 2 4 2 3 14 7" xfId="26682" xr:uid="{446A8A6C-4944-44D5-9050-5C59FDFCD014}"/>
    <cellStyle name="Output 2 4 2 3 14 8" xfId="26683" xr:uid="{F2F7DABC-9D2B-41FB-BDBE-DE2E701FD721}"/>
    <cellStyle name="Output 2 4 2 3 15" xfId="26684" xr:uid="{B2452D37-622A-415A-8AA0-1E7A608A5747}"/>
    <cellStyle name="Output 2 4 2 3 15 2" xfId="26685" xr:uid="{8B25A6DA-73B8-4669-A977-9034E0862348}"/>
    <cellStyle name="Output 2 4 2 3 15 3" xfId="26686" xr:uid="{7E1A3AA4-C969-4C87-981A-F415A1625A5A}"/>
    <cellStyle name="Output 2 4 2 3 16" xfId="26687" xr:uid="{5F900C5D-9A4D-4927-B899-801609C7B8A8}"/>
    <cellStyle name="Output 2 4 2 3 16 2" xfId="26688" xr:uid="{843FE75D-9D8D-4124-9E8D-CC917C9648C4}"/>
    <cellStyle name="Output 2 4 2 3 16 3" xfId="26689" xr:uid="{4E2932EE-FFA4-432D-A82A-3D7C48F495D6}"/>
    <cellStyle name="Output 2 4 2 3 17" xfId="26690" xr:uid="{28F371B0-314E-4F72-B837-7D47ABE59C11}"/>
    <cellStyle name="Output 2 4 2 3 18" xfId="26691" xr:uid="{043F24F0-0AAB-43C1-A749-E569FC9EEDA0}"/>
    <cellStyle name="Output 2 4 2 3 2" xfId="26692" xr:uid="{807405F8-23DB-46CC-9707-CCF39146AA98}"/>
    <cellStyle name="Output 2 4 2 3 2 2" xfId="26693" xr:uid="{F136F66B-3B54-4C58-9777-C608B42E3132}"/>
    <cellStyle name="Output 2 4 2 3 2 2 2" xfId="26694" xr:uid="{9BF21473-AF28-479F-93D5-87579B4F9F77}"/>
    <cellStyle name="Output 2 4 2 3 2 2 3" xfId="26695" xr:uid="{BCE03AA7-6282-47ED-B344-965D3E33BC1B}"/>
    <cellStyle name="Output 2 4 2 3 2 3" xfId="26696" xr:uid="{444D9C52-C337-456F-8BC8-A3603A2DDAC6}"/>
    <cellStyle name="Output 2 4 2 3 2 3 2" xfId="26697" xr:uid="{B3321E61-9EE9-4A96-AB99-96F57F7B71EB}"/>
    <cellStyle name="Output 2 4 2 3 2 3 3" xfId="26698" xr:uid="{5394F685-C060-4F16-96D9-0D163BAC46D2}"/>
    <cellStyle name="Output 2 4 2 3 2 4" xfId="26699" xr:uid="{E33598C1-5BF2-490B-A139-0B39B5E03BA9}"/>
    <cellStyle name="Output 2 4 2 3 2 4 2" xfId="26700" xr:uid="{F0FC9300-C5F5-4BD5-967A-789C061474E0}"/>
    <cellStyle name="Output 2 4 2 3 2 4 3" xfId="26701" xr:uid="{2119827F-3AB3-4D31-9FC8-378553CFA738}"/>
    <cellStyle name="Output 2 4 2 3 2 5" xfId="26702" xr:uid="{8EB45137-DBDD-40AB-8E2F-8958C4F354D9}"/>
    <cellStyle name="Output 2 4 2 3 2 5 2" xfId="26703" xr:uid="{168470CB-7352-47A2-80BE-D5118B93C1CC}"/>
    <cellStyle name="Output 2 4 2 3 2 5 3" xfId="26704" xr:uid="{C388D00C-68E4-49F1-B3E1-E579D89EFB2D}"/>
    <cellStyle name="Output 2 4 2 3 2 6" xfId="26705" xr:uid="{E0EAB736-0818-4F2F-A3E4-2E8E8FCB49E1}"/>
    <cellStyle name="Output 2 4 2 3 2 6 2" xfId="26706" xr:uid="{F7614259-18E9-4D71-BF4C-FA34EE341B32}"/>
    <cellStyle name="Output 2 4 2 3 2 6 3" xfId="26707" xr:uid="{032263FB-3287-4AFE-9759-E06E2E2CFB8A}"/>
    <cellStyle name="Output 2 4 2 3 2 7" xfId="26708" xr:uid="{A7C85ACC-A977-4994-B3C5-D4A38ADDA9E5}"/>
    <cellStyle name="Output 2 4 2 3 2 8" xfId="26709" xr:uid="{219F5742-C3DD-4ADC-8706-E62098FB2E98}"/>
    <cellStyle name="Output 2 4 2 3 2 9" xfId="26710" xr:uid="{FB87BD0E-1D03-40D6-88C7-841F7A6B49E9}"/>
    <cellStyle name="Output 2 4 2 3 3" xfId="26711" xr:uid="{FC38F83C-BF74-4DB9-8E09-FD8DADDC8CEF}"/>
    <cellStyle name="Output 2 4 2 3 3 2" xfId="26712" xr:uid="{3BB2C9C9-E326-4EAE-B6B9-107D193B5F0C}"/>
    <cellStyle name="Output 2 4 2 3 3 2 2" xfId="26713" xr:uid="{D749160E-32AD-42BF-85EC-D7E3EBFC23E9}"/>
    <cellStyle name="Output 2 4 2 3 3 2 3" xfId="26714" xr:uid="{08B2F722-B470-4E1E-BEED-DABE71FCDAD2}"/>
    <cellStyle name="Output 2 4 2 3 3 3" xfId="26715" xr:uid="{01C2BB55-8017-47D8-8E00-73F329B2454B}"/>
    <cellStyle name="Output 2 4 2 3 3 3 2" xfId="26716" xr:uid="{2B7C8DC2-D7A9-4FD0-A5B8-AED0CFD03580}"/>
    <cellStyle name="Output 2 4 2 3 3 3 3" xfId="26717" xr:uid="{AA69FC79-FD74-4021-8D6E-1B63EB965DCC}"/>
    <cellStyle name="Output 2 4 2 3 3 4" xfId="26718" xr:uid="{49EDD261-35E3-4E93-9A60-8E68F90EBD7D}"/>
    <cellStyle name="Output 2 4 2 3 3 4 2" xfId="26719" xr:uid="{23EB2653-5570-468E-AF3E-C2FE5143B520}"/>
    <cellStyle name="Output 2 4 2 3 3 4 3" xfId="26720" xr:uid="{10FF46F3-2562-49B2-BD53-147C46FD8EB7}"/>
    <cellStyle name="Output 2 4 2 3 3 5" xfId="26721" xr:uid="{79CACC61-347D-41A3-A502-B6B26C604A63}"/>
    <cellStyle name="Output 2 4 2 3 3 5 2" xfId="26722" xr:uid="{30884953-10EE-466D-A236-0979E4CC628D}"/>
    <cellStyle name="Output 2 4 2 3 3 5 3" xfId="26723" xr:uid="{EE25E374-F10C-4848-83AF-7B9658D040B0}"/>
    <cellStyle name="Output 2 4 2 3 3 6" xfId="26724" xr:uid="{0A630352-C8AC-4F46-B4E1-8C875D10E7CA}"/>
    <cellStyle name="Output 2 4 2 3 3 6 2" xfId="26725" xr:uid="{2337638A-B9EC-4F73-88CD-F989A42BAA8A}"/>
    <cellStyle name="Output 2 4 2 3 3 6 3" xfId="26726" xr:uid="{718102BF-38B0-42C2-943F-56BFE080DEC2}"/>
    <cellStyle name="Output 2 4 2 3 3 7" xfId="26727" xr:uid="{6992E867-32DE-434B-B933-883979FD0C8A}"/>
    <cellStyle name="Output 2 4 2 3 3 8" xfId="26728" xr:uid="{0D4F9BA7-76B8-419A-B0A7-D1AAB9BF5DE9}"/>
    <cellStyle name="Output 2 4 2 3 3 9" xfId="26729" xr:uid="{E370B5FE-EA83-44FB-BF5D-B925AB093AFE}"/>
    <cellStyle name="Output 2 4 2 3 4" xfId="26730" xr:uid="{AB04215E-9539-40C4-ACAE-8251487B8961}"/>
    <cellStyle name="Output 2 4 2 3 4 2" xfId="26731" xr:uid="{E9A51D07-1DD0-4B28-9EEE-2314877F3155}"/>
    <cellStyle name="Output 2 4 2 3 4 2 2" xfId="26732" xr:uid="{8ED2DB99-6D4D-4F5F-A9FC-1921F516108D}"/>
    <cellStyle name="Output 2 4 2 3 4 2 3" xfId="26733" xr:uid="{69176A1D-AF22-4297-AFAB-8B6E210516AB}"/>
    <cellStyle name="Output 2 4 2 3 4 3" xfId="26734" xr:uid="{BE79693D-1857-4BD9-801A-D630F4B3E0C5}"/>
    <cellStyle name="Output 2 4 2 3 4 3 2" xfId="26735" xr:uid="{DAEB1A9A-6C2A-4364-A615-9FCDAFD6E601}"/>
    <cellStyle name="Output 2 4 2 3 4 3 3" xfId="26736" xr:uid="{B57EC095-1980-4C20-A9B7-B504347A143F}"/>
    <cellStyle name="Output 2 4 2 3 4 4" xfId="26737" xr:uid="{40E721C9-3A1B-470F-9E44-5403EF8C7E97}"/>
    <cellStyle name="Output 2 4 2 3 4 4 2" xfId="26738" xr:uid="{4FFD61A2-5412-4366-A72F-E83129A2E825}"/>
    <cellStyle name="Output 2 4 2 3 4 4 3" xfId="26739" xr:uid="{A22F94CB-9ECC-4528-9E18-DA93B5C14300}"/>
    <cellStyle name="Output 2 4 2 3 4 5" xfId="26740" xr:uid="{2927AEE5-4CB5-4F99-980F-2BFE721F8E5A}"/>
    <cellStyle name="Output 2 4 2 3 4 5 2" xfId="26741" xr:uid="{92A4793E-DDF7-437C-84DE-5E8415B2D81B}"/>
    <cellStyle name="Output 2 4 2 3 4 5 3" xfId="26742" xr:uid="{C59D4AEC-2FDF-4A82-A7EF-93D532B8B4D6}"/>
    <cellStyle name="Output 2 4 2 3 4 6" xfId="26743" xr:uid="{FF43538D-A584-4DC0-AE32-D630F24F29FD}"/>
    <cellStyle name="Output 2 4 2 3 4 6 2" xfId="26744" xr:uid="{5CF46FE4-7E30-49B2-9638-FA363DB0C5F0}"/>
    <cellStyle name="Output 2 4 2 3 4 6 3" xfId="26745" xr:uid="{DF91EF8D-A757-46B9-800A-37501FCCD833}"/>
    <cellStyle name="Output 2 4 2 3 4 7" xfId="26746" xr:uid="{DF620860-06E1-45C2-88D0-7F80EC9F9F40}"/>
    <cellStyle name="Output 2 4 2 3 4 8" xfId="26747" xr:uid="{ADF92570-43B9-4BEA-8E04-9DE683814A86}"/>
    <cellStyle name="Output 2 4 2 3 4 9" xfId="26748" xr:uid="{854121CA-4804-4035-AA39-65E49DAA9437}"/>
    <cellStyle name="Output 2 4 2 3 5" xfId="26749" xr:uid="{7DB8CC93-2AD1-4D96-AAF8-AA83E6991B0C}"/>
    <cellStyle name="Output 2 4 2 3 5 2" xfId="26750" xr:uid="{F3E2DCE4-4312-433D-BB6A-930C2BAA58B4}"/>
    <cellStyle name="Output 2 4 2 3 5 2 2" xfId="26751" xr:uid="{68F1FE7D-ABEE-456A-B8A6-A0F3CD5FE7B5}"/>
    <cellStyle name="Output 2 4 2 3 5 2 3" xfId="26752" xr:uid="{E4173A56-E563-4D62-8F87-C6C6ACBABD90}"/>
    <cellStyle name="Output 2 4 2 3 5 3" xfId="26753" xr:uid="{3E083FA1-69D2-4C53-A590-CA73FA815851}"/>
    <cellStyle name="Output 2 4 2 3 5 3 2" xfId="26754" xr:uid="{BC3C0959-F37B-492F-B970-AEBF5331896A}"/>
    <cellStyle name="Output 2 4 2 3 5 3 3" xfId="26755" xr:uid="{44B4F7C4-FB18-4252-BF14-C120727B22FB}"/>
    <cellStyle name="Output 2 4 2 3 5 4" xfId="26756" xr:uid="{42C03D2E-8867-4248-BE90-3B4CD2CCA019}"/>
    <cellStyle name="Output 2 4 2 3 5 4 2" xfId="26757" xr:uid="{4CA7F94C-3452-4972-8BEC-C4D56B2E3086}"/>
    <cellStyle name="Output 2 4 2 3 5 4 3" xfId="26758" xr:uid="{5A0F6C77-8B52-4ABE-9C10-86A5566C6ECE}"/>
    <cellStyle name="Output 2 4 2 3 5 5" xfId="26759" xr:uid="{7B5E65A0-AB85-4FAD-9B5D-232F7CCBA01D}"/>
    <cellStyle name="Output 2 4 2 3 5 5 2" xfId="26760" xr:uid="{9C2BB5FD-CEF4-4C29-9123-3004F8C13671}"/>
    <cellStyle name="Output 2 4 2 3 5 5 3" xfId="26761" xr:uid="{66CDA4B8-2A23-431C-A814-12784E434BFD}"/>
    <cellStyle name="Output 2 4 2 3 5 6" xfId="26762" xr:uid="{2C3E3AAC-D2A5-4CE7-851E-C3DA58D238CD}"/>
    <cellStyle name="Output 2 4 2 3 5 6 2" xfId="26763" xr:uid="{98028C80-33EF-4692-822D-30075BE0687F}"/>
    <cellStyle name="Output 2 4 2 3 5 6 3" xfId="26764" xr:uid="{ED2DD7A5-C11A-497F-AA0B-F53E734B1377}"/>
    <cellStyle name="Output 2 4 2 3 5 7" xfId="26765" xr:uid="{D592B338-F1EA-486B-AFB5-7446A7EF915F}"/>
    <cellStyle name="Output 2 4 2 3 5 8" xfId="26766" xr:uid="{73953CDE-736F-4124-A675-4A8188213C85}"/>
    <cellStyle name="Output 2 4 2 3 5 9" xfId="26767" xr:uid="{CEEF8ED4-7D41-4EF0-9FE8-D8E81F3C9A05}"/>
    <cellStyle name="Output 2 4 2 3 6" xfId="26768" xr:uid="{C86ECF41-CD32-44DE-BEF6-105E5024D343}"/>
    <cellStyle name="Output 2 4 2 3 6 2" xfId="26769" xr:uid="{7C693495-4D87-4FF9-966E-7B8104728E13}"/>
    <cellStyle name="Output 2 4 2 3 6 2 2" xfId="26770" xr:uid="{A10C9E14-239F-4E4E-8730-5DD96072C2B6}"/>
    <cellStyle name="Output 2 4 2 3 6 2 3" xfId="26771" xr:uid="{4E59E76F-5BA8-4CDB-B652-F750FA5EBFBA}"/>
    <cellStyle name="Output 2 4 2 3 6 3" xfId="26772" xr:uid="{1926A41C-CB5E-434C-9DFF-6AC28B2E7F21}"/>
    <cellStyle name="Output 2 4 2 3 6 3 2" xfId="26773" xr:uid="{3743DE11-5DDA-4F7B-BD82-3DB02362BE47}"/>
    <cellStyle name="Output 2 4 2 3 6 3 3" xfId="26774" xr:uid="{5C1AA96B-74D1-442B-8F4D-4165D4EADA29}"/>
    <cellStyle name="Output 2 4 2 3 6 4" xfId="26775" xr:uid="{89E1D18F-AB24-471D-B0CA-EB023ED7BD2A}"/>
    <cellStyle name="Output 2 4 2 3 6 4 2" xfId="26776" xr:uid="{FB2E1931-E103-4831-857C-260B5A055038}"/>
    <cellStyle name="Output 2 4 2 3 6 4 3" xfId="26777" xr:uid="{DF113552-47ED-4959-8F60-2B08174FADB9}"/>
    <cellStyle name="Output 2 4 2 3 6 5" xfId="26778" xr:uid="{1B032D04-2B52-4E3B-B256-8BC2007BE79C}"/>
    <cellStyle name="Output 2 4 2 3 6 5 2" xfId="26779" xr:uid="{485F9306-3D62-4676-BEB4-36B905D16DBC}"/>
    <cellStyle name="Output 2 4 2 3 6 5 3" xfId="26780" xr:uid="{A5675414-1A39-4625-936F-D68CBDA7474B}"/>
    <cellStyle name="Output 2 4 2 3 6 6" xfId="26781" xr:uid="{78FCE229-F3C3-4B10-9888-446F65806248}"/>
    <cellStyle name="Output 2 4 2 3 6 6 2" xfId="26782" xr:uid="{B9B4812F-911F-4D5C-89DF-71D869A082D4}"/>
    <cellStyle name="Output 2 4 2 3 6 6 3" xfId="26783" xr:uid="{F46ACAA1-68C8-4B4E-8B61-54213F5792D3}"/>
    <cellStyle name="Output 2 4 2 3 6 7" xfId="26784" xr:uid="{9E499A01-F0C8-43B8-86E0-F75001B97EBF}"/>
    <cellStyle name="Output 2 4 2 3 6 8" xfId="26785" xr:uid="{57A72820-4A38-4E3C-8069-ADA6E6BD4859}"/>
    <cellStyle name="Output 2 4 2 3 6 9" xfId="26786" xr:uid="{58BE8357-C486-482E-B275-CB9B687E1C62}"/>
    <cellStyle name="Output 2 4 2 3 7" xfId="26787" xr:uid="{DFC31147-4C19-4E33-926C-136DFA3BB850}"/>
    <cellStyle name="Output 2 4 2 3 7 2" xfId="26788" xr:uid="{7F8C0B9D-A2CB-48F7-B6A0-5AEC5D4CCE84}"/>
    <cellStyle name="Output 2 4 2 3 7 2 2" xfId="26789" xr:uid="{65E62ED9-C5B2-492F-A2B3-C67D40296BC9}"/>
    <cellStyle name="Output 2 4 2 3 7 2 3" xfId="26790" xr:uid="{F5BF189F-638E-4586-B46B-77E8D98898D2}"/>
    <cellStyle name="Output 2 4 2 3 7 3" xfId="26791" xr:uid="{A678EEEA-59A9-425F-9C05-161B6BA47458}"/>
    <cellStyle name="Output 2 4 2 3 7 3 2" xfId="26792" xr:uid="{F97E401E-C3A2-4768-A49B-C3B392BAA3EE}"/>
    <cellStyle name="Output 2 4 2 3 7 3 3" xfId="26793" xr:uid="{E1E7CE3A-BDC2-4FC0-BD03-15A1F5450D8E}"/>
    <cellStyle name="Output 2 4 2 3 7 4" xfId="26794" xr:uid="{5FF294F3-6F70-44EE-8C04-9EEAE343037D}"/>
    <cellStyle name="Output 2 4 2 3 7 4 2" xfId="26795" xr:uid="{65061038-7428-4E0C-9FDC-DD589396BACF}"/>
    <cellStyle name="Output 2 4 2 3 7 4 3" xfId="26796" xr:uid="{CD1013F1-5699-4ABC-B0E1-25A2FF3BC01C}"/>
    <cellStyle name="Output 2 4 2 3 7 5" xfId="26797" xr:uid="{A31781C0-82D6-4FA3-81BA-3B9904285267}"/>
    <cellStyle name="Output 2 4 2 3 7 5 2" xfId="26798" xr:uid="{C0F89114-DC96-44B3-B760-635D696E59DD}"/>
    <cellStyle name="Output 2 4 2 3 7 5 3" xfId="26799" xr:uid="{B85B0EE5-79ED-452C-B91F-0A66A6E8BC87}"/>
    <cellStyle name="Output 2 4 2 3 7 6" xfId="26800" xr:uid="{29CFE82B-D50F-4780-8E01-D3D10ED2BEBB}"/>
    <cellStyle name="Output 2 4 2 3 7 6 2" xfId="26801" xr:uid="{A3599E84-E69A-40AD-843A-CAE6F66CF28C}"/>
    <cellStyle name="Output 2 4 2 3 7 6 3" xfId="26802" xr:uid="{F602903E-07A7-4871-8177-C88A122413BF}"/>
    <cellStyle name="Output 2 4 2 3 7 7" xfId="26803" xr:uid="{4FADF422-E542-4874-A082-A8160BD5EAF7}"/>
    <cellStyle name="Output 2 4 2 3 7 8" xfId="26804" xr:uid="{77792A62-933C-4693-A6AC-9BAF3A16A19A}"/>
    <cellStyle name="Output 2 4 2 3 7 9" xfId="26805" xr:uid="{689F27CA-C2E7-41E7-BEE9-369381E4C113}"/>
    <cellStyle name="Output 2 4 2 3 8" xfId="26806" xr:uid="{45E97811-B5EB-4D04-AE88-EF3084C1A8D1}"/>
    <cellStyle name="Output 2 4 2 3 8 2" xfId="26807" xr:uid="{0611718A-1C09-47D3-865F-376DEB05757D}"/>
    <cellStyle name="Output 2 4 2 3 8 2 2" xfId="26808" xr:uid="{C59ACCDF-68BB-4D78-8FDD-80831FBE6341}"/>
    <cellStyle name="Output 2 4 2 3 8 2 3" xfId="26809" xr:uid="{4121809E-DCB7-486C-970C-D499218D6457}"/>
    <cellStyle name="Output 2 4 2 3 8 3" xfId="26810" xr:uid="{9E45BA79-F2D0-4E1F-AE21-0A4FCCCD03B4}"/>
    <cellStyle name="Output 2 4 2 3 8 3 2" xfId="26811" xr:uid="{3C1E5D96-D7BD-4FD0-8C36-36418950ACDE}"/>
    <cellStyle name="Output 2 4 2 3 8 3 3" xfId="26812" xr:uid="{309C404F-E71B-4C9B-97F6-FAA76E2512BC}"/>
    <cellStyle name="Output 2 4 2 3 8 4" xfId="26813" xr:uid="{DB9CA98C-A9D7-4D62-977A-C77E4C9062C2}"/>
    <cellStyle name="Output 2 4 2 3 8 4 2" xfId="26814" xr:uid="{1871F319-7617-4211-A429-11B61564DD8C}"/>
    <cellStyle name="Output 2 4 2 3 8 4 3" xfId="26815" xr:uid="{43FD4899-94C2-4C09-9257-C181145D57AF}"/>
    <cellStyle name="Output 2 4 2 3 8 5" xfId="26816" xr:uid="{3FC23C60-274F-456C-89D6-6E05FCB1549E}"/>
    <cellStyle name="Output 2 4 2 3 8 5 2" xfId="26817" xr:uid="{17AFEACD-A78E-4CF6-9DE5-033982CDEF64}"/>
    <cellStyle name="Output 2 4 2 3 8 5 3" xfId="26818" xr:uid="{04BFF5AE-73AB-42E5-B64B-7ADAFC085D0C}"/>
    <cellStyle name="Output 2 4 2 3 8 6" xfId="26819" xr:uid="{9A284E56-F313-4DEA-A7AB-61465B62AC2A}"/>
    <cellStyle name="Output 2 4 2 3 8 6 2" xfId="26820" xr:uid="{BF2A37E6-E796-4E25-AC1A-5F4BC3EC7B06}"/>
    <cellStyle name="Output 2 4 2 3 8 6 3" xfId="26821" xr:uid="{9CB93597-B947-45BB-BA5A-CAC9DF6CD8BF}"/>
    <cellStyle name="Output 2 4 2 3 8 7" xfId="26822" xr:uid="{624E857B-ECFB-4993-BFAE-9806BA745501}"/>
    <cellStyle name="Output 2 4 2 3 8 8" xfId="26823" xr:uid="{B5D6E2A3-CED2-4383-B0F1-72B498CAA1E0}"/>
    <cellStyle name="Output 2 4 2 3 8 9" xfId="26824" xr:uid="{4E0B7FA9-8812-4F4E-A7C6-35FE0EE83AD6}"/>
    <cellStyle name="Output 2 4 2 3 9" xfId="26825" xr:uid="{DBE0B0E3-12AD-4237-A6C8-525B2E6C28EF}"/>
    <cellStyle name="Output 2 4 2 3 9 2" xfId="26826" xr:uid="{B7EEB183-017F-4AA8-90EC-F18FA8FACE99}"/>
    <cellStyle name="Output 2 4 2 3 9 2 2" xfId="26827" xr:uid="{701FA3E9-1210-4076-B68B-E9B0ECCA2B85}"/>
    <cellStyle name="Output 2 4 2 3 9 2 3" xfId="26828" xr:uid="{F0407FB5-DF3F-4CC2-826A-04EA1CD0B590}"/>
    <cellStyle name="Output 2 4 2 3 9 3" xfId="26829" xr:uid="{E2AA680D-7CF1-4C57-A60C-DBBBC96AC62F}"/>
    <cellStyle name="Output 2 4 2 3 9 3 2" xfId="26830" xr:uid="{28505CEF-277C-44BB-A7E3-97E276CC4D42}"/>
    <cellStyle name="Output 2 4 2 3 9 3 3" xfId="26831" xr:uid="{8A1A87FE-9C70-44FA-8870-0D35483ECA5C}"/>
    <cellStyle name="Output 2 4 2 3 9 4" xfId="26832" xr:uid="{60D917C4-D5EC-4A5C-8813-C68490DB1208}"/>
    <cellStyle name="Output 2 4 2 3 9 4 2" xfId="26833" xr:uid="{D361984F-7C1E-4D27-A154-BBC5994F5E3F}"/>
    <cellStyle name="Output 2 4 2 3 9 4 3" xfId="26834" xr:uid="{7D1FD995-EF59-45DF-98D5-070F37903BFB}"/>
    <cellStyle name="Output 2 4 2 3 9 5" xfId="26835" xr:uid="{B3B76F7F-E820-4253-A399-F5AAFA2A80C2}"/>
    <cellStyle name="Output 2 4 2 3 9 5 2" xfId="26836" xr:uid="{0E2E3331-4BC0-4FFD-9377-FBD22FFA5712}"/>
    <cellStyle name="Output 2 4 2 3 9 5 3" xfId="26837" xr:uid="{C215F9A2-B2DF-47D6-B842-B4AF18D35CD8}"/>
    <cellStyle name="Output 2 4 2 3 9 6" xfId="26838" xr:uid="{3665F11B-ACF5-47C3-A67D-81D2688612F9}"/>
    <cellStyle name="Output 2 4 2 3 9 6 2" xfId="26839" xr:uid="{FE21C1B7-AC59-4ACB-95BC-6F0DF3A6AAF0}"/>
    <cellStyle name="Output 2 4 2 3 9 6 3" xfId="26840" xr:uid="{5EC882E0-9431-48E9-88B6-B064A3607E32}"/>
    <cellStyle name="Output 2 4 2 3 9 7" xfId="26841" xr:uid="{478E1C90-EC8D-4F02-8D90-B7C9C137A6A7}"/>
    <cellStyle name="Output 2 4 2 3 9 8" xfId="26842" xr:uid="{5212B9F1-409E-4F2C-AAB1-5EDDD58F5CEB}"/>
    <cellStyle name="Output 2 4 2 4" xfId="26843" xr:uid="{DDBB8DE0-66EB-4144-9917-D4363709CB7B}"/>
    <cellStyle name="Output 2 4 2 4 10" xfId="26844" xr:uid="{8E0AB60E-0BB9-47BA-A57C-26D5AB6E7204}"/>
    <cellStyle name="Output 2 4 2 4 11" xfId="26845" xr:uid="{886D66F0-E390-423F-AC5B-2F0F00EA9007}"/>
    <cellStyle name="Output 2 4 2 4 2" xfId="26846" xr:uid="{6CDDE900-FEDB-4750-9821-ACE74A461CF5}"/>
    <cellStyle name="Output 2 4 2 4 2 2" xfId="26847" xr:uid="{1EF06815-5D21-41B9-A9EB-DCBDA1584E13}"/>
    <cellStyle name="Output 2 4 2 4 2 3" xfId="26848" xr:uid="{6F837386-D053-47C5-9A51-DF3C4E9851A5}"/>
    <cellStyle name="Output 2 4 2 4 2 4" xfId="26849" xr:uid="{BAD096CC-03E1-48EF-8585-8661030D77EB}"/>
    <cellStyle name="Output 2 4 2 4 3" xfId="26850" xr:uid="{B346285B-4556-48A4-96CC-D4620D06EA4B}"/>
    <cellStyle name="Output 2 4 2 4 3 2" xfId="26851" xr:uid="{F1DC23DD-27A1-4F5A-8905-6FFD495BF9AC}"/>
    <cellStyle name="Output 2 4 2 4 3 3" xfId="26852" xr:uid="{513AB22F-3A34-4F69-BEDC-AD01EFEE9CE2}"/>
    <cellStyle name="Output 2 4 2 4 3 4" xfId="26853" xr:uid="{5D8DC91E-D833-4752-ABC0-B72427AD719C}"/>
    <cellStyle name="Output 2 4 2 4 4" xfId="26854" xr:uid="{C45EC4D3-2576-4A16-85B8-5B9B1E2D2F6F}"/>
    <cellStyle name="Output 2 4 2 4 4 2" xfId="26855" xr:uid="{3AFF708C-8667-47B8-8AFA-7165BD28EE01}"/>
    <cellStyle name="Output 2 4 2 4 4 3" xfId="26856" xr:uid="{420BE4C3-92F8-4F97-8240-AB84A5786F1C}"/>
    <cellStyle name="Output 2 4 2 4 4 4" xfId="26857" xr:uid="{ED51C84D-FED5-4C49-9915-AFE4B36E1756}"/>
    <cellStyle name="Output 2 4 2 4 5" xfId="26858" xr:uid="{9CE110F9-AAF6-4407-8F7C-43610F7AECC7}"/>
    <cellStyle name="Output 2 4 2 4 5 2" xfId="26859" xr:uid="{105AC89A-A70D-4595-B1C3-75CAF37511C3}"/>
    <cellStyle name="Output 2 4 2 4 5 3" xfId="26860" xr:uid="{2EB5E4BD-D186-4EFA-8DE8-55C6AD26EBEB}"/>
    <cellStyle name="Output 2 4 2 4 5 4" xfId="26861" xr:uid="{417F0421-7AAC-49D5-B0A3-3C1568064227}"/>
    <cellStyle name="Output 2 4 2 4 6" xfId="26862" xr:uid="{6E194712-7DB4-4FA1-B230-CFD3C3FDB598}"/>
    <cellStyle name="Output 2 4 2 4 6 2" xfId="26863" xr:uid="{C97E47C4-3AA7-4CCE-A26D-AA6ABF8846A6}"/>
    <cellStyle name="Output 2 4 2 4 6 3" xfId="26864" xr:uid="{5B10514F-1856-48AE-93EE-EA85918F28E9}"/>
    <cellStyle name="Output 2 4 2 4 6 4" xfId="26865" xr:uid="{9AB7B6FE-4AAD-4A0F-8D55-BD3797B0A46D}"/>
    <cellStyle name="Output 2 4 2 4 7" xfId="26866" xr:uid="{E7F8AA84-942C-4D77-ACF5-AD8F59280C3C}"/>
    <cellStyle name="Output 2 4 2 4 8" xfId="26867" xr:uid="{CA9BA57C-6084-459D-BA51-285315CAE968}"/>
    <cellStyle name="Output 2 4 2 4 9" xfId="26868" xr:uid="{65A20339-6B41-43B1-A8B5-E3DAD1062D9C}"/>
    <cellStyle name="Output 2 4 2 5" xfId="26869" xr:uid="{D862018E-F2FF-4884-A481-B2EB1C1C6C37}"/>
    <cellStyle name="Output 2 4 2 5 10" xfId="26870" xr:uid="{37315299-84EE-4E85-85D6-236A017B4E2B}"/>
    <cellStyle name="Output 2 4 2 5 11" xfId="26871" xr:uid="{0CC05E03-6944-4E90-AD18-9A25AC75EFD4}"/>
    <cellStyle name="Output 2 4 2 5 2" xfId="26872" xr:uid="{1AE4B773-2D4A-4950-9B6D-2C41C84E3C1F}"/>
    <cellStyle name="Output 2 4 2 5 2 2" xfId="26873" xr:uid="{7B5E4008-6A1A-430B-AC33-2DA9DD6757B2}"/>
    <cellStyle name="Output 2 4 2 5 2 3" xfId="26874" xr:uid="{608415B3-984D-43CD-B041-F5FD0175BFC6}"/>
    <cellStyle name="Output 2 4 2 5 2 4" xfId="26875" xr:uid="{4591BFA7-8E56-4C70-A924-0456B9EC1D9E}"/>
    <cellStyle name="Output 2 4 2 5 3" xfId="26876" xr:uid="{27EBEA89-B8C9-4036-847D-95474BAB5923}"/>
    <cellStyle name="Output 2 4 2 5 3 2" xfId="26877" xr:uid="{0351BE49-6DD3-42F9-9758-35F6AF660FD2}"/>
    <cellStyle name="Output 2 4 2 5 3 3" xfId="26878" xr:uid="{A8F61EE6-7CB9-4F68-9581-29775E534D4B}"/>
    <cellStyle name="Output 2 4 2 5 3 4" xfId="26879" xr:uid="{063E43EC-3F7F-4623-874F-DA5ECEA7EA20}"/>
    <cellStyle name="Output 2 4 2 5 4" xfId="26880" xr:uid="{F836044A-DB2B-4108-B765-BE624CFC3BF3}"/>
    <cellStyle name="Output 2 4 2 5 4 2" xfId="26881" xr:uid="{45355BB9-37CE-41DC-9323-BBCD8E14BB90}"/>
    <cellStyle name="Output 2 4 2 5 4 3" xfId="26882" xr:uid="{806F358C-2BF4-488F-B43F-BA9F511515FA}"/>
    <cellStyle name="Output 2 4 2 5 4 4" xfId="26883" xr:uid="{79C4F6F6-42A5-404A-8C3A-FF68E34CA8A9}"/>
    <cellStyle name="Output 2 4 2 5 5" xfId="26884" xr:uid="{11031A94-CE48-4198-BB08-70F309E51BC5}"/>
    <cellStyle name="Output 2 4 2 5 5 2" xfId="26885" xr:uid="{2143E830-164A-455D-B883-10F46843CC11}"/>
    <cellStyle name="Output 2 4 2 5 5 3" xfId="26886" xr:uid="{DD97E3BF-E7E1-4947-9D26-F1CBE292A50F}"/>
    <cellStyle name="Output 2 4 2 5 5 4" xfId="26887" xr:uid="{BB1D3752-BFB0-43E4-8344-BA469565F505}"/>
    <cellStyle name="Output 2 4 2 5 6" xfId="26888" xr:uid="{A5494602-4AFD-43A1-ABE5-6312490AA6DD}"/>
    <cellStyle name="Output 2 4 2 5 6 2" xfId="26889" xr:uid="{66EB7759-AC1C-46B9-AD23-F15AFC3C48C9}"/>
    <cellStyle name="Output 2 4 2 5 6 3" xfId="26890" xr:uid="{7CB8B683-6265-4CD1-A3F1-7C06DCC505DD}"/>
    <cellStyle name="Output 2 4 2 5 6 4" xfId="26891" xr:uid="{02BFE785-7597-4AE6-9C7B-441F334E2E4B}"/>
    <cellStyle name="Output 2 4 2 5 7" xfId="26892" xr:uid="{8AE31CBC-BFC5-40B0-B810-8CE83EF8F5BE}"/>
    <cellStyle name="Output 2 4 2 5 8" xfId="26893" xr:uid="{2A40FEA3-D936-47A3-ADDC-15A1202EBE8E}"/>
    <cellStyle name="Output 2 4 2 5 9" xfId="26894" xr:uid="{5AC560C5-0768-43F8-8060-134DB76F4AB9}"/>
    <cellStyle name="Output 2 4 2 6" xfId="26895" xr:uid="{B2AE3347-4930-49A8-8122-249BDBBD73F0}"/>
    <cellStyle name="Output 2 4 2 6 2" xfId="26896" xr:uid="{B287EC62-F525-4D2C-AA56-73C137B4F536}"/>
    <cellStyle name="Output 2 4 2 6 2 2" xfId="26897" xr:uid="{C4D367D2-7FF2-4EFF-A2C1-37EA26962079}"/>
    <cellStyle name="Output 2 4 2 6 2 3" xfId="26898" xr:uid="{A429DDBF-6C78-406D-8D4C-F331219DDAE6}"/>
    <cellStyle name="Output 2 4 2 6 3" xfId="26899" xr:uid="{A98CFC04-1A1D-4D12-92FD-16A95F3C3495}"/>
    <cellStyle name="Output 2 4 2 6 3 2" xfId="26900" xr:uid="{4AA3932D-0A9B-47D4-BD80-4CA168D0BA0E}"/>
    <cellStyle name="Output 2 4 2 6 3 3" xfId="26901" xr:uid="{0869649A-3C35-4AAD-9EFD-DCC0DCB23040}"/>
    <cellStyle name="Output 2 4 2 6 4" xfId="26902" xr:uid="{7E72952E-B54F-44E5-AFD3-7EC7014FFFE1}"/>
    <cellStyle name="Output 2 4 2 6 4 2" xfId="26903" xr:uid="{77CB58EF-39F2-4AB5-B34F-2FBD8E0287DE}"/>
    <cellStyle name="Output 2 4 2 6 4 3" xfId="26904" xr:uid="{2E9040CC-9549-4CC4-AB23-5FB9F85F3BAF}"/>
    <cellStyle name="Output 2 4 2 6 5" xfId="26905" xr:uid="{FB19541F-09B9-4C1A-898D-1D39A2D0CD0B}"/>
    <cellStyle name="Output 2 4 2 6 5 2" xfId="26906" xr:uid="{A8F569BE-9029-4AD7-BCC9-B051B37ED77E}"/>
    <cellStyle name="Output 2 4 2 6 5 3" xfId="26907" xr:uid="{6D994753-4DF4-446C-8AAE-39CF7D257D90}"/>
    <cellStyle name="Output 2 4 2 6 6" xfId="26908" xr:uid="{9049AC02-7002-4EFB-88AC-524228F2E782}"/>
    <cellStyle name="Output 2 4 2 6 6 2" xfId="26909" xr:uid="{E5F839EC-758F-4423-B886-063B0ED1E7BC}"/>
    <cellStyle name="Output 2 4 2 6 6 3" xfId="26910" xr:uid="{11D82106-8D93-4C63-B3AB-76F163100E4B}"/>
    <cellStyle name="Output 2 4 2 6 7" xfId="26911" xr:uid="{CACB4237-FCC7-4C86-9942-9A38F56BEE9F}"/>
    <cellStyle name="Output 2 4 2 6 8" xfId="26912" xr:uid="{53146FE5-BC8A-49F6-A345-9855F33DD218}"/>
    <cellStyle name="Output 2 4 2 6 9" xfId="26913" xr:uid="{790D08F5-BA0E-4651-AB4B-BF1B49879B5A}"/>
    <cellStyle name="Output 2 4 2 7" xfId="26914" xr:uid="{430CAE53-2E44-49B0-B1A3-BCF16A72D46B}"/>
    <cellStyle name="Output 2 4 2 7 2" xfId="26915" xr:uid="{70E2967E-F1AD-4AD2-8581-0623DD652F05}"/>
    <cellStyle name="Output 2 4 2 7 2 2" xfId="26916" xr:uid="{1F354938-D72E-44C5-A9A2-05D6E5D894E7}"/>
    <cellStyle name="Output 2 4 2 7 2 3" xfId="26917" xr:uid="{9F392257-89F8-473D-A039-D3CC105527DA}"/>
    <cellStyle name="Output 2 4 2 7 3" xfId="26918" xr:uid="{FB10C4DC-CE51-4EEF-B0B7-DD30E05FE4CB}"/>
    <cellStyle name="Output 2 4 2 7 3 2" xfId="26919" xr:uid="{75EE9573-5157-4875-8442-A33849068CC8}"/>
    <cellStyle name="Output 2 4 2 7 3 3" xfId="26920" xr:uid="{5DBD00EC-58E0-4240-A25E-FFB37DE1E851}"/>
    <cellStyle name="Output 2 4 2 7 4" xfId="26921" xr:uid="{37C4DA9D-C762-41F6-A28F-D335ECBE846C}"/>
    <cellStyle name="Output 2 4 2 7 4 2" xfId="26922" xr:uid="{33413F2E-0389-41CF-9AA6-1CE3BF70B02F}"/>
    <cellStyle name="Output 2 4 2 7 4 3" xfId="26923" xr:uid="{B027B7AD-1898-4964-BB4B-4F91D4A6EDCC}"/>
    <cellStyle name="Output 2 4 2 7 5" xfId="26924" xr:uid="{3F84730A-9676-4A5B-907C-56A6151C4330}"/>
    <cellStyle name="Output 2 4 2 7 5 2" xfId="26925" xr:uid="{58E267A0-E817-4657-8D9A-24484F90E764}"/>
    <cellStyle name="Output 2 4 2 7 5 3" xfId="26926" xr:uid="{6C814799-3F4E-4A9A-9BA3-B26BEAA82DE1}"/>
    <cellStyle name="Output 2 4 2 7 6" xfId="26927" xr:uid="{39D54C5F-E42B-4CCA-8895-ED546EBC44D1}"/>
    <cellStyle name="Output 2 4 2 7 6 2" xfId="26928" xr:uid="{932C2607-0A7B-4929-97D3-659A9C789469}"/>
    <cellStyle name="Output 2 4 2 7 6 3" xfId="26929" xr:uid="{F313209D-BE78-4438-80DF-4F9AD6F64796}"/>
    <cellStyle name="Output 2 4 2 7 7" xfId="26930" xr:uid="{87B28FC6-DA44-43D8-A298-D359CD607C0D}"/>
    <cellStyle name="Output 2 4 2 7 8" xfId="26931" xr:uid="{ACCDE952-F2CA-4B61-95F7-CA85DD5FEB02}"/>
    <cellStyle name="Output 2 4 2 7 9" xfId="26932" xr:uid="{E5362DB3-11E3-4825-861B-4A9AAB431F8D}"/>
    <cellStyle name="Output 2 4 2 8" xfId="26933" xr:uid="{870F81CA-1487-45DA-83B5-935E7632BD6C}"/>
    <cellStyle name="Output 2 4 2 8 2" xfId="26934" xr:uid="{F5852072-2C89-43D5-AB15-85C51E019134}"/>
    <cellStyle name="Output 2 4 2 8 2 2" xfId="26935" xr:uid="{2A4A8012-29CD-44D9-AFBE-3843D297CE79}"/>
    <cellStyle name="Output 2 4 2 8 2 3" xfId="26936" xr:uid="{B79296BC-F56C-4A71-ABF4-51C3E7DCE9BD}"/>
    <cellStyle name="Output 2 4 2 8 3" xfId="26937" xr:uid="{A4959382-9F29-4298-92CD-31A9C4313056}"/>
    <cellStyle name="Output 2 4 2 8 3 2" xfId="26938" xr:uid="{78AE9E0B-8083-40FB-A845-EBD5DA554FF4}"/>
    <cellStyle name="Output 2 4 2 8 3 3" xfId="26939" xr:uid="{FCB2966E-80AB-43B4-929F-42050E03BD79}"/>
    <cellStyle name="Output 2 4 2 8 4" xfId="26940" xr:uid="{1585A21A-4572-4C73-A083-9A17F6BFE8B2}"/>
    <cellStyle name="Output 2 4 2 8 4 2" xfId="26941" xr:uid="{2F10F715-451C-41AF-B07B-875C1F1CAAC2}"/>
    <cellStyle name="Output 2 4 2 8 4 3" xfId="26942" xr:uid="{3A1D8DE9-2130-4389-8FDD-46E7F65C7AA1}"/>
    <cellStyle name="Output 2 4 2 8 5" xfId="26943" xr:uid="{2A51CE30-50DF-431C-8A5E-C46BF446563D}"/>
    <cellStyle name="Output 2 4 2 8 5 2" xfId="26944" xr:uid="{2CC89BB4-1458-433F-95C9-C3977A6A1398}"/>
    <cellStyle name="Output 2 4 2 8 5 3" xfId="26945" xr:uid="{01575299-31C3-4CF0-B962-67F7BCA1A78F}"/>
    <cellStyle name="Output 2 4 2 8 6" xfId="26946" xr:uid="{85892E50-A206-4091-A0F2-0D8000022F9E}"/>
    <cellStyle name="Output 2 4 2 8 6 2" xfId="26947" xr:uid="{077C707B-96F7-4488-8BCE-BAD199B5A5F7}"/>
    <cellStyle name="Output 2 4 2 8 6 3" xfId="26948" xr:uid="{A179F29B-2EBE-44A6-81CA-7859A66BBB64}"/>
    <cellStyle name="Output 2 4 2 8 7" xfId="26949" xr:uid="{6BDB4130-BCEA-4604-AB00-2181A1B4F801}"/>
    <cellStyle name="Output 2 4 2 8 8" xfId="26950" xr:uid="{3D8DD627-421C-47DA-9396-6F7D764CB75E}"/>
    <cellStyle name="Output 2 4 2 8 9" xfId="26951" xr:uid="{278DB430-EEA0-470D-9A7C-A0B47805B8F9}"/>
    <cellStyle name="Output 2 4 2 9" xfId="26952" xr:uid="{48E535DD-EEFA-42EE-9E37-221C2483D775}"/>
    <cellStyle name="Output 2 4 2 9 2" xfId="26953" xr:uid="{D4E671BF-900C-4A95-9608-3E3B76745E9F}"/>
    <cellStyle name="Output 2 4 2 9 2 2" xfId="26954" xr:uid="{F76A5DE5-B8BA-414E-9819-5EB4E55E802F}"/>
    <cellStyle name="Output 2 4 2 9 2 3" xfId="26955" xr:uid="{75E42DA7-C470-4749-92FF-275E0BF83E2B}"/>
    <cellStyle name="Output 2 4 2 9 3" xfId="26956" xr:uid="{376A513B-7A21-4DF8-B2C7-67BA7E14B53A}"/>
    <cellStyle name="Output 2 4 2 9 3 2" xfId="26957" xr:uid="{A018D4BD-9063-4F1A-B0F7-615342EE5A84}"/>
    <cellStyle name="Output 2 4 2 9 3 3" xfId="26958" xr:uid="{0C5265A6-5351-4277-B95A-9488E24433DE}"/>
    <cellStyle name="Output 2 4 2 9 4" xfId="26959" xr:uid="{A52146ED-6355-4D33-991D-FB43EF71623C}"/>
    <cellStyle name="Output 2 4 2 9 4 2" xfId="26960" xr:uid="{E77A7824-0910-470A-B5D4-6097EA6174AE}"/>
    <cellStyle name="Output 2 4 2 9 4 3" xfId="26961" xr:uid="{352FCD36-2EFF-4CD6-8F51-87028D43D503}"/>
    <cellStyle name="Output 2 4 2 9 5" xfId="26962" xr:uid="{AF201A4A-08DF-481C-A707-FE914F6DC7A3}"/>
    <cellStyle name="Output 2 4 2 9 5 2" xfId="26963" xr:uid="{57D9A0DE-0F74-4907-98E0-E1A42CE6143A}"/>
    <cellStyle name="Output 2 4 2 9 5 3" xfId="26964" xr:uid="{6298726E-02EB-4538-972C-9C637C7224E9}"/>
    <cellStyle name="Output 2 4 2 9 6" xfId="26965" xr:uid="{C3DE5776-84F2-4E20-BB38-2CBDA5803B67}"/>
    <cellStyle name="Output 2 4 2 9 6 2" xfId="26966" xr:uid="{A021898A-7750-424C-84BD-E0368D1E3D4C}"/>
    <cellStyle name="Output 2 4 2 9 6 3" xfId="26967" xr:uid="{2C429F2F-1B63-48B1-9CCA-8C8BD18DE4C6}"/>
    <cellStyle name="Output 2 4 2 9 7" xfId="26968" xr:uid="{63DEFEB8-A74C-4647-BDEA-D5C8D50E30DA}"/>
    <cellStyle name="Output 2 4 2 9 8" xfId="26969" xr:uid="{E9F58B2D-3A27-4D1F-9EFC-B06D4FA9C2C6}"/>
    <cellStyle name="Output 2 4 2 9 9" xfId="26970" xr:uid="{991B172A-6CE4-4616-AFA8-FBB866C4894A}"/>
    <cellStyle name="Output 2 4 20" xfId="26971" xr:uid="{BAA2CAF0-1060-4E71-831C-59CB545D9B8B}"/>
    <cellStyle name="Output 2 4 21" xfId="26972" xr:uid="{B01A8A5F-47EF-4F61-B64D-AEB5215EE8D7}"/>
    <cellStyle name="Output 2 4 22" xfId="26973" xr:uid="{1A07DE0C-C907-4DC2-B496-2108AB461D7A}"/>
    <cellStyle name="Output 2 4 3" xfId="26974" xr:uid="{FFA1FC2F-2A25-4A6B-BCEA-228061CC22D7}"/>
    <cellStyle name="Output 2 4 3 10" xfId="26975" xr:uid="{5288BDD2-9735-4C4C-B53D-E7DD917012F9}"/>
    <cellStyle name="Output 2 4 3 10 2" xfId="26976" xr:uid="{1E5FDA5A-E7E1-41FE-B054-0FE85BC12D77}"/>
    <cellStyle name="Output 2 4 3 10 2 2" xfId="26977" xr:uid="{16057FB1-310F-46E4-B7F1-9774854F8C80}"/>
    <cellStyle name="Output 2 4 3 10 2 3" xfId="26978" xr:uid="{7E10DD5C-3A03-4B1A-AEE6-AC901FCE1667}"/>
    <cellStyle name="Output 2 4 3 10 3" xfId="26979" xr:uid="{FE355B7B-353F-4E42-8364-7F1CEB8477C4}"/>
    <cellStyle name="Output 2 4 3 10 3 2" xfId="26980" xr:uid="{9893F7E7-A6A3-4606-AB4F-73FC614F5A9F}"/>
    <cellStyle name="Output 2 4 3 10 3 3" xfId="26981" xr:uid="{793D2650-4107-4C6E-83CF-C53E2B86CFF5}"/>
    <cellStyle name="Output 2 4 3 10 4" xfId="26982" xr:uid="{3194C479-5A94-4769-A0E7-B47ABB11DB34}"/>
    <cellStyle name="Output 2 4 3 10 4 2" xfId="26983" xr:uid="{311F58C9-F8F9-48B8-A487-2F035A6F0C34}"/>
    <cellStyle name="Output 2 4 3 10 4 3" xfId="26984" xr:uid="{23601B2E-CA5F-4CED-96E2-57F44345EF64}"/>
    <cellStyle name="Output 2 4 3 10 5" xfId="26985" xr:uid="{75A292D3-C90B-4F4A-BB1B-C0BB78D7C4B7}"/>
    <cellStyle name="Output 2 4 3 10 5 2" xfId="26986" xr:uid="{614A9EAB-FC64-4E89-AC7D-F420D686E98F}"/>
    <cellStyle name="Output 2 4 3 10 5 3" xfId="26987" xr:uid="{B7F989C1-3C98-4000-8308-86209E641D07}"/>
    <cellStyle name="Output 2 4 3 10 6" xfId="26988" xr:uid="{32BAC493-75F9-4772-AD4F-792FC75A1F26}"/>
    <cellStyle name="Output 2 4 3 10 6 2" xfId="26989" xr:uid="{0F378EE7-1109-46E1-B5BA-4563A6BFECC2}"/>
    <cellStyle name="Output 2 4 3 10 6 3" xfId="26990" xr:uid="{6B5B0338-3A00-4CA4-A6CD-0A2841981890}"/>
    <cellStyle name="Output 2 4 3 10 7" xfId="26991" xr:uid="{1E2F37A6-0E26-4F7C-A8BA-07C610C74130}"/>
    <cellStyle name="Output 2 4 3 10 8" xfId="26992" xr:uid="{CE2CA5BA-9C15-45F2-A800-35688413C2D4}"/>
    <cellStyle name="Output 2 4 3 10 9" xfId="26993" xr:uid="{73C42FC2-0723-4D72-8C3B-93A7143DEDCA}"/>
    <cellStyle name="Output 2 4 3 11" xfId="26994" xr:uid="{CF6F21F4-497E-48B8-A05D-1460AF5AC792}"/>
    <cellStyle name="Output 2 4 3 11 2" xfId="26995" xr:uid="{15A0F33A-F39D-42A8-A719-8F2B94CBC395}"/>
    <cellStyle name="Output 2 4 3 11 2 2" xfId="26996" xr:uid="{A6431405-5345-4831-A6F2-EF92AD5A87F9}"/>
    <cellStyle name="Output 2 4 3 11 2 3" xfId="26997" xr:uid="{2A2130B9-0756-417A-A534-811A6694EA0A}"/>
    <cellStyle name="Output 2 4 3 11 3" xfId="26998" xr:uid="{C3520E3E-7365-4C56-8993-7CFAB1E1A37A}"/>
    <cellStyle name="Output 2 4 3 11 3 2" xfId="26999" xr:uid="{7AB779CF-9E2B-4F22-AE4C-3933A7F5408C}"/>
    <cellStyle name="Output 2 4 3 11 3 3" xfId="27000" xr:uid="{C9EC7AE6-9E7F-424D-8093-2B7AA4C3ACEF}"/>
    <cellStyle name="Output 2 4 3 11 4" xfId="27001" xr:uid="{37F78973-7DC7-4440-B84D-4543FE189EC0}"/>
    <cellStyle name="Output 2 4 3 11 4 2" xfId="27002" xr:uid="{3307BEC4-E61F-4E31-B46C-5A4225573372}"/>
    <cellStyle name="Output 2 4 3 11 4 3" xfId="27003" xr:uid="{8455D854-F3BA-4B71-A1D3-7CA8298107B5}"/>
    <cellStyle name="Output 2 4 3 11 5" xfId="27004" xr:uid="{B1FB3B5E-D351-44C0-A4ED-28273276E511}"/>
    <cellStyle name="Output 2 4 3 11 5 2" xfId="27005" xr:uid="{FFEB165C-2188-4145-9FD6-C49FB647EF06}"/>
    <cellStyle name="Output 2 4 3 11 5 3" xfId="27006" xr:uid="{81403505-5377-457D-A3C3-F7ED94FBCA5E}"/>
    <cellStyle name="Output 2 4 3 11 6" xfId="27007" xr:uid="{D33FF0EB-78D6-4957-B1E0-2F9EE391890C}"/>
    <cellStyle name="Output 2 4 3 11 6 2" xfId="27008" xr:uid="{9AC5B6AF-500C-435C-9A40-A91BFB2C7A8A}"/>
    <cellStyle name="Output 2 4 3 11 6 3" xfId="27009" xr:uid="{96EAA5C1-D625-4BE7-A04F-24D41FF1F348}"/>
    <cellStyle name="Output 2 4 3 11 7" xfId="27010" xr:uid="{08FCDFE3-B505-40D5-95BD-90C8BA955988}"/>
    <cellStyle name="Output 2 4 3 11 8" xfId="27011" xr:uid="{B48155CD-5376-4296-83AC-65DE928BD732}"/>
    <cellStyle name="Output 2 4 3 11 9" xfId="27012" xr:uid="{2987557C-7284-47CF-8EA1-56599C085BF0}"/>
    <cellStyle name="Output 2 4 3 12" xfId="27013" xr:uid="{B29715EC-AEF3-4EF7-8013-ECCCA0B68A70}"/>
    <cellStyle name="Output 2 4 3 12 2" xfId="27014" xr:uid="{DBA3DC74-3BEC-4C06-BC11-A11CDD55DF85}"/>
    <cellStyle name="Output 2 4 3 12 2 2" xfId="27015" xr:uid="{AF071A72-2BA2-4B62-AC8A-21C2DBCBD729}"/>
    <cellStyle name="Output 2 4 3 12 2 3" xfId="27016" xr:uid="{FF820E3C-7556-4A54-9485-CBC7C838C1B0}"/>
    <cellStyle name="Output 2 4 3 12 3" xfId="27017" xr:uid="{9741897F-8C56-4D01-8AA5-3268946C79F5}"/>
    <cellStyle name="Output 2 4 3 12 3 2" xfId="27018" xr:uid="{36F6597A-48CA-4D55-932E-3EC9A586B52F}"/>
    <cellStyle name="Output 2 4 3 12 3 3" xfId="27019" xr:uid="{D9616CAB-36FE-4897-B244-20022DCE64BD}"/>
    <cellStyle name="Output 2 4 3 12 4" xfId="27020" xr:uid="{2898A5B9-6B96-4E1B-B414-DB852560BF1D}"/>
    <cellStyle name="Output 2 4 3 12 4 2" xfId="27021" xr:uid="{56AB10A4-FFD9-4FEA-86CC-2FDE3F7CBFE0}"/>
    <cellStyle name="Output 2 4 3 12 4 3" xfId="27022" xr:uid="{D6A62BB2-29B4-43A9-8A17-B2D1BD751449}"/>
    <cellStyle name="Output 2 4 3 12 5" xfId="27023" xr:uid="{A4D4F82C-5374-4823-B20B-A3481E5E01A5}"/>
    <cellStyle name="Output 2 4 3 12 5 2" xfId="27024" xr:uid="{5201BB86-EAB8-436B-A7B2-DBF06DD941F4}"/>
    <cellStyle name="Output 2 4 3 12 5 3" xfId="27025" xr:uid="{D6C993D9-25AE-4510-97AB-FE9D56A79ADE}"/>
    <cellStyle name="Output 2 4 3 12 6" xfId="27026" xr:uid="{F96FFF23-F072-4360-BEDF-037A25D7BAE1}"/>
    <cellStyle name="Output 2 4 3 12 6 2" xfId="27027" xr:uid="{3DFA4F22-2E7F-48E8-9A6A-56D11BE4960C}"/>
    <cellStyle name="Output 2 4 3 12 6 3" xfId="27028" xr:uid="{C8F2C7F8-D0E3-4B2E-A459-62050EF39689}"/>
    <cellStyle name="Output 2 4 3 12 7" xfId="27029" xr:uid="{2088C342-544F-4493-96CE-4E7028C4858F}"/>
    <cellStyle name="Output 2 4 3 12 8" xfId="27030" xr:uid="{03931D55-C278-4F75-ADC5-7ABA43A53E6E}"/>
    <cellStyle name="Output 2 4 3 12 9" xfId="27031" xr:uid="{EB2556AE-C37E-4B98-8DA9-63828EB5D695}"/>
    <cellStyle name="Output 2 4 3 13" xfId="27032" xr:uid="{22F614E9-CBCF-4947-8541-54C415AF04E9}"/>
    <cellStyle name="Output 2 4 3 13 2" xfId="27033" xr:uid="{BBF7AC3E-F2E9-4911-9390-EA0B32513BBA}"/>
    <cellStyle name="Output 2 4 3 13 2 2" xfId="27034" xr:uid="{DBC5F7B8-3D90-4D1C-9A28-740E801930DA}"/>
    <cellStyle name="Output 2 4 3 13 2 3" xfId="27035" xr:uid="{08093A31-EC81-4BA3-B6F3-6AB2F1AFF0AE}"/>
    <cellStyle name="Output 2 4 3 13 3" xfId="27036" xr:uid="{13DF29DF-A753-4E2F-BBBC-AE3B7339C27D}"/>
    <cellStyle name="Output 2 4 3 13 3 2" xfId="27037" xr:uid="{D25578DD-7727-4D56-8399-AA0F7619111D}"/>
    <cellStyle name="Output 2 4 3 13 3 3" xfId="27038" xr:uid="{7EF3DE8F-0BA3-44DC-8865-C85E6A7091AD}"/>
    <cellStyle name="Output 2 4 3 13 4" xfId="27039" xr:uid="{389F010B-0BAB-450F-B89B-D3A7A2DB83DF}"/>
    <cellStyle name="Output 2 4 3 13 4 2" xfId="27040" xr:uid="{215263BD-B821-4721-93AE-4FEEB0428016}"/>
    <cellStyle name="Output 2 4 3 13 4 3" xfId="27041" xr:uid="{31F44351-D751-477A-9AE0-4EE305CFB6A3}"/>
    <cellStyle name="Output 2 4 3 13 5" xfId="27042" xr:uid="{446CB342-53EA-43DD-A403-76AE0688D0CF}"/>
    <cellStyle name="Output 2 4 3 13 5 2" xfId="27043" xr:uid="{C5627F1D-7F12-4167-95B2-A155503FC5B8}"/>
    <cellStyle name="Output 2 4 3 13 5 3" xfId="27044" xr:uid="{1A181F5F-3BBB-4FE1-BA41-0E399EB08890}"/>
    <cellStyle name="Output 2 4 3 13 6" xfId="27045" xr:uid="{AAA76DD5-780A-4623-9C21-34C2CF46D9BB}"/>
    <cellStyle name="Output 2 4 3 13 6 2" xfId="27046" xr:uid="{B183EC7E-531B-4D3A-8E35-84714333165D}"/>
    <cellStyle name="Output 2 4 3 13 6 3" xfId="27047" xr:uid="{D88068F9-09F6-4A06-8411-144620C6DCDE}"/>
    <cellStyle name="Output 2 4 3 13 7" xfId="27048" xr:uid="{D2A5122D-A52F-4DE9-B286-6D4E1011C24A}"/>
    <cellStyle name="Output 2 4 3 13 8" xfId="27049" xr:uid="{6522701F-8B95-43BD-9C7B-900D557AB7F3}"/>
    <cellStyle name="Output 2 4 3 13 9" xfId="27050" xr:uid="{BD88228B-743A-40DC-A8AF-3A2E9C2E0DE7}"/>
    <cellStyle name="Output 2 4 3 14" xfId="27051" xr:uid="{2D90A70B-6100-4261-80D0-749651F3ABCE}"/>
    <cellStyle name="Output 2 4 3 14 2" xfId="27052" xr:uid="{672A747A-80CB-40C1-B390-5D20DEDE79E1}"/>
    <cellStyle name="Output 2 4 3 14 3" xfId="27053" xr:uid="{CB6DD872-1563-4900-ADCB-6DF3BBA522E8}"/>
    <cellStyle name="Output 2 4 3 14 4" xfId="27054" xr:uid="{3FD2C4A2-C3BC-4174-B9AB-1DB247B5A8F6}"/>
    <cellStyle name="Output 2 4 3 15" xfId="27055" xr:uid="{CD6AB20D-3523-4CCB-B6A7-B64EEAD05862}"/>
    <cellStyle name="Output 2 4 3 16" xfId="27056" xr:uid="{EF88559D-F18A-4C14-8202-199E555BC738}"/>
    <cellStyle name="Output 2 4 3 17" xfId="27057" xr:uid="{2CF322F1-75F5-42AC-8F69-F55C4E801122}"/>
    <cellStyle name="Output 2 4 3 18" xfId="27058" xr:uid="{AEBBAE06-0091-4119-BB3C-382D9DF96BB6}"/>
    <cellStyle name="Output 2 4 3 19" xfId="27059" xr:uid="{BE57308C-57B6-4306-AFDF-BCB975F6B136}"/>
    <cellStyle name="Output 2 4 3 2" xfId="27060" xr:uid="{FAE0F9DF-D04A-4913-8B05-3D4F3C811F23}"/>
    <cellStyle name="Output 2 4 3 2 10" xfId="27061" xr:uid="{BDF87F80-48A2-40AD-B50B-39370E75DC43}"/>
    <cellStyle name="Output 2 4 3 2 10 2" xfId="27062" xr:uid="{397B5019-7B11-4DC7-938D-EA6B479300CC}"/>
    <cellStyle name="Output 2 4 3 2 10 2 2" xfId="27063" xr:uid="{52240C0F-C066-4104-9A0B-B1FDFCAAA640}"/>
    <cellStyle name="Output 2 4 3 2 10 2 3" xfId="27064" xr:uid="{A1554313-1CAD-47DE-876B-06B6581A2E17}"/>
    <cellStyle name="Output 2 4 3 2 10 3" xfId="27065" xr:uid="{F2588EFD-6732-4D80-AD2F-D72090C43C76}"/>
    <cellStyle name="Output 2 4 3 2 10 3 2" xfId="27066" xr:uid="{C41594B9-498F-42C0-A328-2AE51B09EACA}"/>
    <cellStyle name="Output 2 4 3 2 10 3 3" xfId="27067" xr:uid="{644DBF75-BB19-4993-91D6-72C422BE8E43}"/>
    <cellStyle name="Output 2 4 3 2 10 4" xfId="27068" xr:uid="{E897E6FF-4DF4-4738-A021-52498DCE0145}"/>
    <cellStyle name="Output 2 4 3 2 10 4 2" xfId="27069" xr:uid="{38FFB3AC-241A-40D5-974F-AA7A0CEBE15A}"/>
    <cellStyle name="Output 2 4 3 2 10 4 3" xfId="27070" xr:uid="{700FFCA8-3E8A-4A9D-BD26-4C9FEAFA4388}"/>
    <cellStyle name="Output 2 4 3 2 10 5" xfId="27071" xr:uid="{14010C06-D52C-4372-AC1B-F2210A984FD2}"/>
    <cellStyle name="Output 2 4 3 2 10 5 2" xfId="27072" xr:uid="{4A8F12A9-7CBB-4AC6-B2F2-DC393D13C608}"/>
    <cellStyle name="Output 2 4 3 2 10 5 3" xfId="27073" xr:uid="{7C3AE002-1847-4124-A675-0B750DD3EC59}"/>
    <cellStyle name="Output 2 4 3 2 10 6" xfId="27074" xr:uid="{6F2FB48A-2E7F-464B-A3B7-29B1AFE56CED}"/>
    <cellStyle name="Output 2 4 3 2 10 6 2" xfId="27075" xr:uid="{0D1F26F2-AAE8-4792-AB0E-36CAF925E61D}"/>
    <cellStyle name="Output 2 4 3 2 10 6 3" xfId="27076" xr:uid="{7734B44E-5465-4FE1-A842-C958C9B5C0DB}"/>
    <cellStyle name="Output 2 4 3 2 10 7" xfId="27077" xr:uid="{5427EF5D-C6C1-40A1-A482-B60FB1B51FC1}"/>
    <cellStyle name="Output 2 4 3 2 10 8" xfId="27078" xr:uid="{D82A0246-FAF7-4C8B-A0CD-F3BA4F844311}"/>
    <cellStyle name="Output 2 4 3 2 11" xfId="27079" xr:uid="{96DDFAA5-3263-4F4E-AB08-22C90DC13E4C}"/>
    <cellStyle name="Output 2 4 3 2 11 2" xfId="27080" xr:uid="{BC494143-FDC0-462F-9B43-9A4371269C23}"/>
    <cellStyle name="Output 2 4 3 2 11 2 2" xfId="27081" xr:uid="{F63BF5E2-2CC0-43ED-9865-FBF67D66AD87}"/>
    <cellStyle name="Output 2 4 3 2 11 2 3" xfId="27082" xr:uid="{517372DD-EC6A-4140-8AE8-AFF6CD3BEF65}"/>
    <cellStyle name="Output 2 4 3 2 11 3" xfId="27083" xr:uid="{2D1014E2-36AA-432B-A0E6-1DC692981E99}"/>
    <cellStyle name="Output 2 4 3 2 11 3 2" xfId="27084" xr:uid="{E1781D3F-F2DC-4B2E-9117-9FBF03C8D77A}"/>
    <cellStyle name="Output 2 4 3 2 11 3 3" xfId="27085" xr:uid="{296FD248-67EC-478B-B0C3-3E0FCC6BADF5}"/>
    <cellStyle name="Output 2 4 3 2 11 4" xfId="27086" xr:uid="{7318516C-F5F5-43EC-8006-BD18FB569C17}"/>
    <cellStyle name="Output 2 4 3 2 11 4 2" xfId="27087" xr:uid="{D71CBC01-5304-4BDA-BC80-F6D06FC2D4CD}"/>
    <cellStyle name="Output 2 4 3 2 11 4 3" xfId="27088" xr:uid="{8555E2C1-266C-4142-9761-553684861468}"/>
    <cellStyle name="Output 2 4 3 2 11 5" xfId="27089" xr:uid="{08D807FD-148B-4FDD-9601-AC3DF40BFA69}"/>
    <cellStyle name="Output 2 4 3 2 11 5 2" xfId="27090" xr:uid="{C0A8A554-4E98-4AF9-B024-8E23CDE972FA}"/>
    <cellStyle name="Output 2 4 3 2 11 5 3" xfId="27091" xr:uid="{ADED3E56-2F6A-49BB-AEEE-96D5199C62BE}"/>
    <cellStyle name="Output 2 4 3 2 11 6" xfId="27092" xr:uid="{9BAE90E7-477A-4B6B-B0FD-106880618757}"/>
    <cellStyle name="Output 2 4 3 2 11 6 2" xfId="27093" xr:uid="{4284ACB4-D4A3-446E-9EF2-11787984B290}"/>
    <cellStyle name="Output 2 4 3 2 11 6 3" xfId="27094" xr:uid="{40710E2C-0195-49F0-BB3D-8BE328EE5D2C}"/>
    <cellStyle name="Output 2 4 3 2 11 7" xfId="27095" xr:uid="{13A82EE9-76BD-498A-A384-BC734674C01A}"/>
    <cellStyle name="Output 2 4 3 2 11 8" xfId="27096" xr:uid="{B3903BED-7653-424D-BE8B-6D0780B56B46}"/>
    <cellStyle name="Output 2 4 3 2 12" xfId="27097" xr:uid="{43DFA243-3471-4D75-8A44-A420CC210309}"/>
    <cellStyle name="Output 2 4 3 2 12 2" xfId="27098" xr:uid="{8045D0CE-5EE1-423B-98A8-4528267948A8}"/>
    <cellStyle name="Output 2 4 3 2 12 2 2" xfId="27099" xr:uid="{8979E2B0-FF40-4A9C-A5F0-956AD43D909B}"/>
    <cellStyle name="Output 2 4 3 2 12 2 3" xfId="27100" xr:uid="{6AC92814-CB66-4745-9F94-7489F67A9625}"/>
    <cellStyle name="Output 2 4 3 2 12 3" xfId="27101" xr:uid="{15FDDB5B-0B3F-4E60-92E6-963E9687B3C1}"/>
    <cellStyle name="Output 2 4 3 2 12 3 2" xfId="27102" xr:uid="{703711EA-4472-47AE-A1AE-CE1CBC39AF83}"/>
    <cellStyle name="Output 2 4 3 2 12 3 3" xfId="27103" xr:uid="{ED1F39BA-6011-453C-81AD-9D96301D0604}"/>
    <cellStyle name="Output 2 4 3 2 12 4" xfId="27104" xr:uid="{3A27A534-E126-4456-8F04-ECDDE3537610}"/>
    <cellStyle name="Output 2 4 3 2 12 4 2" xfId="27105" xr:uid="{5A341E74-56DE-414F-929B-BF47E5CFD893}"/>
    <cellStyle name="Output 2 4 3 2 12 4 3" xfId="27106" xr:uid="{C9299CEC-E293-4D28-B5BD-BCAA3EBE0DF5}"/>
    <cellStyle name="Output 2 4 3 2 12 5" xfId="27107" xr:uid="{897841D9-7867-4215-BAF5-5F01E5DF1133}"/>
    <cellStyle name="Output 2 4 3 2 12 5 2" xfId="27108" xr:uid="{207D9A76-05CE-4F97-B0E9-D9F76A231463}"/>
    <cellStyle name="Output 2 4 3 2 12 5 3" xfId="27109" xr:uid="{D5AA1245-2E0E-4835-BF8E-7A50DBF816D7}"/>
    <cellStyle name="Output 2 4 3 2 12 6" xfId="27110" xr:uid="{6DFC5CF5-F712-4BE4-8A0A-6E3665481772}"/>
    <cellStyle name="Output 2 4 3 2 12 6 2" xfId="27111" xr:uid="{9C038D5C-BFE8-4774-BE32-AD705D0CF9F5}"/>
    <cellStyle name="Output 2 4 3 2 12 6 3" xfId="27112" xr:uid="{13FDB0D8-48FF-4267-9175-1C168A08B296}"/>
    <cellStyle name="Output 2 4 3 2 12 7" xfId="27113" xr:uid="{8307C40E-ADCB-46B8-ADAA-5A0BADBA7971}"/>
    <cellStyle name="Output 2 4 3 2 12 8" xfId="27114" xr:uid="{B4BDD4EF-C080-4B8A-82CC-2D1E92173F2E}"/>
    <cellStyle name="Output 2 4 3 2 13" xfId="27115" xr:uid="{341CBFD3-D903-4E57-B9C3-405079BCA5BC}"/>
    <cellStyle name="Output 2 4 3 2 13 2" xfId="27116" xr:uid="{C7A66F49-5A4C-4199-A319-283230886BDE}"/>
    <cellStyle name="Output 2 4 3 2 13 2 2" xfId="27117" xr:uid="{8CFA9DCA-0C8D-4A8B-B7FE-636EC0F97A6F}"/>
    <cellStyle name="Output 2 4 3 2 13 2 3" xfId="27118" xr:uid="{4D672BDF-E18A-4306-BC7C-2085C9B6D5E0}"/>
    <cellStyle name="Output 2 4 3 2 13 3" xfId="27119" xr:uid="{972D34B6-8B51-4CFE-B8D9-04F7EBADD121}"/>
    <cellStyle name="Output 2 4 3 2 13 3 2" xfId="27120" xr:uid="{E86A8319-F5FB-4ABF-86A2-88B428DD74E3}"/>
    <cellStyle name="Output 2 4 3 2 13 3 3" xfId="27121" xr:uid="{394700CC-1F6F-4EF2-B863-9211296ACA82}"/>
    <cellStyle name="Output 2 4 3 2 13 4" xfId="27122" xr:uid="{3CB41C64-D537-4057-B8F0-48CD0D7A6666}"/>
    <cellStyle name="Output 2 4 3 2 13 4 2" xfId="27123" xr:uid="{F5554A14-F33A-4F50-AB04-ECB6720F9137}"/>
    <cellStyle name="Output 2 4 3 2 13 4 3" xfId="27124" xr:uid="{BCE13458-3ED7-42A2-BDAF-17C46202C566}"/>
    <cellStyle name="Output 2 4 3 2 13 5" xfId="27125" xr:uid="{57887E46-A547-45FD-8F08-ABEFB34FC66B}"/>
    <cellStyle name="Output 2 4 3 2 13 5 2" xfId="27126" xr:uid="{6FAD2875-761D-48B0-A169-B4ABE2DE69FC}"/>
    <cellStyle name="Output 2 4 3 2 13 5 3" xfId="27127" xr:uid="{B25CF6E4-F75C-40E0-8D4A-D5DDE54AB31A}"/>
    <cellStyle name="Output 2 4 3 2 13 6" xfId="27128" xr:uid="{02D99116-EF07-4F55-9174-F9C2717AFBF9}"/>
    <cellStyle name="Output 2 4 3 2 13 6 2" xfId="27129" xr:uid="{9A025A58-01C3-4E27-B313-0084C4293E60}"/>
    <cellStyle name="Output 2 4 3 2 13 6 3" xfId="27130" xr:uid="{836A61DC-5BCF-4F12-8971-7693D8A7832E}"/>
    <cellStyle name="Output 2 4 3 2 13 7" xfId="27131" xr:uid="{A915C7F7-F954-4028-B37A-972BFD7C34DD}"/>
    <cellStyle name="Output 2 4 3 2 13 8" xfId="27132" xr:uid="{E04707E3-967B-4152-9C5E-45CF59C0052C}"/>
    <cellStyle name="Output 2 4 3 2 14" xfId="27133" xr:uid="{F6892FD2-0CCE-42A2-BD09-4E40C5E72538}"/>
    <cellStyle name="Output 2 4 3 2 14 2" xfId="27134" xr:uid="{919E0867-26FB-4BAA-BF93-CE0ECA765CC6}"/>
    <cellStyle name="Output 2 4 3 2 14 2 2" xfId="27135" xr:uid="{C3F32A2E-D616-4BD6-8BFA-80EC4102D262}"/>
    <cellStyle name="Output 2 4 3 2 14 2 3" xfId="27136" xr:uid="{4916A532-5CD1-4D0C-8A5D-DF790E7664E8}"/>
    <cellStyle name="Output 2 4 3 2 14 3" xfId="27137" xr:uid="{992E5457-1B5E-4511-A275-64B92D51DA11}"/>
    <cellStyle name="Output 2 4 3 2 14 3 2" xfId="27138" xr:uid="{78959EA8-43CD-4967-B5D8-68FC70BD0B5E}"/>
    <cellStyle name="Output 2 4 3 2 14 3 3" xfId="27139" xr:uid="{9BB39676-2E7D-4604-A49F-23B88FE97EDD}"/>
    <cellStyle name="Output 2 4 3 2 14 4" xfId="27140" xr:uid="{840FE357-E9E2-458B-8B53-4D4E17F75F02}"/>
    <cellStyle name="Output 2 4 3 2 14 4 2" xfId="27141" xr:uid="{F1B50DFC-1CB4-4A6A-AA6B-3809D6D7F46C}"/>
    <cellStyle name="Output 2 4 3 2 14 4 3" xfId="27142" xr:uid="{20D4B223-43C4-4F47-A042-AE2E343F339D}"/>
    <cellStyle name="Output 2 4 3 2 14 5" xfId="27143" xr:uid="{77CF6E76-049E-4C58-BA0F-4FF5D7709D86}"/>
    <cellStyle name="Output 2 4 3 2 14 5 2" xfId="27144" xr:uid="{78AED4A6-F26C-4B66-BC6F-83FEA0047D91}"/>
    <cellStyle name="Output 2 4 3 2 14 5 3" xfId="27145" xr:uid="{8C1B90B7-B1E8-4572-B1B4-61932330CB50}"/>
    <cellStyle name="Output 2 4 3 2 14 6" xfId="27146" xr:uid="{84314EF1-6B01-47B6-B950-0B9BC45BE481}"/>
    <cellStyle name="Output 2 4 3 2 14 6 2" xfId="27147" xr:uid="{42FF2D7A-ED7C-49DE-82E8-2F0E6E700F0B}"/>
    <cellStyle name="Output 2 4 3 2 14 6 3" xfId="27148" xr:uid="{0E6E3EF6-8704-448B-B27C-7FAC3A03A757}"/>
    <cellStyle name="Output 2 4 3 2 14 7" xfId="27149" xr:uid="{DD478F27-DFE8-4652-BA60-5915197B175A}"/>
    <cellStyle name="Output 2 4 3 2 14 8" xfId="27150" xr:uid="{58994E1C-F3DB-4794-B18F-A05C7E92369D}"/>
    <cellStyle name="Output 2 4 3 2 15" xfId="27151" xr:uid="{434DC3E5-6382-46CB-8EE6-A930CABC5256}"/>
    <cellStyle name="Output 2 4 3 2 15 2" xfId="27152" xr:uid="{F862F4DD-EBAA-4B95-9803-25C944D95CAF}"/>
    <cellStyle name="Output 2 4 3 2 15 3" xfId="27153" xr:uid="{2F0B5D56-C153-41CD-8BDB-3FEDC4227B4C}"/>
    <cellStyle name="Output 2 4 3 2 16" xfId="27154" xr:uid="{1B385FB1-C8F8-44A5-ACA4-9F8B7FA0BCE1}"/>
    <cellStyle name="Output 2 4 3 2 16 2" xfId="27155" xr:uid="{86A768EE-E04C-4EB7-9143-5DB08BB598A5}"/>
    <cellStyle name="Output 2 4 3 2 16 3" xfId="27156" xr:uid="{D70D6DDB-1A0D-4E6D-93BE-3C8D9607DC26}"/>
    <cellStyle name="Output 2 4 3 2 17" xfId="27157" xr:uid="{C152BACB-E852-4AFD-A72C-6DB38C33899F}"/>
    <cellStyle name="Output 2 4 3 2 18" xfId="27158" xr:uid="{17FCA1AB-2266-4080-9F8B-4AAED7A0319A}"/>
    <cellStyle name="Output 2 4 3 2 2" xfId="27159" xr:uid="{3D2D5F75-9A69-4C51-8B0A-935157D9E65C}"/>
    <cellStyle name="Output 2 4 3 2 2 2" xfId="27160" xr:uid="{85CB4481-7CB5-401A-B82E-100D4B3AA7BA}"/>
    <cellStyle name="Output 2 4 3 2 2 2 2" xfId="27161" xr:uid="{910EEF8F-7588-4995-BC39-79D56F291D5B}"/>
    <cellStyle name="Output 2 4 3 2 2 2 3" xfId="27162" xr:uid="{93CD6E47-0BC8-4764-A511-55CB425DC290}"/>
    <cellStyle name="Output 2 4 3 2 2 3" xfId="27163" xr:uid="{23DBA104-805E-449E-93EA-3581B3799766}"/>
    <cellStyle name="Output 2 4 3 2 2 3 2" xfId="27164" xr:uid="{9634CA95-554E-4FB8-9995-DD9E30861377}"/>
    <cellStyle name="Output 2 4 3 2 2 3 3" xfId="27165" xr:uid="{2B010C18-7C27-4058-895A-79A3601FD5A6}"/>
    <cellStyle name="Output 2 4 3 2 2 4" xfId="27166" xr:uid="{5FC3566C-3874-4384-BFEC-D081F68AFAF0}"/>
    <cellStyle name="Output 2 4 3 2 2 4 2" xfId="27167" xr:uid="{4CCBDECF-D8A3-462C-9C4E-7D389E8E67CA}"/>
    <cellStyle name="Output 2 4 3 2 2 4 3" xfId="27168" xr:uid="{A63761A4-7E5C-493C-BA14-8F6A76E36F73}"/>
    <cellStyle name="Output 2 4 3 2 2 5" xfId="27169" xr:uid="{FE095A91-0FC4-491C-BAA4-38913FA0345D}"/>
    <cellStyle name="Output 2 4 3 2 2 5 2" xfId="27170" xr:uid="{844D832C-5E8E-4F79-9410-C93B29C6072E}"/>
    <cellStyle name="Output 2 4 3 2 2 5 3" xfId="27171" xr:uid="{E4BC5C1C-9A15-4D16-B050-AD52746FF422}"/>
    <cellStyle name="Output 2 4 3 2 2 6" xfId="27172" xr:uid="{06F32B73-7992-40BF-AD6B-A8B2DD22E6F1}"/>
    <cellStyle name="Output 2 4 3 2 2 6 2" xfId="27173" xr:uid="{C1B57265-E43B-4DAB-BA5A-E40C0BABEBCE}"/>
    <cellStyle name="Output 2 4 3 2 2 6 3" xfId="27174" xr:uid="{590AF2FB-5472-475B-9B88-03A1A8340DD0}"/>
    <cellStyle name="Output 2 4 3 2 2 7" xfId="27175" xr:uid="{8206794C-6675-4E69-8F90-2C4B4276781E}"/>
    <cellStyle name="Output 2 4 3 2 2 8" xfId="27176" xr:uid="{81B531F1-C4E1-48B0-A2D0-B226C084FC74}"/>
    <cellStyle name="Output 2 4 3 2 2 9" xfId="27177" xr:uid="{10A8265F-EEE4-4E1B-9985-5C9C2EC01165}"/>
    <cellStyle name="Output 2 4 3 2 3" xfId="27178" xr:uid="{EE04570F-94E7-4617-A4F3-A4C36B9B6A51}"/>
    <cellStyle name="Output 2 4 3 2 3 2" xfId="27179" xr:uid="{51DF132E-A357-4866-8C67-4E8C736F9430}"/>
    <cellStyle name="Output 2 4 3 2 3 2 2" xfId="27180" xr:uid="{487B2DAB-2086-453E-8B62-3C9FD51342C0}"/>
    <cellStyle name="Output 2 4 3 2 3 2 3" xfId="27181" xr:uid="{CC54AC6A-582F-4A80-9A80-43F531D06F0F}"/>
    <cellStyle name="Output 2 4 3 2 3 3" xfId="27182" xr:uid="{BB81D171-4086-44DA-8663-FF4FA9D14065}"/>
    <cellStyle name="Output 2 4 3 2 3 3 2" xfId="27183" xr:uid="{F1A4F433-0320-4046-93E8-48F5768B1FA0}"/>
    <cellStyle name="Output 2 4 3 2 3 3 3" xfId="27184" xr:uid="{70F74E63-8D72-4DFA-9E82-F81DE5A5AC86}"/>
    <cellStyle name="Output 2 4 3 2 3 4" xfId="27185" xr:uid="{5739D6EE-DECB-4F98-90DB-2BBA5EE0A06C}"/>
    <cellStyle name="Output 2 4 3 2 3 4 2" xfId="27186" xr:uid="{8E2893A2-DCFB-4466-8D30-BAFA6829B74B}"/>
    <cellStyle name="Output 2 4 3 2 3 4 3" xfId="27187" xr:uid="{717052F6-219A-4622-90DE-3CDDB888120D}"/>
    <cellStyle name="Output 2 4 3 2 3 5" xfId="27188" xr:uid="{96B11880-1876-4062-B2E5-B4ABCA3449FF}"/>
    <cellStyle name="Output 2 4 3 2 3 5 2" xfId="27189" xr:uid="{59A563EA-259A-4596-B0CD-F2DAE190B864}"/>
    <cellStyle name="Output 2 4 3 2 3 5 3" xfId="27190" xr:uid="{63667AE1-9C62-43CD-9452-15D5F04468A1}"/>
    <cellStyle name="Output 2 4 3 2 3 6" xfId="27191" xr:uid="{3E517055-6DE1-47A0-B681-EEC94F8DEA2C}"/>
    <cellStyle name="Output 2 4 3 2 3 6 2" xfId="27192" xr:uid="{D32202C2-B3A7-44DD-95C0-1FB7B5E670BA}"/>
    <cellStyle name="Output 2 4 3 2 3 6 3" xfId="27193" xr:uid="{1AA90D34-55D4-4853-836F-2ECA3C7613E9}"/>
    <cellStyle name="Output 2 4 3 2 3 7" xfId="27194" xr:uid="{7158D29E-83B4-4B66-8510-0F509BF6047B}"/>
    <cellStyle name="Output 2 4 3 2 3 8" xfId="27195" xr:uid="{03CCEA06-F9DE-4866-9EAE-F9350C0A2F2B}"/>
    <cellStyle name="Output 2 4 3 2 3 9" xfId="27196" xr:uid="{03B95E53-200A-42A8-9EBE-95F43836DA60}"/>
    <cellStyle name="Output 2 4 3 2 4" xfId="27197" xr:uid="{1C794749-6AD8-454E-9C7C-E66CB8334A14}"/>
    <cellStyle name="Output 2 4 3 2 4 2" xfId="27198" xr:uid="{94F61001-B32F-4FF1-BC0F-036A9128535C}"/>
    <cellStyle name="Output 2 4 3 2 4 2 2" xfId="27199" xr:uid="{0E932B81-1C89-41C6-967F-D7F3C8FC60BC}"/>
    <cellStyle name="Output 2 4 3 2 4 2 3" xfId="27200" xr:uid="{1626EC65-797F-477F-AC5B-34980AF12A31}"/>
    <cellStyle name="Output 2 4 3 2 4 3" xfId="27201" xr:uid="{DEC24E54-588D-4CBC-A12D-8D10B9CCFCEB}"/>
    <cellStyle name="Output 2 4 3 2 4 3 2" xfId="27202" xr:uid="{7269C167-DDA1-43ED-8A26-7CA4F615446A}"/>
    <cellStyle name="Output 2 4 3 2 4 3 3" xfId="27203" xr:uid="{2C99E2F3-9CFE-4445-9500-5F99200DB318}"/>
    <cellStyle name="Output 2 4 3 2 4 4" xfId="27204" xr:uid="{0FBD5B02-59CA-4C4D-9066-357F7FD7DA45}"/>
    <cellStyle name="Output 2 4 3 2 4 4 2" xfId="27205" xr:uid="{409B006D-9C90-40BB-B085-9AD2054542A8}"/>
    <cellStyle name="Output 2 4 3 2 4 4 3" xfId="27206" xr:uid="{850C7857-CAF8-4419-AF8B-FC08860A1A94}"/>
    <cellStyle name="Output 2 4 3 2 4 5" xfId="27207" xr:uid="{E6AC1210-5B46-4A47-BA76-13C577B7D174}"/>
    <cellStyle name="Output 2 4 3 2 4 5 2" xfId="27208" xr:uid="{34A111FD-5C49-4BB9-A0E6-D31B5C82CD0D}"/>
    <cellStyle name="Output 2 4 3 2 4 5 3" xfId="27209" xr:uid="{0677D15E-87DF-4834-B775-E64C47DEF3AC}"/>
    <cellStyle name="Output 2 4 3 2 4 6" xfId="27210" xr:uid="{4DB18ACC-FD3F-4109-91CF-84A9E505CAB1}"/>
    <cellStyle name="Output 2 4 3 2 4 6 2" xfId="27211" xr:uid="{8141D415-6562-4A7C-8894-8BFBCD35AEF5}"/>
    <cellStyle name="Output 2 4 3 2 4 6 3" xfId="27212" xr:uid="{D4B72DF8-4F95-4F42-B878-A5DA97D36FC8}"/>
    <cellStyle name="Output 2 4 3 2 4 7" xfId="27213" xr:uid="{866F1117-45C2-4A93-A703-4BA43E2B8F9C}"/>
    <cellStyle name="Output 2 4 3 2 4 8" xfId="27214" xr:uid="{EB7BC825-8478-4D70-975C-F3C4C7F5700F}"/>
    <cellStyle name="Output 2 4 3 2 4 9" xfId="27215" xr:uid="{3CC64602-2C0F-4A69-A84C-823A11816950}"/>
    <cellStyle name="Output 2 4 3 2 5" xfId="27216" xr:uid="{042E23BA-9A92-41CD-BF8A-5DA6105AE43C}"/>
    <cellStyle name="Output 2 4 3 2 5 2" xfId="27217" xr:uid="{081A93E3-4980-4D28-B92B-7727439D8B9F}"/>
    <cellStyle name="Output 2 4 3 2 5 2 2" xfId="27218" xr:uid="{5BD6E937-0DC2-4FAC-B257-07492216CDCB}"/>
    <cellStyle name="Output 2 4 3 2 5 2 3" xfId="27219" xr:uid="{ACB990A8-1EBC-498A-B079-B227B1136F63}"/>
    <cellStyle name="Output 2 4 3 2 5 3" xfId="27220" xr:uid="{B2DFE084-34F3-4C4E-95A6-FB8635D334B2}"/>
    <cellStyle name="Output 2 4 3 2 5 3 2" xfId="27221" xr:uid="{46D29B60-B927-4D68-BD72-30442E59598D}"/>
    <cellStyle name="Output 2 4 3 2 5 3 3" xfId="27222" xr:uid="{8FECD003-57BD-4D90-A42A-8AC08575F12A}"/>
    <cellStyle name="Output 2 4 3 2 5 4" xfId="27223" xr:uid="{21894A73-697B-4C0B-AD07-C585E95D13ED}"/>
    <cellStyle name="Output 2 4 3 2 5 4 2" xfId="27224" xr:uid="{E4639CE0-BB42-487A-87A5-2E3D9A79DE95}"/>
    <cellStyle name="Output 2 4 3 2 5 4 3" xfId="27225" xr:uid="{EC537504-6197-46CB-9116-93609B29346D}"/>
    <cellStyle name="Output 2 4 3 2 5 5" xfId="27226" xr:uid="{79F9B4C7-FBF1-42C6-B4F0-985119F9C5D0}"/>
    <cellStyle name="Output 2 4 3 2 5 5 2" xfId="27227" xr:uid="{FB405003-C54F-4E69-BBF2-7DF9048FE90E}"/>
    <cellStyle name="Output 2 4 3 2 5 5 3" xfId="27228" xr:uid="{6897BEA5-4E14-4427-9E3A-0C47CE94E4CB}"/>
    <cellStyle name="Output 2 4 3 2 5 6" xfId="27229" xr:uid="{CF667F79-50D9-4934-A27E-6C18D90C2F0E}"/>
    <cellStyle name="Output 2 4 3 2 5 6 2" xfId="27230" xr:uid="{F5DA6BEB-85B1-43B8-9593-A0DE5B211FE6}"/>
    <cellStyle name="Output 2 4 3 2 5 6 3" xfId="27231" xr:uid="{1BA5FC5F-3F22-4956-B7FD-1AE8DF52E2FD}"/>
    <cellStyle name="Output 2 4 3 2 5 7" xfId="27232" xr:uid="{49731999-5B87-4338-89A7-4F032FA07315}"/>
    <cellStyle name="Output 2 4 3 2 5 8" xfId="27233" xr:uid="{6BEB2634-A3FF-4664-867C-73D5767A54EF}"/>
    <cellStyle name="Output 2 4 3 2 5 9" xfId="27234" xr:uid="{66D74122-1CBE-4A74-9EFB-ABD4533ED298}"/>
    <cellStyle name="Output 2 4 3 2 6" xfId="27235" xr:uid="{4F5E31E1-9CA7-4E09-AB25-0899C48A2142}"/>
    <cellStyle name="Output 2 4 3 2 6 2" xfId="27236" xr:uid="{2FADAF0E-B881-4E85-9C64-69139B74B71A}"/>
    <cellStyle name="Output 2 4 3 2 6 2 2" xfId="27237" xr:uid="{D0F859CC-9878-405E-B1D6-4E1BF72700B5}"/>
    <cellStyle name="Output 2 4 3 2 6 2 3" xfId="27238" xr:uid="{C2912D1C-FC00-4270-AC86-A3087F17E458}"/>
    <cellStyle name="Output 2 4 3 2 6 3" xfId="27239" xr:uid="{9749AF42-2F28-4752-819D-095396364355}"/>
    <cellStyle name="Output 2 4 3 2 6 3 2" xfId="27240" xr:uid="{9AE5EC9E-5216-4BE6-8911-801A989EE72E}"/>
    <cellStyle name="Output 2 4 3 2 6 3 3" xfId="27241" xr:uid="{4FB46047-4A2B-4FF8-9FA2-C010D22ACFBF}"/>
    <cellStyle name="Output 2 4 3 2 6 4" xfId="27242" xr:uid="{4112104D-5C68-491B-BB5B-39DAF7EBC65D}"/>
    <cellStyle name="Output 2 4 3 2 6 4 2" xfId="27243" xr:uid="{7A2ABEED-CE3E-4C74-A004-8E5AC0BCD702}"/>
    <cellStyle name="Output 2 4 3 2 6 4 3" xfId="27244" xr:uid="{5C358DD6-71AC-49E1-B771-24A1F0E68A27}"/>
    <cellStyle name="Output 2 4 3 2 6 5" xfId="27245" xr:uid="{F8AC30A8-A1BF-46EF-9448-8524F1030CEE}"/>
    <cellStyle name="Output 2 4 3 2 6 5 2" xfId="27246" xr:uid="{C0EE41A7-B3CD-4DB6-B18C-66752B04DFAA}"/>
    <cellStyle name="Output 2 4 3 2 6 5 3" xfId="27247" xr:uid="{4F709BC2-9475-403D-B323-E6198B484360}"/>
    <cellStyle name="Output 2 4 3 2 6 6" xfId="27248" xr:uid="{DF4DE726-8DFF-4972-911C-8F2B1E5B4743}"/>
    <cellStyle name="Output 2 4 3 2 6 6 2" xfId="27249" xr:uid="{4DE6095D-5918-46A7-A4D1-C1E5510FA899}"/>
    <cellStyle name="Output 2 4 3 2 6 6 3" xfId="27250" xr:uid="{7DAA4DCD-5C08-469F-BEA1-69985E43158F}"/>
    <cellStyle name="Output 2 4 3 2 6 7" xfId="27251" xr:uid="{373D1FD1-680F-4741-A3F1-CE9A75B22AB2}"/>
    <cellStyle name="Output 2 4 3 2 6 8" xfId="27252" xr:uid="{A0B7BE24-E46B-4066-B50B-981BA0E9B065}"/>
    <cellStyle name="Output 2 4 3 2 6 9" xfId="27253" xr:uid="{DA4C1C5C-DBEE-4F49-A196-CE7BD6085F66}"/>
    <cellStyle name="Output 2 4 3 2 7" xfId="27254" xr:uid="{8B818DE0-A0C3-4507-A921-5BBB0A383C77}"/>
    <cellStyle name="Output 2 4 3 2 7 2" xfId="27255" xr:uid="{4E19214D-8A50-4EA3-8141-57D0BD897C83}"/>
    <cellStyle name="Output 2 4 3 2 7 2 2" xfId="27256" xr:uid="{62F94C2B-57D2-4F4A-A2BE-866DA12E277B}"/>
    <cellStyle name="Output 2 4 3 2 7 2 3" xfId="27257" xr:uid="{ABC93C88-9B10-40C6-B12A-8F4E08DD251A}"/>
    <cellStyle name="Output 2 4 3 2 7 3" xfId="27258" xr:uid="{72E3B887-F4E7-43DB-A1F3-234FCDF0AF6F}"/>
    <cellStyle name="Output 2 4 3 2 7 3 2" xfId="27259" xr:uid="{36FFD1C9-0DFC-452F-8E0A-AF6EE8A5CE95}"/>
    <cellStyle name="Output 2 4 3 2 7 3 3" xfId="27260" xr:uid="{4B46C8FA-AFC8-4E04-B08C-4652CF917C6D}"/>
    <cellStyle name="Output 2 4 3 2 7 4" xfId="27261" xr:uid="{81079C63-3F3C-4335-AB37-0556B347CDD7}"/>
    <cellStyle name="Output 2 4 3 2 7 4 2" xfId="27262" xr:uid="{42D29FE3-72C6-450C-9A77-B0613EE4D6EC}"/>
    <cellStyle name="Output 2 4 3 2 7 4 3" xfId="27263" xr:uid="{7FBDF174-4C07-4ED2-B432-0AB0C2C2D24A}"/>
    <cellStyle name="Output 2 4 3 2 7 5" xfId="27264" xr:uid="{3B9BE3D6-C702-49C6-A4AF-2A130B02AA0A}"/>
    <cellStyle name="Output 2 4 3 2 7 5 2" xfId="27265" xr:uid="{5D5A6703-8C0E-4FC5-8F34-69C2C2BA72A7}"/>
    <cellStyle name="Output 2 4 3 2 7 5 3" xfId="27266" xr:uid="{83EAF4EA-9F0B-4D42-A4C5-D4EFAD610958}"/>
    <cellStyle name="Output 2 4 3 2 7 6" xfId="27267" xr:uid="{979CB40D-016B-4203-A183-7143DF72C189}"/>
    <cellStyle name="Output 2 4 3 2 7 6 2" xfId="27268" xr:uid="{BA026F6A-B331-4F2A-81C0-A791E923FA5D}"/>
    <cellStyle name="Output 2 4 3 2 7 6 3" xfId="27269" xr:uid="{1E4AB90D-6F64-47CF-8C06-1B8BCDE2533C}"/>
    <cellStyle name="Output 2 4 3 2 7 7" xfId="27270" xr:uid="{B2D3BFAB-75B5-4C30-B112-2A918F5F6DD9}"/>
    <cellStyle name="Output 2 4 3 2 7 8" xfId="27271" xr:uid="{9AAC710C-C86A-41AD-95B3-A923F5B1E42B}"/>
    <cellStyle name="Output 2 4 3 2 7 9" xfId="27272" xr:uid="{62CED133-D5C4-4139-9050-71F0A5467665}"/>
    <cellStyle name="Output 2 4 3 2 8" xfId="27273" xr:uid="{9C23059F-8458-469D-84F1-A2DA585AC79C}"/>
    <cellStyle name="Output 2 4 3 2 8 2" xfId="27274" xr:uid="{03614C35-D957-4212-99AC-823A86D21290}"/>
    <cellStyle name="Output 2 4 3 2 8 2 2" xfId="27275" xr:uid="{ACDB544C-69EE-4B4F-A59A-CBB5AE6F986F}"/>
    <cellStyle name="Output 2 4 3 2 8 2 3" xfId="27276" xr:uid="{0917CAFB-3D50-4826-9DC7-E2C68476A4AE}"/>
    <cellStyle name="Output 2 4 3 2 8 3" xfId="27277" xr:uid="{3532E306-A133-4F42-9F2A-16F9980FD8B3}"/>
    <cellStyle name="Output 2 4 3 2 8 3 2" xfId="27278" xr:uid="{B3AEC791-D161-4A65-97DD-9CE649A4EC50}"/>
    <cellStyle name="Output 2 4 3 2 8 3 3" xfId="27279" xr:uid="{870F724D-D064-4E27-8FF1-6EE4689BFC98}"/>
    <cellStyle name="Output 2 4 3 2 8 4" xfId="27280" xr:uid="{CD83B9ED-EE05-448B-AD67-DE790F1A09C1}"/>
    <cellStyle name="Output 2 4 3 2 8 4 2" xfId="27281" xr:uid="{20761572-4D73-422E-B9EF-461CA3E520C0}"/>
    <cellStyle name="Output 2 4 3 2 8 4 3" xfId="27282" xr:uid="{0943CA1F-0E52-4F5E-B965-58E0ABF9DB1A}"/>
    <cellStyle name="Output 2 4 3 2 8 5" xfId="27283" xr:uid="{1913A4C3-A693-4D9C-8380-81D1FF0FF6DD}"/>
    <cellStyle name="Output 2 4 3 2 8 5 2" xfId="27284" xr:uid="{93049AAC-0B7A-4F48-A4F6-BDCFCD6A67B9}"/>
    <cellStyle name="Output 2 4 3 2 8 5 3" xfId="27285" xr:uid="{DA53758F-AE9B-4379-A1BA-039547A07C05}"/>
    <cellStyle name="Output 2 4 3 2 8 6" xfId="27286" xr:uid="{FD30E831-4A2C-4418-AB96-30A6BB0FCE1A}"/>
    <cellStyle name="Output 2 4 3 2 8 6 2" xfId="27287" xr:uid="{8D1F77B7-5C97-4CE7-AE25-287BF730B756}"/>
    <cellStyle name="Output 2 4 3 2 8 6 3" xfId="27288" xr:uid="{178E870C-BBED-40AE-ABB6-71564A98B494}"/>
    <cellStyle name="Output 2 4 3 2 8 7" xfId="27289" xr:uid="{8892763C-ECE7-4E3E-AE78-2950ECA2CD84}"/>
    <cellStyle name="Output 2 4 3 2 8 8" xfId="27290" xr:uid="{312FC1B4-3350-480B-BF78-632A36C05714}"/>
    <cellStyle name="Output 2 4 3 2 8 9" xfId="27291" xr:uid="{3EFCFD2B-5477-460F-B09D-7A02E7335473}"/>
    <cellStyle name="Output 2 4 3 2 9" xfId="27292" xr:uid="{A78F22AF-68E0-4CF6-BADF-45DDECBBECA8}"/>
    <cellStyle name="Output 2 4 3 2 9 2" xfId="27293" xr:uid="{4EBD54CC-0978-4285-A5FF-D51F85F67F71}"/>
    <cellStyle name="Output 2 4 3 2 9 2 2" xfId="27294" xr:uid="{545C476E-9DFE-4396-8236-C3DB3CF4B10C}"/>
    <cellStyle name="Output 2 4 3 2 9 2 3" xfId="27295" xr:uid="{84E41BAB-8384-41E6-9F44-51203E610902}"/>
    <cellStyle name="Output 2 4 3 2 9 3" xfId="27296" xr:uid="{162E995C-A050-4CA9-97E2-D1841777BB8A}"/>
    <cellStyle name="Output 2 4 3 2 9 3 2" xfId="27297" xr:uid="{3D8AF427-5A8E-4B10-BBEF-64F6A406C4A3}"/>
    <cellStyle name="Output 2 4 3 2 9 3 3" xfId="27298" xr:uid="{CFD4B8C2-DCF8-45C6-9CFE-20707ECC2A8B}"/>
    <cellStyle name="Output 2 4 3 2 9 4" xfId="27299" xr:uid="{3F89661D-5D6C-476B-A9AC-F1A4DD01C2F9}"/>
    <cellStyle name="Output 2 4 3 2 9 4 2" xfId="27300" xr:uid="{27277156-ADCC-4645-8F8D-B6EF188D9F06}"/>
    <cellStyle name="Output 2 4 3 2 9 4 3" xfId="27301" xr:uid="{DDB6172D-E802-4A07-BFED-A57E18462199}"/>
    <cellStyle name="Output 2 4 3 2 9 5" xfId="27302" xr:uid="{581BEBD3-CE2A-428F-AC3E-85BB58E7F53F}"/>
    <cellStyle name="Output 2 4 3 2 9 5 2" xfId="27303" xr:uid="{15A4EA42-B6B4-49AF-B723-5D68B1DF1C11}"/>
    <cellStyle name="Output 2 4 3 2 9 5 3" xfId="27304" xr:uid="{2E2DFAFA-AD48-4047-B9BD-8452675F5577}"/>
    <cellStyle name="Output 2 4 3 2 9 6" xfId="27305" xr:uid="{9B68C32D-65EF-4F14-BEAF-E78FA1650706}"/>
    <cellStyle name="Output 2 4 3 2 9 6 2" xfId="27306" xr:uid="{5D008CEB-7852-4D96-A3B4-DE224C9978CE}"/>
    <cellStyle name="Output 2 4 3 2 9 6 3" xfId="27307" xr:uid="{D7B213A7-7BAA-49DC-A999-300EF990A790}"/>
    <cellStyle name="Output 2 4 3 2 9 7" xfId="27308" xr:uid="{2A0E967A-3960-426A-85E2-06A7738DE184}"/>
    <cellStyle name="Output 2 4 3 2 9 8" xfId="27309" xr:uid="{6975450B-5FDD-498F-B055-126A81473E44}"/>
    <cellStyle name="Output 2 4 3 20" xfId="27310" xr:uid="{24AE9290-0497-438A-A14B-0E4401A6A2AA}"/>
    <cellStyle name="Output 2 4 3 21" xfId="27311" xr:uid="{35ABF9B4-F1B2-40E8-A4F7-7F645474C1B9}"/>
    <cellStyle name="Output 2 4 3 3" xfId="27312" xr:uid="{1AA9E8A7-D41E-46B6-9E25-0B25CB2FAD87}"/>
    <cellStyle name="Output 2 4 3 3 10" xfId="27313" xr:uid="{73CF462E-C1E1-4678-9C54-3D3D5302DE38}"/>
    <cellStyle name="Output 2 4 3 3 10 2" xfId="27314" xr:uid="{B1492A43-49AB-4BDD-9663-E7D05CECEBA0}"/>
    <cellStyle name="Output 2 4 3 3 10 2 2" xfId="27315" xr:uid="{56881645-100B-4ED5-8C86-437F174EA484}"/>
    <cellStyle name="Output 2 4 3 3 10 2 3" xfId="27316" xr:uid="{E831B45D-133C-4971-872C-5A87E0A1B9DB}"/>
    <cellStyle name="Output 2 4 3 3 10 3" xfId="27317" xr:uid="{C786EB45-5819-42DE-A098-967377086B22}"/>
    <cellStyle name="Output 2 4 3 3 10 3 2" xfId="27318" xr:uid="{8B4842FE-5963-4E3C-A07A-2BE59BC689BF}"/>
    <cellStyle name="Output 2 4 3 3 10 3 3" xfId="27319" xr:uid="{2F85ACB8-295F-4F01-A96A-2EC1DA98DC43}"/>
    <cellStyle name="Output 2 4 3 3 10 4" xfId="27320" xr:uid="{2E873DDE-07CD-49CB-BF05-7A97EED883C1}"/>
    <cellStyle name="Output 2 4 3 3 10 4 2" xfId="27321" xr:uid="{EDB5F114-E20F-4515-936A-F95EFA2D4DA2}"/>
    <cellStyle name="Output 2 4 3 3 10 4 3" xfId="27322" xr:uid="{24FDB717-6BF2-4730-BE25-691C1500632A}"/>
    <cellStyle name="Output 2 4 3 3 10 5" xfId="27323" xr:uid="{CE259189-51DA-4A47-89BA-100E153C191D}"/>
    <cellStyle name="Output 2 4 3 3 10 5 2" xfId="27324" xr:uid="{9C715C80-6CAC-42F9-9437-9271CD0F8994}"/>
    <cellStyle name="Output 2 4 3 3 10 5 3" xfId="27325" xr:uid="{197F5658-E6DC-4EBD-9522-73EF0BC2D75C}"/>
    <cellStyle name="Output 2 4 3 3 10 6" xfId="27326" xr:uid="{EE7F17CC-F539-4DFA-9A98-F357725F65FD}"/>
    <cellStyle name="Output 2 4 3 3 10 6 2" xfId="27327" xr:uid="{C54A8433-9D4B-431A-B794-A92E593ED3A9}"/>
    <cellStyle name="Output 2 4 3 3 10 6 3" xfId="27328" xr:uid="{B2C7E7B2-04A9-43EE-A5C5-205BD0D68207}"/>
    <cellStyle name="Output 2 4 3 3 10 7" xfId="27329" xr:uid="{A96FC85E-1568-4DE2-BECE-7868B159969E}"/>
    <cellStyle name="Output 2 4 3 3 10 8" xfId="27330" xr:uid="{DCEC9B52-1FD4-410C-84E4-8FAD3EC6BA5E}"/>
    <cellStyle name="Output 2 4 3 3 11" xfId="27331" xr:uid="{3C30ABF3-9B54-4D63-96D8-706E94AF5F4A}"/>
    <cellStyle name="Output 2 4 3 3 11 2" xfId="27332" xr:uid="{FE46E0A7-A88F-4516-B237-3F1CBEE46B96}"/>
    <cellStyle name="Output 2 4 3 3 11 2 2" xfId="27333" xr:uid="{FE3AE59F-08B9-436A-95D5-9CEE7E5C538B}"/>
    <cellStyle name="Output 2 4 3 3 11 2 3" xfId="27334" xr:uid="{9AEEC1D3-E1C4-419A-BCD9-E17ED7E289B1}"/>
    <cellStyle name="Output 2 4 3 3 11 3" xfId="27335" xr:uid="{B46CA1FA-CDAC-438D-828B-1E16B8A43ADD}"/>
    <cellStyle name="Output 2 4 3 3 11 3 2" xfId="27336" xr:uid="{D62C3EE6-D4B1-43AB-9B8F-677C6BABCDD2}"/>
    <cellStyle name="Output 2 4 3 3 11 3 3" xfId="27337" xr:uid="{EFB554D8-4578-4D51-8742-F521FCD969FA}"/>
    <cellStyle name="Output 2 4 3 3 11 4" xfId="27338" xr:uid="{DC2E7C99-DB80-456B-A35F-2DD7E3FC74E2}"/>
    <cellStyle name="Output 2 4 3 3 11 4 2" xfId="27339" xr:uid="{B3F42941-71A6-4AE4-ADF8-8824F152E558}"/>
    <cellStyle name="Output 2 4 3 3 11 4 3" xfId="27340" xr:uid="{B9292CC6-C5EC-41BD-A8FE-817C9AA174FD}"/>
    <cellStyle name="Output 2 4 3 3 11 5" xfId="27341" xr:uid="{2A48F097-AD3F-4BB9-91F3-AAE193CE2826}"/>
    <cellStyle name="Output 2 4 3 3 11 5 2" xfId="27342" xr:uid="{968B5021-1AF5-40B8-B27F-151AB512E2CB}"/>
    <cellStyle name="Output 2 4 3 3 11 5 3" xfId="27343" xr:uid="{0A5E10C6-5E1D-4B0F-8102-03D7C6287A2F}"/>
    <cellStyle name="Output 2 4 3 3 11 6" xfId="27344" xr:uid="{D9C58D90-2657-4ED1-AAA0-8CC82B6C2D0B}"/>
    <cellStyle name="Output 2 4 3 3 11 6 2" xfId="27345" xr:uid="{7CCC4555-8686-43B6-AFF7-3AFCFE06750A}"/>
    <cellStyle name="Output 2 4 3 3 11 6 3" xfId="27346" xr:uid="{728F30ED-48C9-4865-923C-7E0546DBBE4D}"/>
    <cellStyle name="Output 2 4 3 3 11 7" xfId="27347" xr:uid="{4D890270-5717-45D5-B1BC-D668293C5ACF}"/>
    <cellStyle name="Output 2 4 3 3 11 8" xfId="27348" xr:uid="{B369B957-C4D8-4565-B57C-97D8750C4EEB}"/>
    <cellStyle name="Output 2 4 3 3 12" xfId="27349" xr:uid="{FFA9A4EE-9BED-468F-8C91-F5235A906E10}"/>
    <cellStyle name="Output 2 4 3 3 12 2" xfId="27350" xr:uid="{A6F00214-5E2F-4D6D-B886-4A99B96D387A}"/>
    <cellStyle name="Output 2 4 3 3 12 2 2" xfId="27351" xr:uid="{278515A3-4097-4637-BD2C-FE05BC04D14D}"/>
    <cellStyle name="Output 2 4 3 3 12 2 3" xfId="27352" xr:uid="{1B9CC308-7EB5-4726-BB2F-53C69844130D}"/>
    <cellStyle name="Output 2 4 3 3 12 3" xfId="27353" xr:uid="{499CE724-CCE3-4663-97ED-8817C2B8C040}"/>
    <cellStyle name="Output 2 4 3 3 12 3 2" xfId="27354" xr:uid="{6CCFAC62-3AEE-4E64-92DD-E1AC8E65585D}"/>
    <cellStyle name="Output 2 4 3 3 12 3 3" xfId="27355" xr:uid="{72F3007D-9D44-43FD-9D9C-4510E5A7555D}"/>
    <cellStyle name="Output 2 4 3 3 12 4" xfId="27356" xr:uid="{2636626B-6EDF-4304-9F14-43523D506D70}"/>
    <cellStyle name="Output 2 4 3 3 12 4 2" xfId="27357" xr:uid="{C7E8821B-B70D-4D1F-B618-B299E9483067}"/>
    <cellStyle name="Output 2 4 3 3 12 4 3" xfId="27358" xr:uid="{FA9DEF60-7F15-49A9-99F6-B27F8D570E1A}"/>
    <cellStyle name="Output 2 4 3 3 12 5" xfId="27359" xr:uid="{05B028AF-5263-4CB2-BE47-A4E6CF81E178}"/>
    <cellStyle name="Output 2 4 3 3 12 5 2" xfId="27360" xr:uid="{46E94A08-2869-4C2C-8592-13908B36CD7B}"/>
    <cellStyle name="Output 2 4 3 3 12 5 3" xfId="27361" xr:uid="{D9DE0F4E-A89F-4DC0-9E89-C431838DBC51}"/>
    <cellStyle name="Output 2 4 3 3 12 6" xfId="27362" xr:uid="{44E94DBC-4B5D-4132-8E21-6B7247489E9F}"/>
    <cellStyle name="Output 2 4 3 3 12 6 2" xfId="27363" xr:uid="{7C239176-C761-4F24-BC9D-EF7FA7D55866}"/>
    <cellStyle name="Output 2 4 3 3 12 6 3" xfId="27364" xr:uid="{536C4416-BE4E-46BE-8407-542EEF39AC30}"/>
    <cellStyle name="Output 2 4 3 3 12 7" xfId="27365" xr:uid="{F1A5405A-223C-44FC-8251-74AE64CDFD13}"/>
    <cellStyle name="Output 2 4 3 3 12 8" xfId="27366" xr:uid="{6CDBEB50-9CE4-4628-97C6-6A7EB9BC5627}"/>
    <cellStyle name="Output 2 4 3 3 13" xfId="27367" xr:uid="{72EEEAB5-D923-490C-BAFE-AD633702BA71}"/>
    <cellStyle name="Output 2 4 3 3 13 2" xfId="27368" xr:uid="{88BB166C-F427-4D76-82DC-CF4CF83F400D}"/>
    <cellStyle name="Output 2 4 3 3 13 2 2" xfId="27369" xr:uid="{47C887E6-698B-4D27-B9E8-65961292D7BD}"/>
    <cellStyle name="Output 2 4 3 3 13 2 3" xfId="27370" xr:uid="{52C1552C-E2BA-4A48-9256-3867B16AC416}"/>
    <cellStyle name="Output 2 4 3 3 13 3" xfId="27371" xr:uid="{6032A01F-6B58-46AC-9B0C-98925838A292}"/>
    <cellStyle name="Output 2 4 3 3 13 3 2" xfId="27372" xr:uid="{5A5902EF-233B-420B-B80E-E5AF1D5B2BDD}"/>
    <cellStyle name="Output 2 4 3 3 13 3 3" xfId="27373" xr:uid="{9216EF2A-B7AE-4CEE-AEC7-5124A713FBD1}"/>
    <cellStyle name="Output 2 4 3 3 13 4" xfId="27374" xr:uid="{A9EE2C1F-E99F-4FF9-AFDE-17E266940E5A}"/>
    <cellStyle name="Output 2 4 3 3 13 4 2" xfId="27375" xr:uid="{CA3DD5F3-46BC-4E9E-BBD0-D1502E64116F}"/>
    <cellStyle name="Output 2 4 3 3 13 4 3" xfId="27376" xr:uid="{12EB73E6-BE05-4A78-956C-B459C4A0420F}"/>
    <cellStyle name="Output 2 4 3 3 13 5" xfId="27377" xr:uid="{529BF796-67A9-4A00-9B15-AE7C57CCE408}"/>
    <cellStyle name="Output 2 4 3 3 13 5 2" xfId="27378" xr:uid="{EC152CC3-1CB7-4FBC-884E-7E1313635FF6}"/>
    <cellStyle name="Output 2 4 3 3 13 5 3" xfId="27379" xr:uid="{88E2DAED-5227-42A5-8599-509E83187FBA}"/>
    <cellStyle name="Output 2 4 3 3 13 6" xfId="27380" xr:uid="{2652C514-57C7-4394-AD7D-241BC70E920D}"/>
    <cellStyle name="Output 2 4 3 3 13 6 2" xfId="27381" xr:uid="{B3D7CDFF-5596-4430-ADB5-CF5BB6649B74}"/>
    <cellStyle name="Output 2 4 3 3 13 6 3" xfId="27382" xr:uid="{1B3C822E-0121-4267-B234-73D369E3C118}"/>
    <cellStyle name="Output 2 4 3 3 13 7" xfId="27383" xr:uid="{4194D3B8-8C54-47CB-B1F8-C874E54BEEE2}"/>
    <cellStyle name="Output 2 4 3 3 13 8" xfId="27384" xr:uid="{543B2DBC-955E-48FF-99A6-D565B51B336E}"/>
    <cellStyle name="Output 2 4 3 3 14" xfId="27385" xr:uid="{E849B765-3899-4BE0-A881-28F26E1E085E}"/>
    <cellStyle name="Output 2 4 3 3 14 2" xfId="27386" xr:uid="{0275FB8A-990B-4DC8-9469-84DC8606F8E5}"/>
    <cellStyle name="Output 2 4 3 3 14 2 2" xfId="27387" xr:uid="{EEB334DD-4630-443D-9FA0-91F677FB378D}"/>
    <cellStyle name="Output 2 4 3 3 14 2 3" xfId="27388" xr:uid="{F462780B-18AC-4F1B-AA3D-1528AC90C2F8}"/>
    <cellStyle name="Output 2 4 3 3 14 3" xfId="27389" xr:uid="{16D152BC-1CEA-44D9-90E9-5389BBA4C709}"/>
    <cellStyle name="Output 2 4 3 3 14 3 2" xfId="27390" xr:uid="{1B254786-93F5-4245-98FF-2C651FE684BD}"/>
    <cellStyle name="Output 2 4 3 3 14 3 3" xfId="27391" xr:uid="{AE2E65C9-991B-4B63-BBC9-0BA6E063EEF2}"/>
    <cellStyle name="Output 2 4 3 3 14 4" xfId="27392" xr:uid="{35E12194-B859-4120-9277-4D36A8129D0A}"/>
    <cellStyle name="Output 2 4 3 3 14 4 2" xfId="27393" xr:uid="{95DB3287-041C-4276-88C7-ADA93A4EA462}"/>
    <cellStyle name="Output 2 4 3 3 14 4 3" xfId="27394" xr:uid="{B3B3774C-5310-4B8B-8923-9F1876F929AB}"/>
    <cellStyle name="Output 2 4 3 3 14 5" xfId="27395" xr:uid="{C9144F0E-2A29-4501-8FCD-6559ED422B1B}"/>
    <cellStyle name="Output 2 4 3 3 14 5 2" xfId="27396" xr:uid="{9FB84754-63CF-467B-9BEF-40A445597975}"/>
    <cellStyle name="Output 2 4 3 3 14 5 3" xfId="27397" xr:uid="{A5C01035-CD47-4D6B-A960-7BFA1F2A56CC}"/>
    <cellStyle name="Output 2 4 3 3 14 6" xfId="27398" xr:uid="{2D3243F1-1072-48BF-AAD9-6A5BD03BB01F}"/>
    <cellStyle name="Output 2 4 3 3 14 6 2" xfId="27399" xr:uid="{B88D4F47-3A0D-4CA6-A4E6-60E893AA0CA9}"/>
    <cellStyle name="Output 2 4 3 3 14 6 3" xfId="27400" xr:uid="{EBB7BA9C-6A6D-427F-92D5-0F3863430DFF}"/>
    <cellStyle name="Output 2 4 3 3 14 7" xfId="27401" xr:uid="{708DC695-D0ED-4A5F-B2D6-33D80DD1C419}"/>
    <cellStyle name="Output 2 4 3 3 14 8" xfId="27402" xr:uid="{EFE4EF0E-3944-4290-ADB8-CC4842B7B830}"/>
    <cellStyle name="Output 2 4 3 3 15" xfId="27403" xr:uid="{BD344199-BD42-420D-A71F-47D436F8264E}"/>
    <cellStyle name="Output 2 4 3 3 15 2" xfId="27404" xr:uid="{1B9A31EF-3A3C-4284-AB68-443FD8B1EC94}"/>
    <cellStyle name="Output 2 4 3 3 15 3" xfId="27405" xr:uid="{16DF5FB6-825E-4C78-97B9-A51077FA1EFD}"/>
    <cellStyle name="Output 2 4 3 3 16" xfId="27406" xr:uid="{C4274F33-0C96-4885-BE8A-D01D9D4D212A}"/>
    <cellStyle name="Output 2 4 3 3 16 2" xfId="27407" xr:uid="{17B628CA-4C74-4B5A-B86B-72B86EB3321C}"/>
    <cellStyle name="Output 2 4 3 3 16 3" xfId="27408" xr:uid="{D9559F95-835D-454A-AB42-2D27DFCEAECB}"/>
    <cellStyle name="Output 2 4 3 3 17" xfId="27409" xr:uid="{CEDA7039-B068-4341-9E7E-9BB99087ED90}"/>
    <cellStyle name="Output 2 4 3 3 18" xfId="27410" xr:uid="{8BCF5928-434A-41C8-BBB5-CD79EB2431DC}"/>
    <cellStyle name="Output 2 4 3 3 2" xfId="27411" xr:uid="{8D8E68B1-E8AF-4D4E-A2A1-4BE22EABB082}"/>
    <cellStyle name="Output 2 4 3 3 2 2" xfId="27412" xr:uid="{39CD524E-26A5-4E2C-9783-21460CBBEFA4}"/>
    <cellStyle name="Output 2 4 3 3 2 2 2" xfId="27413" xr:uid="{72A80C80-62D5-4B94-8CEA-89733AA0415F}"/>
    <cellStyle name="Output 2 4 3 3 2 2 3" xfId="27414" xr:uid="{EE02AEB3-1665-4263-B49A-E1E332C5FC77}"/>
    <cellStyle name="Output 2 4 3 3 2 3" xfId="27415" xr:uid="{C1EB2A95-2220-42D8-BD8A-6BF748E9E983}"/>
    <cellStyle name="Output 2 4 3 3 2 3 2" xfId="27416" xr:uid="{E96C87F0-02F1-4A21-A90C-4ACE5AA857AE}"/>
    <cellStyle name="Output 2 4 3 3 2 3 3" xfId="27417" xr:uid="{6853362A-1730-480D-AF6E-0DEC95032D30}"/>
    <cellStyle name="Output 2 4 3 3 2 4" xfId="27418" xr:uid="{4BDA878A-6CF3-4E80-ABA6-9C9D62C88746}"/>
    <cellStyle name="Output 2 4 3 3 2 4 2" xfId="27419" xr:uid="{9DBC7461-6A09-4A2F-B941-B09EFFB202AA}"/>
    <cellStyle name="Output 2 4 3 3 2 4 3" xfId="27420" xr:uid="{E060C7BC-221A-419E-BAF7-5A36892CC756}"/>
    <cellStyle name="Output 2 4 3 3 2 5" xfId="27421" xr:uid="{C5613645-E797-43B4-A105-2A22CDC100A0}"/>
    <cellStyle name="Output 2 4 3 3 2 5 2" xfId="27422" xr:uid="{181E18FC-5EE5-4CF5-A11F-C05269F51C82}"/>
    <cellStyle name="Output 2 4 3 3 2 5 3" xfId="27423" xr:uid="{77758935-B49B-460F-B24F-7B0EA8B0AEA8}"/>
    <cellStyle name="Output 2 4 3 3 2 6" xfId="27424" xr:uid="{64547BA6-6EC3-4FF6-B590-D1BA83A60788}"/>
    <cellStyle name="Output 2 4 3 3 2 6 2" xfId="27425" xr:uid="{96FB7640-3F1F-4BBC-9051-E72BB05EAC4E}"/>
    <cellStyle name="Output 2 4 3 3 2 6 3" xfId="27426" xr:uid="{F5BBBA20-D614-4C6B-959F-6BCFE13735C1}"/>
    <cellStyle name="Output 2 4 3 3 2 7" xfId="27427" xr:uid="{8C3DB5AE-D1D7-4B50-B8CA-AE258416D0CE}"/>
    <cellStyle name="Output 2 4 3 3 2 8" xfId="27428" xr:uid="{0F9302D2-13E7-4B65-B3F6-C9072697E6D7}"/>
    <cellStyle name="Output 2 4 3 3 2 9" xfId="27429" xr:uid="{B8AA86D6-04B6-476D-BF28-2D1DEAF95109}"/>
    <cellStyle name="Output 2 4 3 3 3" xfId="27430" xr:uid="{B33466E6-2773-4D3B-93EB-C4CA9CD011B5}"/>
    <cellStyle name="Output 2 4 3 3 3 2" xfId="27431" xr:uid="{6E4BC5CF-BDA4-4DAE-9E09-B85747362A2B}"/>
    <cellStyle name="Output 2 4 3 3 3 2 2" xfId="27432" xr:uid="{170CCC56-E6EE-4787-8707-7A5B3814A4AA}"/>
    <cellStyle name="Output 2 4 3 3 3 2 3" xfId="27433" xr:uid="{5771AE03-F7C6-44EB-BC08-C6A253D558C0}"/>
    <cellStyle name="Output 2 4 3 3 3 3" xfId="27434" xr:uid="{5D2A3B68-10A1-4DBE-98A1-ACC82F7C2AE8}"/>
    <cellStyle name="Output 2 4 3 3 3 3 2" xfId="27435" xr:uid="{5B5B6AA3-8621-417A-A513-4587B355AEB5}"/>
    <cellStyle name="Output 2 4 3 3 3 3 3" xfId="27436" xr:uid="{DDC8C600-3861-4FDD-86D7-9C74310DF026}"/>
    <cellStyle name="Output 2 4 3 3 3 4" xfId="27437" xr:uid="{DD869D7D-85E8-48F1-81AD-0871E2160FCD}"/>
    <cellStyle name="Output 2 4 3 3 3 4 2" xfId="27438" xr:uid="{0D8F36E9-FEB7-4E30-A824-526F36646E2F}"/>
    <cellStyle name="Output 2 4 3 3 3 4 3" xfId="27439" xr:uid="{44C8958C-5B09-46E2-A977-98A0B76D98EF}"/>
    <cellStyle name="Output 2 4 3 3 3 5" xfId="27440" xr:uid="{9712852E-7F32-43C2-B408-10F27DF4510B}"/>
    <cellStyle name="Output 2 4 3 3 3 5 2" xfId="27441" xr:uid="{2FD84881-59AF-43D0-928C-04C8C36A40AE}"/>
    <cellStyle name="Output 2 4 3 3 3 5 3" xfId="27442" xr:uid="{65CF7A8A-9C8D-4AD8-95B5-2EE4693AC14D}"/>
    <cellStyle name="Output 2 4 3 3 3 6" xfId="27443" xr:uid="{77DE54D6-6021-4347-A0F8-99B228B211D6}"/>
    <cellStyle name="Output 2 4 3 3 3 6 2" xfId="27444" xr:uid="{A15C2ABB-CB20-45E3-B8F7-8A7021C5CD6B}"/>
    <cellStyle name="Output 2 4 3 3 3 6 3" xfId="27445" xr:uid="{BCF28458-627E-4648-ACF0-A05A90A59F0B}"/>
    <cellStyle name="Output 2 4 3 3 3 7" xfId="27446" xr:uid="{71CEEF15-B7CF-4C23-BA50-34C4E354C471}"/>
    <cellStyle name="Output 2 4 3 3 3 8" xfId="27447" xr:uid="{94ABDF0D-8BB0-4F97-AB09-4C17B40D88A7}"/>
    <cellStyle name="Output 2 4 3 3 3 9" xfId="27448" xr:uid="{DF21D46D-8225-4A18-95CD-7F1C522BE560}"/>
    <cellStyle name="Output 2 4 3 3 4" xfId="27449" xr:uid="{EA3EC17E-0328-4F46-9737-5880294DF4B5}"/>
    <cellStyle name="Output 2 4 3 3 4 2" xfId="27450" xr:uid="{E811F8EE-DCB4-42A3-B8E4-B9F53CDCF84D}"/>
    <cellStyle name="Output 2 4 3 3 4 2 2" xfId="27451" xr:uid="{2DF575E0-B65B-4CC8-A539-3E92B1A553DA}"/>
    <cellStyle name="Output 2 4 3 3 4 2 3" xfId="27452" xr:uid="{D99320E1-D64E-4E17-AC8C-CAD5A1B0F229}"/>
    <cellStyle name="Output 2 4 3 3 4 3" xfId="27453" xr:uid="{80DC13BE-ABC0-4A43-B9F9-9A7D0A8B7579}"/>
    <cellStyle name="Output 2 4 3 3 4 3 2" xfId="27454" xr:uid="{6409E523-5A07-45FD-9A11-56861979CE94}"/>
    <cellStyle name="Output 2 4 3 3 4 3 3" xfId="27455" xr:uid="{06ED8D48-4AD0-40AE-942B-9F92FDBE77B9}"/>
    <cellStyle name="Output 2 4 3 3 4 4" xfId="27456" xr:uid="{E084568C-3AC3-44FF-AB56-8693B70E4594}"/>
    <cellStyle name="Output 2 4 3 3 4 4 2" xfId="27457" xr:uid="{4FF306DD-E07F-47AC-827F-1EF158CD29F2}"/>
    <cellStyle name="Output 2 4 3 3 4 4 3" xfId="27458" xr:uid="{9CB64854-9FCA-4C3F-8A1C-158AAB21E7D0}"/>
    <cellStyle name="Output 2 4 3 3 4 5" xfId="27459" xr:uid="{0F2A7C69-58C4-4170-A498-AE01E2284543}"/>
    <cellStyle name="Output 2 4 3 3 4 5 2" xfId="27460" xr:uid="{8A7C5F2D-75D2-4CF7-B6B1-A17CE1253CD4}"/>
    <cellStyle name="Output 2 4 3 3 4 5 3" xfId="27461" xr:uid="{3915E89E-76E3-4A33-AF0A-9B013BAB8751}"/>
    <cellStyle name="Output 2 4 3 3 4 6" xfId="27462" xr:uid="{DF3C1C73-832D-4462-BA9D-88FEDC4E1F41}"/>
    <cellStyle name="Output 2 4 3 3 4 6 2" xfId="27463" xr:uid="{4D4A9A4F-D9A4-47D8-8BFF-433ED6389D7A}"/>
    <cellStyle name="Output 2 4 3 3 4 6 3" xfId="27464" xr:uid="{7872CBB9-1873-4EBF-A972-3CA74A4BD4C9}"/>
    <cellStyle name="Output 2 4 3 3 4 7" xfId="27465" xr:uid="{61065081-1EEA-48D1-A833-186C4806F400}"/>
    <cellStyle name="Output 2 4 3 3 4 8" xfId="27466" xr:uid="{A2D117A8-00EB-46BE-B3B7-D2EFCE3FBB46}"/>
    <cellStyle name="Output 2 4 3 3 4 9" xfId="27467" xr:uid="{0052AF4C-1FF7-4A9B-A3CB-E812531FD08D}"/>
    <cellStyle name="Output 2 4 3 3 5" xfId="27468" xr:uid="{397DAD26-D798-4539-BC8F-54D3BE20D60D}"/>
    <cellStyle name="Output 2 4 3 3 5 2" xfId="27469" xr:uid="{6A982DF6-FB2C-4657-B883-7BB9C664B4F9}"/>
    <cellStyle name="Output 2 4 3 3 5 2 2" xfId="27470" xr:uid="{04D64CD4-7EC1-470B-B3FF-0676D2A0EAD5}"/>
    <cellStyle name="Output 2 4 3 3 5 2 3" xfId="27471" xr:uid="{1E04BC1B-59DF-430C-B24C-A1E9C79CBA29}"/>
    <cellStyle name="Output 2 4 3 3 5 3" xfId="27472" xr:uid="{FB7A113C-C33D-4F06-9298-C6C0A154B066}"/>
    <cellStyle name="Output 2 4 3 3 5 3 2" xfId="27473" xr:uid="{19FAC46D-BABD-49FA-8AE7-A483986B2A79}"/>
    <cellStyle name="Output 2 4 3 3 5 3 3" xfId="27474" xr:uid="{383F2B22-B85B-4598-B74A-982C4DCE139E}"/>
    <cellStyle name="Output 2 4 3 3 5 4" xfId="27475" xr:uid="{2EA4554F-395A-4554-B3D5-F3C45E6D3F37}"/>
    <cellStyle name="Output 2 4 3 3 5 4 2" xfId="27476" xr:uid="{9E9682C3-D502-41C7-8DFD-71D016E7F2C6}"/>
    <cellStyle name="Output 2 4 3 3 5 4 3" xfId="27477" xr:uid="{1B27244A-9244-4459-B346-02F3F7D43F04}"/>
    <cellStyle name="Output 2 4 3 3 5 5" xfId="27478" xr:uid="{C69F2E7B-BD27-48F1-936D-0CC0339E5C9A}"/>
    <cellStyle name="Output 2 4 3 3 5 5 2" xfId="27479" xr:uid="{5EF683C5-12F0-48FD-92C6-216277D6F200}"/>
    <cellStyle name="Output 2 4 3 3 5 5 3" xfId="27480" xr:uid="{1377E620-4A70-49B9-B265-B07448F5982F}"/>
    <cellStyle name="Output 2 4 3 3 5 6" xfId="27481" xr:uid="{6ED5F376-24B7-4FD2-98F6-64B560521B4D}"/>
    <cellStyle name="Output 2 4 3 3 5 6 2" xfId="27482" xr:uid="{5C408688-4555-49EA-805E-CA59A9339DD9}"/>
    <cellStyle name="Output 2 4 3 3 5 6 3" xfId="27483" xr:uid="{39D2E2B7-BAED-4C92-99F7-1E1D483EE000}"/>
    <cellStyle name="Output 2 4 3 3 5 7" xfId="27484" xr:uid="{E47C3A71-5EFD-4B7A-B639-0A39AB9686D6}"/>
    <cellStyle name="Output 2 4 3 3 5 8" xfId="27485" xr:uid="{0D9179E0-99E8-4A4E-AC34-6358540647D7}"/>
    <cellStyle name="Output 2 4 3 3 5 9" xfId="27486" xr:uid="{01C025F1-D189-4025-AC21-47794CA6281C}"/>
    <cellStyle name="Output 2 4 3 3 6" xfId="27487" xr:uid="{078FACD0-EB52-43E8-8F6C-774018904BD5}"/>
    <cellStyle name="Output 2 4 3 3 6 2" xfId="27488" xr:uid="{E71B9951-9762-441F-9C4A-57BCF056C062}"/>
    <cellStyle name="Output 2 4 3 3 6 2 2" xfId="27489" xr:uid="{E31DDF56-1665-417E-97C5-18DD99A98B8E}"/>
    <cellStyle name="Output 2 4 3 3 6 2 3" xfId="27490" xr:uid="{729C85E1-95C5-484E-BB82-818D2C7E1BA6}"/>
    <cellStyle name="Output 2 4 3 3 6 3" xfId="27491" xr:uid="{27325D97-2F4B-4821-B097-A1D508C86445}"/>
    <cellStyle name="Output 2 4 3 3 6 3 2" xfId="27492" xr:uid="{1BCCF5A8-156E-48C4-A6EA-13AA43865CC9}"/>
    <cellStyle name="Output 2 4 3 3 6 3 3" xfId="27493" xr:uid="{C0E21073-99FF-42B1-8822-A0EF3EC9619C}"/>
    <cellStyle name="Output 2 4 3 3 6 4" xfId="27494" xr:uid="{A4289CBA-D480-4AD6-96BF-F45030F88167}"/>
    <cellStyle name="Output 2 4 3 3 6 4 2" xfId="27495" xr:uid="{FBB3A2C2-FB76-4064-9238-32DF251F73BB}"/>
    <cellStyle name="Output 2 4 3 3 6 4 3" xfId="27496" xr:uid="{1E9CA726-1CBC-4C8C-8019-B1FF2629D557}"/>
    <cellStyle name="Output 2 4 3 3 6 5" xfId="27497" xr:uid="{22D8A452-1B0E-4F1A-BD9E-D7E53B5C5EBF}"/>
    <cellStyle name="Output 2 4 3 3 6 5 2" xfId="27498" xr:uid="{9AB546C9-CDA2-4C5E-9E53-A89E41FBF62B}"/>
    <cellStyle name="Output 2 4 3 3 6 5 3" xfId="27499" xr:uid="{74B28DFC-A746-46A6-BF19-1BA7114B9452}"/>
    <cellStyle name="Output 2 4 3 3 6 6" xfId="27500" xr:uid="{B863FDEA-1581-400D-9229-0698AABC67A3}"/>
    <cellStyle name="Output 2 4 3 3 6 6 2" xfId="27501" xr:uid="{28C12DDA-B9F9-43FF-8D3E-BF8A5A501135}"/>
    <cellStyle name="Output 2 4 3 3 6 6 3" xfId="27502" xr:uid="{045D14A5-B6E0-41FF-A9F1-472C53BCDDE1}"/>
    <cellStyle name="Output 2 4 3 3 6 7" xfId="27503" xr:uid="{84863231-F36D-4FA4-98C9-202192B60ADE}"/>
    <cellStyle name="Output 2 4 3 3 6 8" xfId="27504" xr:uid="{A78DCA47-BBAE-42BF-90B3-8597820D0CCF}"/>
    <cellStyle name="Output 2 4 3 3 6 9" xfId="27505" xr:uid="{4B3DF2FF-88B8-417D-B910-3D5A28152EC6}"/>
    <cellStyle name="Output 2 4 3 3 7" xfId="27506" xr:uid="{AF7CEFAC-87EA-41C8-B98A-CBCBAABA02B6}"/>
    <cellStyle name="Output 2 4 3 3 7 2" xfId="27507" xr:uid="{8EEC920A-3684-4AE2-8075-3061FE0C141F}"/>
    <cellStyle name="Output 2 4 3 3 7 2 2" xfId="27508" xr:uid="{C84CBA00-13BA-44A9-8330-6CD4FF9274BE}"/>
    <cellStyle name="Output 2 4 3 3 7 2 3" xfId="27509" xr:uid="{D05880F5-5101-4F3B-8115-55BA33ACF6E6}"/>
    <cellStyle name="Output 2 4 3 3 7 3" xfId="27510" xr:uid="{1AF3FD87-0A19-4446-BE07-CBAB6CBEEE4B}"/>
    <cellStyle name="Output 2 4 3 3 7 3 2" xfId="27511" xr:uid="{A8DD5546-B333-4B4C-B3ED-DF4C6F489D70}"/>
    <cellStyle name="Output 2 4 3 3 7 3 3" xfId="27512" xr:uid="{C4EAB348-875E-4819-BAE6-5B926D167AC9}"/>
    <cellStyle name="Output 2 4 3 3 7 4" xfId="27513" xr:uid="{08FF5026-3966-4B88-9D37-88959DC85948}"/>
    <cellStyle name="Output 2 4 3 3 7 4 2" xfId="27514" xr:uid="{2806D35B-374E-4C1E-817C-BB6F0FE968A2}"/>
    <cellStyle name="Output 2 4 3 3 7 4 3" xfId="27515" xr:uid="{17A62945-1FCD-4366-B49B-AF769EDC485B}"/>
    <cellStyle name="Output 2 4 3 3 7 5" xfId="27516" xr:uid="{BA280843-CE06-4D4B-BD68-90BC0FD0470A}"/>
    <cellStyle name="Output 2 4 3 3 7 5 2" xfId="27517" xr:uid="{C4D933DB-E7F2-4844-816E-2753D48C3A96}"/>
    <cellStyle name="Output 2 4 3 3 7 5 3" xfId="27518" xr:uid="{0CFF6715-8DF5-427A-ABFD-85E62F354AA4}"/>
    <cellStyle name="Output 2 4 3 3 7 6" xfId="27519" xr:uid="{5377731D-0DC4-4A25-BB38-29C9C9A0A530}"/>
    <cellStyle name="Output 2 4 3 3 7 6 2" xfId="27520" xr:uid="{533264EA-8D5B-468F-AA21-CEF230B0BA6C}"/>
    <cellStyle name="Output 2 4 3 3 7 6 3" xfId="27521" xr:uid="{B73F0519-53A2-4177-B8D1-C4A4B6972144}"/>
    <cellStyle name="Output 2 4 3 3 7 7" xfId="27522" xr:uid="{9042C510-4BB8-4BBA-9772-5407E46FBCCC}"/>
    <cellStyle name="Output 2 4 3 3 7 8" xfId="27523" xr:uid="{FE4F1615-C3DB-4CB7-A48F-5F2D5D376C2B}"/>
    <cellStyle name="Output 2 4 3 3 7 9" xfId="27524" xr:uid="{A955F707-4F64-4843-A95D-30D3DF6038EE}"/>
    <cellStyle name="Output 2 4 3 3 8" xfId="27525" xr:uid="{1BFB9552-E3FF-4E77-92B3-A535DFB9326B}"/>
    <cellStyle name="Output 2 4 3 3 8 2" xfId="27526" xr:uid="{737767EC-3C16-44E2-986B-81F0CF149A50}"/>
    <cellStyle name="Output 2 4 3 3 8 2 2" xfId="27527" xr:uid="{751FCC09-8B94-4A83-BE18-C323F746AB96}"/>
    <cellStyle name="Output 2 4 3 3 8 2 3" xfId="27528" xr:uid="{FAD55180-1225-436E-B749-517A5FFF6C93}"/>
    <cellStyle name="Output 2 4 3 3 8 3" xfId="27529" xr:uid="{9B88546E-D5B9-41B9-805D-C2885990165C}"/>
    <cellStyle name="Output 2 4 3 3 8 3 2" xfId="27530" xr:uid="{F52E059B-E447-4C24-8444-44E84000E6B6}"/>
    <cellStyle name="Output 2 4 3 3 8 3 3" xfId="27531" xr:uid="{8A32F38D-3CBD-477A-8EE3-9639AF13B43A}"/>
    <cellStyle name="Output 2 4 3 3 8 4" xfId="27532" xr:uid="{C722E41F-9057-4822-B061-1F7541BD4BC7}"/>
    <cellStyle name="Output 2 4 3 3 8 4 2" xfId="27533" xr:uid="{2C58CCF5-607B-47E9-B30B-446096F5D956}"/>
    <cellStyle name="Output 2 4 3 3 8 4 3" xfId="27534" xr:uid="{F4EB66EF-0E38-4E22-B740-144B0798C23A}"/>
    <cellStyle name="Output 2 4 3 3 8 5" xfId="27535" xr:uid="{B1CE1775-F571-4F0B-9E05-EE9F42939969}"/>
    <cellStyle name="Output 2 4 3 3 8 5 2" xfId="27536" xr:uid="{BF30A8A9-C6C1-473C-8DD1-5ECE76FC8220}"/>
    <cellStyle name="Output 2 4 3 3 8 5 3" xfId="27537" xr:uid="{074D3D4D-BACD-4E8B-94F2-5862FC688FBF}"/>
    <cellStyle name="Output 2 4 3 3 8 6" xfId="27538" xr:uid="{29B2BE36-A3FD-4018-840F-319575E07658}"/>
    <cellStyle name="Output 2 4 3 3 8 6 2" xfId="27539" xr:uid="{517F8784-D9DB-4BF9-A30B-DE49B53CC631}"/>
    <cellStyle name="Output 2 4 3 3 8 6 3" xfId="27540" xr:uid="{75D905ED-BAA9-48FE-B477-12EF5DB9D8EA}"/>
    <cellStyle name="Output 2 4 3 3 8 7" xfId="27541" xr:uid="{4C828455-B77F-4A7B-AF18-7CC1CF6D3827}"/>
    <cellStyle name="Output 2 4 3 3 8 8" xfId="27542" xr:uid="{236F3C4C-A41A-4CA6-81CB-19A6F4B10007}"/>
    <cellStyle name="Output 2 4 3 3 8 9" xfId="27543" xr:uid="{B6BFA42E-4DAB-4E52-9415-08CD49D2A085}"/>
    <cellStyle name="Output 2 4 3 3 9" xfId="27544" xr:uid="{5405D837-5C41-48D6-A24C-BB43EC42ED19}"/>
    <cellStyle name="Output 2 4 3 3 9 2" xfId="27545" xr:uid="{D4ACB66C-990D-43B2-BA7E-E6393D241F36}"/>
    <cellStyle name="Output 2 4 3 3 9 2 2" xfId="27546" xr:uid="{2DDB28C0-B25D-4E1C-9E4B-7507CFF305A7}"/>
    <cellStyle name="Output 2 4 3 3 9 2 3" xfId="27547" xr:uid="{73607F25-71D0-484D-BDB6-34948C6EDE9D}"/>
    <cellStyle name="Output 2 4 3 3 9 3" xfId="27548" xr:uid="{90F8245B-8F68-4D60-875B-5C6C11D6A149}"/>
    <cellStyle name="Output 2 4 3 3 9 3 2" xfId="27549" xr:uid="{152E39CD-BF55-4D12-9006-677323BD0576}"/>
    <cellStyle name="Output 2 4 3 3 9 3 3" xfId="27550" xr:uid="{CC25BC19-FE6A-4319-A4AE-555680D8903D}"/>
    <cellStyle name="Output 2 4 3 3 9 4" xfId="27551" xr:uid="{617E3868-057A-46CB-99E6-3B63BA4529D9}"/>
    <cellStyle name="Output 2 4 3 3 9 4 2" xfId="27552" xr:uid="{8740A5A9-F889-4BA0-A854-A75B7E4A98B6}"/>
    <cellStyle name="Output 2 4 3 3 9 4 3" xfId="27553" xr:uid="{AD6AF239-7E16-4EBF-AF28-C5FB3CE42148}"/>
    <cellStyle name="Output 2 4 3 3 9 5" xfId="27554" xr:uid="{419F46C1-1A4B-4D06-9A54-46E34090AC2C}"/>
    <cellStyle name="Output 2 4 3 3 9 5 2" xfId="27555" xr:uid="{822ED2AE-8C57-4484-B660-CC18B124D8FB}"/>
    <cellStyle name="Output 2 4 3 3 9 5 3" xfId="27556" xr:uid="{C050EFAF-0261-42F9-AF8D-1B2D9B9241C7}"/>
    <cellStyle name="Output 2 4 3 3 9 6" xfId="27557" xr:uid="{FB4423C1-F5A0-4AB6-9D0A-82986C3202C6}"/>
    <cellStyle name="Output 2 4 3 3 9 6 2" xfId="27558" xr:uid="{3EDD26C8-D259-4C82-BF3D-B68AFBE2EC6A}"/>
    <cellStyle name="Output 2 4 3 3 9 6 3" xfId="27559" xr:uid="{03F5CFFA-DE97-4E82-87F8-7AC17128F8F7}"/>
    <cellStyle name="Output 2 4 3 3 9 7" xfId="27560" xr:uid="{44A7BECA-03D3-40EB-9D68-50A120891124}"/>
    <cellStyle name="Output 2 4 3 3 9 8" xfId="27561" xr:uid="{5CA6757E-7AFD-4B6C-815A-EE21946BF192}"/>
    <cellStyle name="Output 2 4 3 4" xfId="27562" xr:uid="{D86DAE5A-0466-4EB7-9BCE-3DFE1FE4617E}"/>
    <cellStyle name="Output 2 4 3 4 10" xfId="27563" xr:uid="{B92FE227-CD40-44CB-BC2C-5077F230F6E4}"/>
    <cellStyle name="Output 2 4 3 4 11" xfId="27564" xr:uid="{4AA4FA29-54DB-41B5-8F59-D870A42C464C}"/>
    <cellStyle name="Output 2 4 3 4 2" xfId="27565" xr:uid="{7519DAF8-F350-4CA0-8AC6-95AD5125B9A9}"/>
    <cellStyle name="Output 2 4 3 4 2 2" xfId="27566" xr:uid="{F42C9F62-83C4-41F4-8AF4-63B752DB5B92}"/>
    <cellStyle name="Output 2 4 3 4 2 3" xfId="27567" xr:uid="{E97664D2-1CC5-4051-824C-6BC2686DC6D5}"/>
    <cellStyle name="Output 2 4 3 4 2 4" xfId="27568" xr:uid="{4267E081-E0D7-4131-8E9B-104CBBD5F8E8}"/>
    <cellStyle name="Output 2 4 3 4 3" xfId="27569" xr:uid="{72EFE36A-670D-4E6D-BB00-83664D61A241}"/>
    <cellStyle name="Output 2 4 3 4 3 2" xfId="27570" xr:uid="{34DA6C0E-2B8B-438E-84A8-4357B924775A}"/>
    <cellStyle name="Output 2 4 3 4 3 3" xfId="27571" xr:uid="{63029707-D231-438E-8D70-86AEEACC1287}"/>
    <cellStyle name="Output 2 4 3 4 3 4" xfId="27572" xr:uid="{4F452696-E14B-4D83-B9FC-11A5218D2965}"/>
    <cellStyle name="Output 2 4 3 4 4" xfId="27573" xr:uid="{71D8BACA-C516-4983-9D4C-12553D013013}"/>
    <cellStyle name="Output 2 4 3 4 4 2" xfId="27574" xr:uid="{248DD20C-6589-4CDB-9CFB-F7D56ADC3215}"/>
    <cellStyle name="Output 2 4 3 4 4 3" xfId="27575" xr:uid="{F200BF60-6DEC-450A-AD49-2AF264686B53}"/>
    <cellStyle name="Output 2 4 3 4 4 4" xfId="27576" xr:uid="{75A19EAF-7568-45E3-9F1F-E5153FEEA785}"/>
    <cellStyle name="Output 2 4 3 4 5" xfId="27577" xr:uid="{699AF1A7-F423-476C-9374-2BC7A4415114}"/>
    <cellStyle name="Output 2 4 3 4 5 2" xfId="27578" xr:uid="{F629659B-BAFF-43F2-A32E-45BC756CF936}"/>
    <cellStyle name="Output 2 4 3 4 5 3" xfId="27579" xr:uid="{328E490A-F175-404D-B10E-B0F7B25A9C05}"/>
    <cellStyle name="Output 2 4 3 4 5 4" xfId="27580" xr:uid="{404F3754-AF33-4799-ACF2-7AF59A9E902E}"/>
    <cellStyle name="Output 2 4 3 4 6" xfId="27581" xr:uid="{A899C21C-44FE-48DC-BC12-3468636391AA}"/>
    <cellStyle name="Output 2 4 3 4 6 2" xfId="27582" xr:uid="{6BB2B635-B0D5-45D7-B06D-9D157772870E}"/>
    <cellStyle name="Output 2 4 3 4 6 3" xfId="27583" xr:uid="{0B1721B5-618D-44BC-96E4-A7367E1A0CB4}"/>
    <cellStyle name="Output 2 4 3 4 6 4" xfId="27584" xr:uid="{F72C16E6-3B08-4B1C-B46D-5029466F5701}"/>
    <cellStyle name="Output 2 4 3 4 7" xfId="27585" xr:uid="{5AE8ACED-DA7E-4351-A5E3-F781BD959374}"/>
    <cellStyle name="Output 2 4 3 4 8" xfId="27586" xr:uid="{4FFF63EC-A189-42BF-BC9B-71907E985170}"/>
    <cellStyle name="Output 2 4 3 4 9" xfId="27587" xr:uid="{3D954145-B5A6-4017-8EDC-00674CA070C1}"/>
    <cellStyle name="Output 2 4 3 5" xfId="27588" xr:uid="{DB59AEC6-3BE0-4FFE-82BC-CA0E80DAA62B}"/>
    <cellStyle name="Output 2 4 3 5 10" xfId="27589" xr:uid="{8F1A2DAB-02C1-4A1F-87AF-708AFF141853}"/>
    <cellStyle name="Output 2 4 3 5 11" xfId="27590" xr:uid="{7905FB94-24ED-4D7C-8489-3C7E3B70A42C}"/>
    <cellStyle name="Output 2 4 3 5 2" xfId="27591" xr:uid="{0816E9E5-283D-4399-8BD9-97422B8A2A58}"/>
    <cellStyle name="Output 2 4 3 5 2 2" xfId="27592" xr:uid="{2130E5ED-8F68-4609-8CDC-967DEA0AFBC4}"/>
    <cellStyle name="Output 2 4 3 5 2 3" xfId="27593" xr:uid="{A648B5DE-C222-4DDD-95E2-CEB348CFEBF7}"/>
    <cellStyle name="Output 2 4 3 5 2 4" xfId="27594" xr:uid="{3651D6ED-CBB0-43F5-B355-ADE618A30E04}"/>
    <cellStyle name="Output 2 4 3 5 3" xfId="27595" xr:uid="{85DDB885-FA2D-48B9-80C7-7E735AC35B2F}"/>
    <cellStyle name="Output 2 4 3 5 3 2" xfId="27596" xr:uid="{C2B3C628-8796-44A0-A1A3-5D67B4F43DE0}"/>
    <cellStyle name="Output 2 4 3 5 3 3" xfId="27597" xr:uid="{0F7679FA-3A91-457B-B142-249988B1B81D}"/>
    <cellStyle name="Output 2 4 3 5 3 4" xfId="27598" xr:uid="{5A425138-2079-4804-B5F0-784FC8A20B6C}"/>
    <cellStyle name="Output 2 4 3 5 4" xfId="27599" xr:uid="{0711689B-8BCD-4217-8078-13C0D60B05D0}"/>
    <cellStyle name="Output 2 4 3 5 4 2" xfId="27600" xr:uid="{C966F678-154A-4B11-9A70-38379D0499FB}"/>
    <cellStyle name="Output 2 4 3 5 4 3" xfId="27601" xr:uid="{CCEF6E66-522D-4F7C-BF72-8463A7085EEA}"/>
    <cellStyle name="Output 2 4 3 5 4 4" xfId="27602" xr:uid="{FA0946BD-3678-451D-B7C4-34FA83AC46DB}"/>
    <cellStyle name="Output 2 4 3 5 5" xfId="27603" xr:uid="{E43FC271-F9CC-48A3-9603-D73EAE177118}"/>
    <cellStyle name="Output 2 4 3 5 5 2" xfId="27604" xr:uid="{3F1B560E-06AD-4547-B423-12C92345AB2E}"/>
    <cellStyle name="Output 2 4 3 5 5 3" xfId="27605" xr:uid="{B5BF5A0F-FBD2-4CD4-B590-FC4C5430AEBD}"/>
    <cellStyle name="Output 2 4 3 5 5 4" xfId="27606" xr:uid="{30204684-5345-4C3F-A071-DC69E6112CE8}"/>
    <cellStyle name="Output 2 4 3 5 6" xfId="27607" xr:uid="{E910111F-1182-46E2-B546-546515D82CF5}"/>
    <cellStyle name="Output 2 4 3 5 6 2" xfId="27608" xr:uid="{37A91D9B-A162-4F02-912A-3177A68A9B70}"/>
    <cellStyle name="Output 2 4 3 5 6 3" xfId="27609" xr:uid="{EB544287-FF93-46B9-885E-81CE2B9541E9}"/>
    <cellStyle name="Output 2 4 3 5 6 4" xfId="27610" xr:uid="{A63182E0-6265-4DFB-8EB2-F414DA4A8DB2}"/>
    <cellStyle name="Output 2 4 3 5 7" xfId="27611" xr:uid="{38C0EA48-3AB2-4177-B1A3-DAC29FEDFCB6}"/>
    <cellStyle name="Output 2 4 3 5 8" xfId="27612" xr:uid="{D9C43921-0E5C-49E4-B8A9-0C3010A22D41}"/>
    <cellStyle name="Output 2 4 3 5 9" xfId="27613" xr:uid="{9FF46603-4D6B-4AD9-967B-8F588FCDA034}"/>
    <cellStyle name="Output 2 4 3 6" xfId="27614" xr:uid="{6B3162D9-CBBB-4FE7-A34E-F9577A55916C}"/>
    <cellStyle name="Output 2 4 3 6 2" xfId="27615" xr:uid="{CCD8924B-A1A7-405C-9930-338449F77405}"/>
    <cellStyle name="Output 2 4 3 6 2 2" xfId="27616" xr:uid="{290601FB-1740-44C7-BBF6-5C005383D16F}"/>
    <cellStyle name="Output 2 4 3 6 2 3" xfId="27617" xr:uid="{0A185C5A-D257-48D6-BF06-F6242A43503D}"/>
    <cellStyle name="Output 2 4 3 6 3" xfId="27618" xr:uid="{E66DF695-0757-427F-85EC-F39CF62F1283}"/>
    <cellStyle name="Output 2 4 3 6 3 2" xfId="27619" xr:uid="{5639E145-A1D2-457E-8472-CC31CAAE5564}"/>
    <cellStyle name="Output 2 4 3 6 3 3" xfId="27620" xr:uid="{4F3F4D17-584D-40F4-B886-D923029A51A3}"/>
    <cellStyle name="Output 2 4 3 6 4" xfId="27621" xr:uid="{B72A602E-C442-4F50-8F19-EF6A34D61B2F}"/>
    <cellStyle name="Output 2 4 3 6 4 2" xfId="27622" xr:uid="{4770F40B-F519-48B1-A9AB-B87F68D99A9F}"/>
    <cellStyle name="Output 2 4 3 6 4 3" xfId="27623" xr:uid="{3A4486BC-C15A-4D8F-89D1-BFCF2371A8CF}"/>
    <cellStyle name="Output 2 4 3 6 5" xfId="27624" xr:uid="{50DAA505-19C7-4EBB-A21C-7404EAB91207}"/>
    <cellStyle name="Output 2 4 3 6 5 2" xfId="27625" xr:uid="{F3ACA5B1-B24C-4D49-ADA8-609C7E4BBAB6}"/>
    <cellStyle name="Output 2 4 3 6 5 3" xfId="27626" xr:uid="{6EDB1C0A-65C0-49DB-8589-422FD25470F4}"/>
    <cellStyle name="Output 2 4 3 6 6" xfId="27627" xr:uid="{967FA8EF-7197-469F-A865-44FAC576272E}"/>
    <cellStyle name="Output 2 4 3 6 6 2" xfId="27628" xr:uid="{7A81F929-9EFC-4F21-942A-8FCB7DCFE560}"/>
    <cellStyle name="Output 2 4 3 6 6 3" xfId="27629" xr:uid="{D57EC604-1032-4513-A596-A8A457A518B7}"/>
    <cellStyle name="Output 2 4 3 6 7" xfId="27630" xr:uid="{B076084F-2FD5-46F0-8B11-93085FE74C69}"/>
    <cellStyle name="Output 2 4 3 6 8" xfId="27631" xr:uid="{B8332AF8-EFB5-444E-802D-6C28740E5442}"/>
    <cellStyle name="Output 2 4 3 6 9" xfId="27632" xr:uid="{E7DA4997-550C-4FCB-B535-422CDB9F68C4}"/>
    <cellStyle name="Output 2 4 3 7" xfId="27633" xr:uid="{A099C7F0-21B0-4EFD-A718-EAE747D66D0D}"/>
    <cellStyle name="Output 2 4 3 7 2" xfId="27634" xr:uid="{D51DF9C0-05E0-4A6A-AFAA-AA613833B2F6}"/>
    <cellStyle name="Output 2 4 3 7 2 2" xfId="27635" xr:uid="{A853AD9E-0BC5-44F7-A1AE-2B524EB4CFB1}"/>
    <cellStyle name="Output 2 4 3 7 2 3" xfId="27636" xr:uid="{E5E2FA23-F2E6-42A1-B555-3F89F808150B}"/>
    <cellStyle name="Output 2 4 3 7 3" xfId="27637" xr:uid="{B54E520C-61E4-425B-8A1B-EE7AE2D851D7}"/>
    <cellStyle name="Output 2 4 3 7 3 2" xfId="27638" xr:uid="{839A0C18-8E8F-495A-B1CC-3D2E879B3706}"/>
    <cellStyle name="Output 2 4 3 7 3 3" xfId="27639" xr:uid="{BB438C22-02B1-49DA-BF89-B427E0355367}"/>
    <cellStyle name="Output 2 4 3 7 4" xfId="27640" xr:uid="{DE0DDCCC-638E-4C34-8043-32867CDC61C5}"/>
    <cellStyle name="Output 2 4 3 7 4 2" xfId="27641" xr:uid="{5AD0AF95-BF96-4B33-BC59-03CEC80A9B0E}"/>
    <cellStyle name="Output 2 4 3 7 4 3" xfId="27642" xr:uid="{F4F61DFD-B819-49D5-B015-850806B0FFC2}"/>
    <cellStyle name="Output 2 4 3 7 5" xfId="27643" xr:uid="{B4AE3563-E7F5-4E9A-ABC3-E5017CCE329F}"/>
    <cellStyle name="Output 2 4 3 7 5 2" xfId="27644" xr:uid="{F79D0FF5-7016-4A98-959C-90B38DABB33F}"/>
    <cellStyle name="Output 2 4 3 7 5 3" xfId="27645" xr:uid="{DF56F744-8023-44D2-976A-5A973839105D}"/>
    <cellStyle name="Output 2 4 3 7 6" xfId="27646" xr:uid="{70DD4B19-A4E5-4156-867B-9FDDFAB97C31}"/>
    <cellStyle name="Output 2 4 3 7 6 2" xfId="27647" xr:uid="{94563C40-FB2D-4B5E-A3DE-0F25F6CA8D51}"/>
    <cellStyle name="Output 2 4 3 7 6 3" xfId="27648" xr:uid="{787F049E-9560-434A-8121-57AF87B2C4D9}"/>
    <cellStyle name="Output 2 4 3 7 7" xfId="27649" xr:uid="{56338381-C891-4F17-9686-182A994A4B4F}"/>
    <cellStyle name="Output 2 4 3 7 8" xfId="27650" xr:uid="{4CC560EB-8122-494D-BFC5-F3EEBA9EC541}"/>
    <cellStyle name="Output 2 4 3 7 9" xfId="27651" xr:uid="{78C48B26-8709-4D6B-857D-E7BB9BECE89B}"/>
    <cellStyle name="Output 2 4 3 8" xfId="27652" xr:uid="{6E1582D2-5279-4C83-9516-9C1000505442}"/>
    <cellStyle name="Output 2 4 3 8 2" xfId="27653" xr:uid="{A84A68FB-A432-495E-8446-02191961A188}"/>
    <cellStyle name="Output 2 4 3 8 2 2" xfId="27654" xr:uid="{9DA57E7D-E5CB-4C3F-9A0B-1D54EE17CB36}"/>
    <cellStyle name="Output 2 4 3 8 2 3" xfId="27655" xr:uid="{47846053-4DA0-4838-9C81-B79DCA137992}"/>
    <cellStyle name="Output 2 4 3 8 3" xfId="27656" xr:uid="{AA83E27D-9CAF-4C57-AAC3-3FD39AFDA899}"/>
    <cellStyle name="Output 2 4 3 8 3 2" xfId="27657" xr:uid="{78105837-8D34-4E96-8BB1-1E12DF52B65A}"/>
    <cellStyle name="Output 2 4 3 8 3 3" xfId="27658" xr:uid="{506F32F4-1F80-404C-A03D-71AF8480937B}"/>
    <cellStyle name="Output 2 4 3 8 4" xfId="27659" xr:uid="{54196A27-3329-4AD1-936B-F2C2F2B80865}"/>
    <cellStyle name="Output 2 4 3 8 4 2" xfId="27660" xr:uid="{CE41DAA8-C239-425A-AF37-5762E389B273}"/>
    <cellStyle name="Output 2 4 3 8 4 3" xfId="27661" xr:uid="{CA1C2877-BC14-4E76-888A-FCD2B4D5B56E}"/>
    <cellStyle name="Output 2 4 3 8 5" xfId="27662" xr:uid="{24B9BC58-FB68-4E02-9E3D-35462133EF8A}"/>
    <cellStyle name="Output 2 4 3 8 5 2" xfId="27663" xr:uid="{B0CE23F5-03D5-42E3-93FA-C92530538E19}"/>
    <cellStyle name="Output 2 4 3 8 5 3" xfId="27664" xr:uid="{78A882FD-710C-45C4-82E5-DEA0AFAB332A}"/>
    <cellStyle name="Output 2 4 3 8 6" xfId="27665" xr:uid="{6B18A7A7-D6F9-40BF-982A-EA441D81263B}"/>
    <cellStyle name="Output 2 4 3 8 6 2" xfId="27666" xr:uid="{6A95C72D-FAE2-41B0-AA06-CBEDE5F1FBDA}"/>
    <cellStyle name="Output 2 4 3 8 6 3" xfId="27667" xr:uid="{DEB8113B-ED94-4B28-AD6D-C95E14E09438}"/>
    <cellStyle name="Output 2 4 3 8 7" xfId="27668" xr:uid="{CB14B447-8C0D-4355-822D-FDD98584F2C2}"/>
    <cellStyle name="Output 2 4 3 8 8" xfId="27669" xr:uid="{EE5227D8-576A-44A2-A10D-E79A2B796960}"/>
    <cellStyle name="Output 2 4 3 8 9" xfId="27670" xr:uid="{088B8462-0F48-4B87-B45B-D70C34E7AACB}"/>
    <cellStyle name="Output 2 4 3 9" xfId="27671" xr:uid="{6FC4BB31-A3AC-4FE9-B14F-30F572CDFDA9}"/>
    <cellStyle name="Output 2 4 3 9 2" xfId="27672" xr:uid="{6EC77A14-2723-4382-826A-8CCE778FCDFC}"/>
    <cellStyle name="Output 2 4 3 9 2 2" xfId="27673" xr:uid="{1AD34041-754A-4A2E-B85C-D04D4598648D}"/>
    <cellStyle name="Output 2 4 3 9 2 3" xfId="27674" xr:uid="{991D2E06-8C2A-448E-8A24-A2DDA09DA6F9}"/>
    <cellStyle name="Output 2 4 3 9 3" xfId="27675" xr:uid="{98D925B9-1721-44C5-B31F-39DED10675F2}"/>
    <cellStyle name="Output 2 4 3 9 3 2" xfId="27676" xr:uid="{26B05BDD-7685-45B4-A5B6-D517ECE55BFF}"/>
    <cellStyle name="Output 2 4 3 9 3 3" xfId="27677" xr:uid="{EEB9A94E-217E-48C4-BE9F-E901899C6F93}"/>
    <cellStyle name="Output 2 4 3 9 4" xfId="27678" xr:uid="{18A67FE3-CCE6-4E58-AC7A-7199423427FB}"/>
    <cellStyle name="Output 2 4 3 9 4 2" xfId="27679" xr:uid="{DDE28471-D766-4B70-80EE-BB9DB9852A85}"/>
    <cellStyle name="Output 2 4 3 9 4 3" xfId="27680" xr:uid="{BDAA54CC-A99F-4CB1-945E-A2541A0059DD}"/>
    <cellStyle name="Output 2 4 3 9 5" xfId="27681" xr:uid="{391E5A7A-E8ED-47B0-8BC9-56BAC66FA577}"/>
    <cellStyle name="Output 2 4 3 9 5 2" xfId="27682" xr:uid="{25708747-2E55-420E-96D6-A3D19AD4B820}"/>
    <cellStyle name="Output 2 4 3 9 5 3" xfId="27683" xr:uid="{0F2E0299-1E45-4DCB-80BD-D1F9ECA2AE61}"/>
    <cellStyle name="Output 2 4 3 9 6" xfId="27684" xr:uid="{2F162C91-E05C-43E2-8145-2F3D1757A5AC}"/>
    <cellStyle name="Output 2 4 3 9 6 2" xfId="27685" xr:uid="{C4604C63-BC4E-46F4-996C-918A23B46EFB}"/>
    <cellStyle name="Output 2 4 3 9 6 3" xfId="27686" xr:uid="{ED636F65-765E-44A4-89D7-97206E9859FF}"/>
    <cellStyle name="Output 2 4 3 9 7" xfId="27687" xr:uid="{705965F6-2065-401E-A955-2FE8AEBEF1EC}"/>
    <cellStyle name="Output 2 4 3 9 8" xfId="27688" xr:uid="{E5CBD32D-0AA7-44CF-A1AC-EF7BDAFC1BE7}"/>
    <cellStyle name="Output 2 4 3 9 9" xfId="27689" xr:uid="{E2901B92-B32B-48B5-8A1C-DF29B2BF6B4B}"/>
    <cellStyle name="Output 2 4 4" xfId="27690" xr:uid="{FDFC9172-F9BC-402B-96C2-AF59EBAD0324}"/>
    <cellStyle name="Output 2 4 4 10" xfId="27691" xr:uid="{2483D0CD-5F9A-4331-B621-A980A997F62F}"/>
    <cellStyle name="Output 2 4 4 10 2" xfId="27692" xr:uid="{8A0FB757-F50D-4959-9D42-A05CE6CFDBB4}"/>
    <cellStyle name="Output 2 4 4 10 2 2" xfId="27693" xr:uid="{992D9DF4-0E92-42DD-98BB-3CA56A973E10}"/>
    <cellStyle name="Output 2 4 4 10 2 3" xfId="27694" xr:uid="{10051C6B-CA99-4B09-8A4C-83925541CB72}"/>
    <cellStyle name="Output 2 4 4 10 3" xfId="27695" xr:uid="{F25D49CB-3B89-4F68-B741-3F37BD0637F3}"/>
    <cellStyle name="Output 2 4 4 10 3 2" xfId="27696" xr:uid="{8621913B-544E-4B00-86A0-133509B1BC08}"/>
    <cellStyle name="Output 2 4 4 10 3 3" xfId="27697" xr:uid="{368064DE-331B-4ABE-B81E-0C7D86AE590C}"/>
    <cellStyle name="Output 2 4 4 10 4" xfId="27698" xr:uid="{572F58BA-CEFA-4B37-A990-02C63C9C123F}"/>
    <cellStyle name="Output 2 4 4 10 4 2" xfId="27699" xr:uid="{70DD9167-C415-43E3-9B34-DBDB493F6750}"/>
    <cellStyle name="Output 2 4 4 10 4 3" xfId="27700" xr:uid="{8095C96E-8D17-42DD-81DB-8D1068CFD5CF}"/>
    <cellStyle name="Output 2 4 4 10 5" xfId="27701" xr:uid="{3240D2E4-BE56-4BCB-92F6-434950180797}"/>
    <cellStyle name="Output 2 4 4 10 5 2" xfId="27702" xr:uid="{372A33C3-E2E8-484A-8800-E1BE9A2CA99C}"/>
    <cellStyle name="Output 2 4 4 10 5 3" xfId="27703" xr:uid="{C9A5ADAC-65DA-456B-AD52-261F974ABF3E}"/>
    <cellStyle name="Output 2 4 4 10 6" xfId="27704" xr:uid="{F0F317E7-B688-47C1-A718-F35EA81B7DAF}"/>
    <cellStyle name="Output 2 4 4 10 6 2" xfId="27705" xr:uid="{73AF8F53-D0CC-48AA-9975-83A7ADB68B34}"/>
    <cellStyle name="Output 2 4 4 10 6 3" xfId="27706" xr:uid="{2A381331-1E24-4DA7-8196-D9E48B9BF9E7}"/>
    <cellStyle name="Output 2 4 4 10 7" xfId="27707" xr:uid="{4B158C69-F969-4D4B-805B-C7D3A96EF08B}"/>
    <cellStyle name="Output 2 4 4 10 8" xfId="27708" xr:uid="{1F426C23-B41A-45E9-9208-566D9CA614BA}"/>
    <cellStyle name="Output 2 4 4 11" xfId="27709" xr:uid="{4144B2B4-7954-4839-8314-DDAF27F8928D}"/>
    <cellStyle name="Output 2 4 4 11 2" xfId="27710" xr:uid="{51CC5100-9E79-4F25-8A5B-D94B921A6138}"/>
    <cellStyle name="Output 2 4 4 11 2 2" xfId="27711" xr:uid="{EBD434F8-B8EA-4D31-9538-1D00D038889E}"/>
    <cellStyle name="Output 2 4 4 11 2 3" xfId="27712" xr:uid="{468F4277-3F1D-4546-A624-072AC5C96C01}"/>
    <cellStyle name="Output 2 4 4 11 3" xfId="27713" xr:uid="{DD28FD7B-F153-47F9-96CA-FDB377963CCD}"/>
    <cellStyle name="Output 2 4 4 11 3 2" xfId="27714" xr:uid="{04A7888B-7B7B-4D95-9990-761A675BDA88}"/>
    <cellStyle name="Output 2 4 4 11 3 3" xfId="27715" xr:uid="{D67C2A0C-95C8-4588-9A03-316643614014}"/>
    <cellStyle name="Output 2 4 4 11 4" xfId="27716" xr:uid="{1D2D595D-5214-4978-86BC-E668B56C475C}"/>
    <cellStyle name="Output 2 4 4 11 4 2" xfId="27717" xr:uid="{C6E040FF-7838-4FE4-B131-B4AAF0C6EDF3}"/>
    <cellStyle name="Output 2 4 4 11 4 3" xfId="27718" xr:uid="{531CFA3A-FEFF-4D64-B4C6-D15AB2434D9D}"/>
    <cellStyle name="Output 2 4 4 11 5" xfId="27719" xr:uid="{30CE507A-6538-4082-8ED7-852FF3755D6F}"/>
    <cellStyle name="Output 2 4 4 11 5 2" xfId="27720" xr:uid="{0E60F9A9-7E35-4BF6-A40F-8C3E79B7EDDB}"/>
    <cellStyle name="Output 2 4 4 11 5 3" xfId="27721" xr:uid="{64B8001B-82D9-46BE-8CAC-F382D205892E}"/>
    <cellStyle name="Output 2 4 4 11 6" xfId="27722" xr:uid="{245EE9B1-118C-4EEC-B2C8-6346EAE7235C}"/>
    <cellStyle name="Output 2 4 4 11 6 2" xfId="27723" xr:uid="{666B28EA-14C0-49A9-BDF2-283568366C13}"/>
    <cellStyle name="Output 2 4 4 11 6 3" xfId="27724" xr:uid="{0A14DDFC-CDE9-4CE5-803A-03D3337E9223}"/>
    <cellStyle name="Output 2 4 4 11 7" xfId="27725" xr:uid="{86CDA69B-E057-4171-B303-1883A22C4EF9}"/>
    <cellStyle name="Output 2 4 4 11 8" xfId="27726" xr:uid="{85E06098-D296-452E-AE9B-6A08B9D31D60}"/>
    <cellStyle name="Output 2 4 4 12" xfId="27727" xr:uid="{CEE69077-050D-4572-985B-95E6D4A1C568}"/>
    <cellStyle name="Output 2 4 4 12 2" xfId="27728" xr:uid="{544A048F-BE59-499F-8D10-55F038B02A7E}"/>
    <cellStyle name="Output 2 4 4 12 2 2" xfId="27729" xr:uid="{8020F2B4-6E03-4512-BBE2-808C57F1E2EB}"/>
    <cellStyle name="Output 2 4 4 12 2 3" xfId="27730" xr:uid="{D746033A-C7AD-4CA2-BB19-CEB86326E1F4}"/>
    <cellStyle name="Output 2 4 4 12 3" xfId="27731" xr:uid="{6A2018DB-EC9F-49DB-B649-48034D9D0458}"/>
    <cellStyle name="Output 2 4 4 12 3 2" xfId="27732" xr:uid="{0C883646-155E-4F4E-8615-AD0DE1D275E3}"/>
    <cellStyle name="Output 2 4 4 12 3 3" xfId="27733" xr:uid="{AA21B2E5-0F57-47D1-93AD-1D89262EF59D}"/>
    <cellStyle name="Output 2 4 4 12 4" xfId="27734" xr:uid="{DC6C7C79-A19B-4B91-BE6A-A14DB70A36D5}"/>
    <cellStyle name="Output 2 4 4 12 4 2" xfId="27735" xr:uid="{87401B90-60BC-4B43-A629-3CD74BCD59F1}"/>
    <cellStyle name="Output 2 4 4 12 4 3" xfId="27736" xr:uid="{746F41A6-F3BF-40D4-B7BE-0864FBA9ADBF}"/>
    <cellStyle name="Output 2 4 4 12 5" xfId="27737" xr:uid="{FCBEC16F-D5DC-4FBC-8EBA-30FB70316CD9}"/>
    <cellStyle name="Output 2 4 4 12 5 2" xfId="27738" xr:uid="{CCD4FA4F-4605-41E3-8B21-D538D82BAC7A}"/>
    <cellStyle name="Output 2 4 4 12 5 3" xfId="27739" xr:uid="{DFC3A978-E5E3-4B2F-A1BC-35AF852B00DD}"/>
    <cellStyle name="Output 2 4 4 12 6" xfId="27740" xr:uid="{D9B9A077-31D5-433E-9C6F-F979970E7007}"/>
    <cellStyle name="Output 2 4 4 12 6 2" xfId="27741" xr:uid="{62B023B1-5CB4-4FD7-86C9-9088AE366A68}"/>
    <cellStyle name="Output 2 4 4 12 6 3" xfId="27742" xr:uid="{A6FA0685-6988-46EE-B155-2257E4A516EA}"/>
    <cellStyle name="Output 2 4 4 12 7" xfId="27743" xr:uid="{834D3211-0F93-4DFB-93CA-6068E3EC2020}"/>
    <cellStyle name="Output 2 4 4 12 8" xfId="27744" xr:uid="{BD3DA403-CC3A-43E9-94ED-900E3B759BE6}"/>
    <cellStyle name="Output 2 4 4 13" xfId="27745" xr:uid="{E542379D-A950-4DAB-83A2-DE9D523789B8}"/>
    <cellStyle name="Output 2 4 4 13 2" xfId="27746" xr:uid="{B2BDD9DB-055C-4B62-9807-3BBF5B2DB0AA}"/>
    <cellStyle name="Output 2 4 4 13 2 2" xfId="27747" xr:uid="{E28274D6-9DA0-4095-81DE-B86599545250}"/>
    <cellStyle name="Output 2 4 4 13 2 3" xfId="27748" xr:uid="{189C329B-A1EA-4D7A-8C36-2F36FD80090D}"/>
    <cellStyle name="Output 2 4 4 13 3" xfId="27749" xr:uid="{1B3100CA-7BF1-4D2A-B4A5-4AB6FC412088}"/>
    <cellStyle name="Output 2 4 4 13 3 2" xfId="27750" xr:uid="{CE907481-E1CD-45D7-8567-F449F58F9291}"/>
    <cellStyle name="Output 2 4 4 13 3 3" xfId="27751" xr:uid="{4CF2CA38-82FC-481C-81E7-FF77DAE6BB6D}"/>
    <cellStyle name="Output 2 4 4 13 4" xfId="27752" xr:uid="{B0BD6250-FF9E-4BCE-9609-ACC6D1B3D2C0}"/>
    <cellStyle name="Output 2 4 4 13 4 2" xfId="27753" xr:uid="{1B210744-7984-4D36-9978-FC15653719FE}"/>
    <cellStyle name="Output 2 4 4 13 4 3" xfId="27754" xr:uid="{F775A092-F7ED-487E-A31A-505DA175EC55}"/>
    <cellStyle name="Output 2 4 4 13 5" xfId="27755" xr:uid="{3AAF549A-54D3-45F4-B8AE-A5384E0121E5}"/>
    <cellStyle name="Output 2 4 4 13 5 2" xfId="27756" xr:uid="{01F528F8-FAD4-49F9-A61E-DC55DD3D86E3}"/>
    <cellStyle name="Output 2 4 4 13 5 3" xfId="27757" xr:uid="{AB3FA717-1ABC-4678-809A-91EB5B22E30B}"/>
    <cellStyle name="Output 2 4 4 13 6" xfId="27758" xr:uid="{A7F1FCD0-555C-4032-BA41-21DA5DC467F2}"/>
    <cellStyle name="Output 2 4 4 13 6 2" xfId="27759" xr:uid="{B1F98490-C662-4535-B5B7-3F48159FF649}"/>
    <cellStyle name="Output 2 4 4 13 6 3" xfId="27760" xr:uid="{DA138563-163E-49C0-9A24-7E931E9300DA}"/>
    <cellStyle name="Output 2 4 4 13 7" xfId="27761" xr:uid="{7E305470-992F-41A6-B03B-085ED84B46CC}"/>
    <cellStyle name="Output 2 4 4 13 8" xfId="27762" xr:uid="{6EB35693-89BC-45A4-B719-C4B76B09C4DE}"/>
    <cellStyle name="Output 2 4 4 14" xfId="27763" xr:uid="{6629869F-CA58-4C65-95AF-E49E36042F02}"/>
    <cellStyle name="Output 2 4 4 14 2" xfId="27764" xr:uid="{864D83F2-29F8-432F-8A94-68A4939D5620}"/>
    <cellStyle name="Output 2 4 4 14 2 2" xfId="27765" xr:uid="{99BCD5C7-5DD3-4A0B-AC5E-CB6E9A6D17DB}"/>
    <cellStyle name="Output 2 4 4 14 2 3" xfId="27766" xr:uid="{065A2880-7414-4F8B-9B31-2DE8A90A201E}"/>
    <cellStyle name="Output 2 4 4 14 3" xfId="27767" xr:uid="{322DAF92-1AE2-47D5-A427-81C9DE5B364E}"/>
    <cellStyle name="Output 2 4 4 14 3 2" xfId="27768" xr:uid="{A3745A7D-07D1-49A4-A964-53D6C3725744}"/>
    <cellStyle name="Output 2 4 4 14 3 3" xfId="27769" xr:uid="{067BC876-9B59-46D8-A491-E5185B2970AE}"/>
    <cellStyle name="Output 2 4 4 14 4" xfId="27770" xr:uid="{8A75202E-8105-4FE5-B55C-55D86A699C99}"/>
    <cellStyle name="Output 2 4 4 14 4 2" xfId="27771" xr:uid="{0E10539B-A931-48E4-9EDA-6D83EB7454BB}"/>
    <cellStyle name="Output 2 4 4 14 4 3" xfId="27772" xr:uid="{F999F38C-13FD-4D31-A9C6-44BA2BD8A4C2}"/>
    <cellStyle name="Output 2 4 4 14 5" xfId="27773" xr:uid="{E2BACCF6-1C30-40BD-97A0-E259923A7CD0}"/>
    <cellStyle name="Output 2 4 4 14 5 2" xfId="27774" xr:uid="{50B3D829-F3B4-46AA-B015-3BCFA1F2BFD3}"/>
    <cellStyle name="Output 2 4 4 14 5 3" xfId="27775" xr:uid="{BE21E091-F2CB-4004-9277-4AE485912DA3}"/>
    <cellStyle name="Output 2 4 4 14 6" xfId="27776" xr:uid="{764ADDC5-1AF9-4F5A-A171-F00940177F5E}"/>
    <cellStyle name="Output 2 4 4 14 6 2" xfId="27777" xr:uid="{DEC8270F-E904-4508-9CDF-EAF919C627D8}"/>
    <cellStyle name="Output 2 4 4 14 6 3" xfId="27778" xr:uid="{7E57E6A0-3081-4013-895B-9EDE3F101EF7}"/>
    <cellStyle name="Output 2 4 4 14 7" xfId="27779" xr:uid="{E7DE58E3-B831-4EBC-982C-14B0E48341A1}"/>
    <cellStyle name="Output 2 4 4 14 8" xfId="27780" xr:uid="{0F2441AB-448E-4AED-B13B-FFFC8B59C40D}"/>
    <cellStyle name="Output 2 4 4 15" xfId="27781" xr:uid="{0E7A671A-FBB7-40F9-B5B9-1C6251A62E8B}"/>
    <cellStyle name="Output 2 4 4 15 2" xfId="27782" xr:uid="{F638BF72-56A9-4809-A780-BCB312D2AFA6}"/>
    <cellStyle name="Output 2 4 4 15 3" xfId="27783" xr:uid="{39A0C620-9341-424C-9815-A9481A068164}"/>
    <cellStyle name="Output 2 4 4 16" xfId="27784" xr:uid="{0B645336-07EA-475B-9E12-F8F073DE23A8}"/>
    <cellStyle name="Output 2 4 4 16 2" xfId="27785" xr:uid="{4C6C872B-B6E6-4F12-8D70-6EE0AFA0C950}"/>
    <cellStyle name="Output 2 4 4 16 3" xfId="27786" xr:uid="{B8132DC7-2618-4696-9472-B36F2D7DF94E}"/>
    <cellStyle name="Output 2 4 4 17" xfId="27787" xr:uid="{3D545F23-136A-4AA2-8029-CE18AFA82D6B}"/>
    <cellStyle name="Output 2 4 4 18" xfId="27788" xr:uid="{5F88B693-E309-45FD-82CA-2D7857C36A4C}"/>
    <cellStyle name="Output 2 4 4 2" xfId="27789" xr:uid="{2132EDD6-39A3-4B74-A85F-FE2696BE0F24}"/>
    <cellStyle name="Output 2 4 4 2 2" xfId="27790" xr:uid="{198D4107-3994-4F0D-99DE-C738177FD7D5}"/>
    <cellStyle name="Output 2 4 4 2 2 2" xfId="27791" xr:uid="{86BE41BE-551F-4A0C-A025-3B1B5A0800ED}"/>
    <cellStyle name="Output 2 4 4 2 2 3" xfId="27792" xr:uid="{48DF5C26-213A-4615-84E0-E16B65F9171B}"/>
    <cellStyle name="Output 2 4 4 2 3" xfId="27793" xr:uid="{2A01E1BD-05CE-4369-AEBA-F245962C670A}"/>
    <cellStyle name="Output 2 4 4 2 3 2" xfId="27794" xr:uid="{84FE82C6-ED4D-4202-B40A-A769A80E831F}"/>
    <cellStyle name="Output 2 4 4 2 3 3" xfId="27795" xr:uid="{CA31C9B5-5F9E-407B-8152-644334AF8A65}"/>
    <cellStyle name="Output 2 4 4 2 4" xfId="27796" xr:uid="{A362AC17-B8C8-42C3-98EE-153F8D30988F}"/>
    <cellStyle name="Output 2 4 4 2 4 2" xfId="27797" xr:uid="{4FF4A495-B8C9-494C-842E-9CD3CCFEFC69}"/>
    <cellStyle name="Output 2 4 4 2 4 3" xfId="27798" xr:uid="{CE55835C-DAE6-4D71-B12D-9255C7A858F5}"/>
    <cellStyle name="Output 2 4 4 2 5" xfId="27799" xr:uid="{D405E01A-1C90-4955-9F61-F5F20CC7304B}"/>
    <cellStyle name="Output 2 4 4 2 5 2" xfId="27800" xr:uid="{FB3DBF30-C4D1-430C-A5F5-E03C03708D94}"/>
    <cellStyle name="Output 2 4 4 2 5 3" xfId="27801" xr:uid="{580F4A57-F9C3-4D33-B8E6-7093C864BC87}"/>
    <cellStyle name="Output 2 4 4 2 6" xfId="27802" xr:uid="{4AFDD707-0077-44FF-B1CD-3B733B75F800}"/>
    <cellStyle name="Output 2 4 4 2 6 2" xfId="27803" xr:uid="{30E787BE-97B5-4580-BF9E-E2AC83377E16}"/>
    <cellStyle name="Output 2 4 4 2 6 3" xfId="27804" xr:uid="{F729ABFC-9C4B-456C-AE3A-BE3A34955E96}"/>
    <cellStyle name="Output 2 4 4 2 7" xfId="27805" xr:uid="{4A65F0B8-501E-4F58-8D38-06BCD99D7BB2}"/>
    <cellStyle name="Output 2 4 4 2 8" xfId="27806" xr:uid="{FEB2A461-2679-47C5-BAE2-8D5333A4560E}"/>
    <cellStyle name="Output 2 4 4 2 9" xfId="27807" xr:uid="{694A24C0-0AE4-4778-864E-CB6A67DB63FF}"/>
    <cellStyle name="Output 2 4 4 3" xfId="27808" xr:uid="{FA025124-6856-4A34-807E-CD3F1A234B58}"/>
    <cellStyle name="Output 2 4 4 3 2" xfId="27809" xr:uid="{39F67487-9374-4D35-BEAE-C1699D2ABFBD}"/>
    <cellStyle name="Output 2 4 4 3 2 2" xfId="27810" xr:uid="{13736220-4591-4D93-A39A-F5E895DAE3BD}"/>
    <cellStyle name="Output 2 4 4 3 2 3" xfId="27811" xr:uid="{0991D602-8245-4E58-B6A0-2481178022D8}"/>
    <cellStyle name="Output 2 4 4 3 3" xfId="27812" xr:uid="{9E0116EB-730B-471F-8E3A-57AE1DF15D52}"/>
    <cellStyle name="Output 2 4 4 3 3 2" xfId="27813" xr:uid="{138A36BA-7555-4982-88FB-917909850309}"/>
    <cellStyle name="Output 2 4 4 3 3 3" xfId="27814" xr:uid="{8BEA7E80-91F7-4879-AB12-953E031ECD07}"/>
    <cellStyle name="Output 2 4 4 3 4" xfId="27815" xr:uid="{606CB763-4E94-4277-8CEA-1A6E64C5C28B}"/>
    <cellStyle name="Output 2 4 4 3 4 2" xfId="27816" xr:uid="{A902167B-6B71-4667-BE4C-3737819813FA}"/>
    <cellStyle name="Output 2 4 4 3 4 3" xfId="27817" xr:uid="{A62F5221-8991-4328-9A9A-9AD44968D40C}"/>
    <cellStyle name="Output 2 4 4 3 5" xfId="27818" xr:uid="{F5CC614F-97DC-4CFD-9628-A542D961BF28}"/>
    <cellStyle name="Output 2 4 4 3 5 2" xfId="27819" xr:uid="{9C9DF478-7C6D-4075-818B-7ED87CD82BBD}"/>
    <cellStyle name="Output 2 4 4 3 5 3" xfId="27820" xr:uid="{89040C70-E88B-48B7-B556-6D1BDBB2A0E6}"/>
    <cellStyle name="Output 2 4 4 3 6" xfId="27821" xr:uid="{ED50C0A1-8232-49AC-804F-61565C1CC0D5}"/>
    <cellStyle name="Output 2 4 4 3 6 2" xfId="27822" xr:uid="{8F8449FB-D9CC-4FE2-A97A-637252D477D1}"/>
    <cellStyle name="Output 2 4 4 3 6 3" xfId="27823" xr:uid="{B99B71F3-551E-42B0-8B5C-79DDF75D6526}"/>
    <cellStyle name="Output 2 4 4 3 7" xfId="27824" xr:uid="{FADE35CB-D782-4970-ABCF-F423CA3941F9}"/>
    <cellStyle name="Output 2 4 4 3 8" xfId="27825" xr:uid="{ABBC6AE5-5782-401A-B068-8B742C555577}"/>
    <cellStyle name="Output 2 4 4 3 9" xfId="27826" xr:uid="{598474CD-4303-4CA2-AF37-D7C92A573C98}"/>
    <cellStyle name="Output 2 4 4 4" xfId="27827" xr:uid="{C59DCD07-8161-4CED-BA7A-EFFAC0991FD3}"/>
    <cellStyle name="Output 2 4 4 4 2" xfId="27828" xr:uid="{A458B611-C943-41F0-9D86-082B8BE5CBC4}"/>
    <cellStyle name="Output 2 4 4 4 2 2" xfId="27829" xr:uid="{3117D585-E029-4CEE-B372-713D28DDAB0C}"/>
    <cellStyle name="Output 2 4 4 4 2 3" xfId="27830" xr:uid="{6185F759-466A-4EB0-9BE3-4BBDC38EC7FF}"/>
    <cellStyle name="Output 2 4 4 4 3" xfId="27831" xr:uid="{46B88DDE-AC7B-4708-BF48-F5BEA3DF90C9}"/>
    <cellStyle name="Output 2 4 4 4 3 2" xfId="27832" xr:uid="{54E648E0-4A39-46CD-843A-365D165BDFB9}"/>
    <cellStyle name="Output 2 4 4 4 3 3" xfId="27833" xr:uid="{939151EB-D08E-4F15-993E-2B3D86C0497D}"/>
    <cellStyle name="Output 2 4 4 4 4" xfId="27834" xr:uid="{90542C31-F502-4B55-AC19-725AE4960AAB}"/>
    <cellStyle name="Output 2 4 4 4 4 2" xfId="27835" xr:uid="{4014C313-D0FA-4533-9316-A1ABC8AA21FD}"/>
    <cellStyle name="Output 2 4 4 4 4 3" xfId="27836" xr:uid="{E6DA5118-5248-49AE-A9A0-B132685A8DF8}"/>
    <cellStyle name="Output 2 4 4 4 5" xfId="27837" xr:uid="{6319E040-2619-42F0-934D-7CD15377789D}"/>
    <cellStyle name="Output 2 4 4 4 5 2" xfId="27838" xr:uid="{B3BF4EDD-A1FB-4589-BE30-444BC03B8284}"/>
    <cellStyle name="Output 2 4 4 4 5 3" xfId="27839" xr:uid="{79004A95-888E-46A5-BF92-E7AE04F10FFE}"/>
    <cellStyle name="Output 2 4 4 4 6" xfId="27840" xr:uid="{EB5CDAB8-4090-4853-B50E-289E13B50C25}"/>
    <cellStyle name="Output 2 4 4 4 6 2" xfId="27841" xr:uid="{83D3A90D-2C42-4478-9567-6155809AF91B}"/>
    <cellStyle name="Output 2 4 4 4 6 3" xfId="27842" xr:uid="{60D9234C-AEEC-4D6A-8178-E89F2BB5C490}"/>
    <cellStyle name="Output 2 4 4 4 7" xfId="27843" xr:uid="{6BD02F49-8BEC-4212-BDE8-54787FE41FEF}"/>
    <cellStyle name="Output 2 4 4 4 8" xfId="27844" xr:uid="{3BA1BD21-8F7F-4F96-8C68-C7A4CC427D5B}"/>
    <cellStyle name="Output 2 4 4 4 9" xfId="27845" xr:uid="{010D621F-E1F9-447B-8E53-749E961C20C3}"/>
    <cellStyle name="Output 2 4 4 5" xfId="27846" xr:uid="{56616AFE-6DEC-44DF-A3AB-3ED9997FFECD}"/>
    <cellStyle name="Output 2 4 4 5 2" xfId="27847" xr:uid="{BF749119-7ECF-47B9-BA60-87E23648262B}"/>
    <cellStyle name="Output 2 4 4 5 2 2" xfId="27848" xr:uid="{28129C9E-3F06-46E3-8134-CBC2CD9DA10D}"/>
    <cellStyle name="Output 2 4 4 5 2 3" xfId="27849" xr:uid="{62603531-F6F1-4903-8428-7698E7375E6B}"/>
    <cellStyle name="Output 2 4 4 5 3" xfId="27850" xr:uid="{5F4E40C5-5F34-4544-9CB6-337023C18AB5}"/>
    <cellStyle name="Output 2 4 4 5 3 2" xfId="27851" xr:uid="{682E2061-1FB6-40E4-B4B1-3DC30420C1DD}"/>
    <cellStyle name="Output 2 4 4 5 3 3" xfId="27852" xr:uid="{BBEBC383-AB03-42D7-A426-EFCEAFAE7D5E}"/>
    <cellStyle name="Output 2 4 4 5 4" xfId="27853" xr:uid="{C1330CE9-8FDD-420A-9219-4EF3C0EC042F}"/>
    <cellStyle name="Output 2 4 4 5 4 2" xfId="27854" xr:uid="{9B1A6307-7D64-442F-B6EF-08D6E2794942}"/>
    <cellStyle name="Output 2 4 4 5 4 3" xfId="27855" xr:uid="{03DCA640-14B9-4A86-AFB7-51B18566C15F}"/>
    <cellStyle name="Output 2 4 4 5 5" xfId="27856" xr:uid="{7E85835F-385C-4C66-B382-28C0524A884D}"/>
    <cellStyle name="Output 2 4 4 5 5 2" xfId="27857" xr:uid="{18B6F35E-FAC6-4AED-AAE9-7EF5B50BC3C6}"/>
    <cellStyle name="Output 2 4 4 5 5 3" xfId="27858" xr:uid="{4B236D90-8C9C-46D1-8396-58E750302133}"/>
    <cellStyle name="Output 2 4 4 5 6" xfId="27859" xr:uid="{5820C376-8E40-4AF9-99B1-D5529B3FA5D8}"/>
    <cellStyle name="Output 2 4 4 5 6 2" xfId="27860" xr:uid="{8AFE8DCC-4F8C-4ECA-BC00-F1D972D5E9DB}"/>
    <cellStyle name="Output 2 4 4 5 6 3" xfId="27861" xr:uid="{4B8129D4-D4E3-4AAA-9892-7267EB43E2EC}"/>
    <cellStyle name="Output 2 4 4 5 7" xfId="27862" xr:uid="{9B57FECF-39C0-4BBE-9599-168832C87ED9}"/>
    <cellStyle name="Output 2 4 4 5 8" xfId="27863" xr:uid="{BD0E810D-5D8C-43E0-AC76-8CA5DB18A044}"/>
    <cellStyle name="Output 2 4 4 5 9" xfId="27864" xr:uid="{DC0E0828-C90C-4F05-A0B0-577CC2BA9ADF}"/>
    <cellStyle name="Output 2 4 4 6" xfId="27865" xr:uid="{F4693E6B-466F-4189-973A-00E565DB0EA4}"/>
    <cellStyle name="Output 2 4 4 6 2" xfId="27866" xr:uid="{4DFB6B88-3D23-41B2-B189-A882DDA9235E}"/>
    <cellStyle name="Output 2 4 4 6 2 2" xfId="27867" xr:uid="{42382CC0-D408-4079-9C8E-A7E248356EFD}"/>
    <cellStyle name="Output 2 4 4 6 2 3" xfId="27868" xr:uid="{DD05014A-72AE-4A5E-BCC7-2AD927044824}"/>
    <cellStyle name="Output 2 4 4 6 3" xfId="27869" xr:uid="{93D97D60-2E63-4421-A53D-82C0A69D544A}"/>
    <cellStyle name="Output 2 4 4 6 3 2" xfId="27870" xr:uid="{77B6F876-332F-4DB1-A873-FF2B2C0E8CD8}"/>
    <cellStyle name="Output 2 4 4 6 3 3" xfId="27871" xr:uid="{4C8348CE-2AAA-4F8B-89F5-DB60D3545A51}"/>
    <cellStyle name="Output 2 4 4 6 4" xfId="27872" xr:uid="{7C4FB7E7-496C-4B2C-A43B-8A647AF6A6C2}"/>
    <cellStyle name="Output 2 4 4 6 4 2" xfId="27873" xr:uid="{DB50BD80-C9E5-47DA-8085-617991120922}"/>
    <cellStyle name="Output 2 4 4 6 4 3" xfId="27874" xr:uid="{37DA2174-A147-4E1A-9A69-3F6753BF907E}"/>
    <cellStyle name="Output 2 4 4 6 5" xfId="27875" xr:uid="{5D9AEC15-24DB-4161-98D5-87D6B23CD48F}"/>
    <cellStyle name="Output 2 4 4 6 5 2" xfId="27876" xr:uid="{CE9C419E-0D51-4380-9D05-88147878FB4E}"/>
    <cellStyle name="Output 2 4 4 6 5 3" xfId="27877" xr:uid="{8963CFDA-4B43-41DA-9A19-450094D4FA08}"/>
    <cellStyle name="Output 2 4 4 6 6" xfId="27878" xr:uid="{3952D52B-B0E2-4F53-BC51-9D7E9259D328}"/>
    <cellStyle name="Output 2 4 4 6 6 2" xfId="27879" xr:uid="{509943A2-142E-42B6-BFB7-ADABEFEDE604}"/>
    <cellStyle name="Output 2 4 4 6 6 3" xfId="27880" xr:uid="{3E4867C6-B05B-439D-A30D-ECF1821ED229}"/>
    <cellStyle name="Output 2 4 4 6 7" xfId="27881" xr:uid="{5B0F2953-ABC3-432F-BDEA-806D594A654D}"/>
    <cellStyle name="Output 2 4 4 6 8" xfId="27882" xr:uid="{C247A827-CC1D-4282-A191-81C27F5CCBA0}"/>
    <cellStyle name="Output 2 4 4 6 9" xfId="27883" xr:uid="{F82A949C-115C-42A6-8FD9-A823F7E355FE}"/>
    <cellStyle name="Output 2 4 4 7" xfId="27884" xr:uid="{26D03312-3ABC-4733-B1DE-CFF4C6A9504A}"/>
    <cellStyle name="Output 2 4 4 7 2" xfId="27885" xr:uid="{3B4F8DEB-6A5D-4E1D-AAA1-AD0443340EEC}"/>
    <cellStyle name="Output 2 4 4 7 2 2" xfId="27886" xr:uid="{42401659-B175-4616-8F02-5C5B065200B0}"/>
    <cellStyle name="Output 2 4 4 7 2 3" xfId="27887" xr:uid="{042A9839-9A45-4F9A-A931-291BB896CD92}"/>
    <cellStyle name="Output 2 4 4 7 3" xfId="27888" xr:uid="{4A2591C3-5F77-4F07-9190-EA1CA9CB0942}"/>
    <cellStyle name="Output 2 4 4 7 3 2" xfId="27889" xr:uid="{54C37A93-A30F-4751-8AED-449471C957CB}"/>
    <cellStyle name="Output 2 4 4 7 3 3" xfId="27890" xr:uid="{4FC09383-8B28-4206-A91F-40BC33CE048C}"/>
    <cellStyle name="Output 2 4 4 7 4" xfId="27891" xr:uid="{1CA8EBA2-6903-46DF-9DF8-B1D539EB759B}"/>
    <cellStyle name="Output 2 4 4 7 4 2" xfId="27892" xr:uid="{FB631CFF-A35E-4ECF-8A34-AEEA391D6BFE}"/>
    <cellStyle name="Output 2 4 4 7 4 3" xfId="27893" xr:uid="{00936A21-8E43-47EF-8B11-B97CEAC5A83C}"/>
    <cellStyle name="Output 2 4 4 7 5" xfId="27894" xr:uid="{098C51BA-F8CC-4181-AD36-61A7FDB374DD}"/>
    <cellStyle name="Output 2 4 4 7 5 2" xfId="27895" xr:uid="{FAFA7115-88D3-46E0-B23C-A0E492839650}"/>
    <cellStyle name="Output 2 4 4 7 5 3" xfId="27896" xr:uid="{0271627D-5261-42BD-933A-91B104E18137}"/>
    <cellStyle name="Output 2 4 4 7 6" xfId="27897" xr:uid="{ADE41D81-E881-4BEB-981B-FB7CCEDBDD72}"/>
    <cellStyle name="Output 2 4 4 7 6 2" xfId="27898" xr:uid="{F3F13E71-1F63-4442-99F4-0887BCDAEF2C}"/>
    <cellStyle name="Output 2 4 4 7 6 3" xfId="27899" xr:uid="{9B8E6972-7EC4-4C78-B626-464C4041B970}"/>
    <cellStyle name="Output 2 4 4 7 7" xfId="27900" xr:uid="{5A4CB390-93DC-475D-AC82-CAE2AF37CA8F}"/>
    <cellStyle name="Output 2 4 4 7 8" xfId="27901" xr:uid="{4E8D7AD6-60DC-4239-9363-BF381B5265D4}"/>
    <cellStyle name="Output 2 4 4 7 9" xfId="27902" xr:uid="{C7CCC92A-2DA9-44FF-8D99-50156002EE1C}"/>
    <cellStyle name="Output 2 4 4 8" xfId="27903" xr:uid="{156D4D14-D86F-4FB2-A9B6-B972852DFD08}"/>
    <cellStyle name="Output 2 4 4 8 2" xfId="27904" xr:uid="{920FDFD3-7FDB-4DC0-990B-63F29DC370AF}"/>
    <cellStyle name="Output 2 4 4 8 2 2" xfId="27905" xr:uid="{1DDC5905-144E-498C-82E1-DCF4C3A351E3}"/>
    <cellStyle name="Output 2 4 4 8 2 3" xfId="27906" xr:uid="{7734320A-0517-44B4-88E0-D79673E6D3EB}"/>
    <cellStyle name="Output 2 4 4 8 3" xfId="27907" xr:uid="{CCFAD966-65D5-4664-A210-78433A141715}"/>
    <cellStyle name="Output 2 4 4 8 3 2" xfId="27908" xr:uid="{B6FD7A31-6733-4F33-8ECD-07A97422424A}"/>
    <cellStyle name="Output 2 4 4 8 3 3" xfId="27909" xr:uid="{2CE2C317-570E-4A5F-98F3-62DC6E90892C}"/>
    <cellStyle name="Output 2 4 4 8 4" xfId="27910" xr:uid="{5C0B99B9-DA91-4742-AAA2-CDCA958BFD5D}"/>
    <cellStyle name="Output 2 4 4 8 4 2" xfId="27911" xr:uid="{EF944B73-C136-4D85-A85F-70C1EC3A1C4A}"/>
    <cellStyle name="Output 2 4 4 8 4 3" xfId="27912" xr:uid="{9296B0B4-BF14-4E86-BADA-3CED1F0174E8}"/>
    <cellStyle name="Output 2 4 4 8 5" xfId="27913" xr:uid="{32CD328A-1E6E-4718-8FF3-08303E629A6D}"/>
    <cellStyle name="Output 2 4 4 8 5 2" xfId="27914" xr:uid="{40001DAB-0819-4576-B631-7A8ED2C8E234}"/>
    <cellStyle name="Output 2 4 4 8 5 3" xfId="27915" xr:uid="{59DD2E4E-074A-4912-9A27-7E9AA4F4E4DA}"/>
    <cellStyle name="Output 2 4 4 8 6" xfId="27916" xr:uid="{8EBE1108-0157-4BB3-838D-10813F91C37D}"/>
    <cellStyle name="Output 2 4 4 8 6 2" xfId="27917" xr:uid="{D0AE0B94-71C8-4490-9E1C-92C9244093E3}"/>
    <cellStyle name="Output 2 4 4 8 6 3" xfId="27918" xr:uid="{AEC4C8E1-6004-4A78-9AEB-1422FC3B4029}"/>
    <cellStyle name="Output 2 4 4 8 7" xfId="27919" xr:uid="{2F06B02D-36C8-40E5-B471-8894F5D26900}"/>
    <cellStyle name="Output 2 4 4 8 8" xfId="27920" xr:uid="{651D6639-54AB-498C-A080-CA4C1AFA657D}"/>
    <cellStyle name="Output 2 4 4 8 9" xfId="27921" xr:uid="{6B67E7FB-1B91-45F9-9EE6-FAD03121F730}"/>
    <cellStyle name="Output 2 4 4 9" xfId="27922" xr:uid="{0DC996AE-E5F4-4C7F-B85B-1780671379C3}"/>
    <cellStyle name="Output 2 4 4 9 2" xfId="27923" xr:uid="{27D05E4A-53BF-433B-880F-D48E9B0E1AE7}"/>
    <cellStyle name="Output 2 4 4 9 2 2" xfId="27924" xr:uid="{BDE8E4F4-A75C-4B7F-8798-842216A814F9}"/>
    <cellStyle name="Output 2 4 4 9 2 3" xfId="27925" xr:uid="{6644C643-12ED-48B0-AED6-A0727ABD1E3D}"/>
    <cellStyle name="Output 2 4 4 9 3" xfId="27926" xr:uid="{F2A0B3F9-1EA4-4447-B4C9-1A2DCA57DF8E}"/>
    <cellStyle name="Output 2 4 4 9 3 2" xfId="27927" xr:uid="{8D7B9915-DF57-4CBC-81F7-FE9E51ED0D3A}"/>
    <cellStyle name="Output 2 4 4 9 3 3" xfId="27928" xr:uid="{65DD29AE-9E7F-49CF-AB8E-6473486D0CDC}"/>
    <cellStyle name="Output 2 4 4 9 4" xfId="27929" xr:uid="{FD50A079-B211-42D6-A0EB-E7199EDD6FBC}"/>
    <cellStyle name="Output 2 4 4 9 4 2" xfId="27930" xr:uid="{B20B03AC-E2A7-499D-A9E2-C7AC169B6C9A}"/>
    <cellStyle name="Output 2 4 4 9 4 3" xfId="27931" xr:uid="{D844FFF5-0FE2-4999-BA7A-53921EF2F348}"/>
    <cellStyle name="Output 2 4 4 9 5" xfId="27932" xr:uid="{D8E254F9-823C-4623-9530-DC2C51581B7A}"/>
    <cellStyle name="Output 2 4 4 9 5 2" xfId="27933" xr:uid="{CCB58C19-1241-49AE-AC71-4C5B4725BD1A}"/>
    <cellStyle name="Output 2 4 4 9 5 3" xfId="27934" xr:uid="{4F24BE02-3F7B-4CB8-BE2D-66ED02F4941C}"/>
    <cellStyle name="Output 2 4 4 9 6" xfId="27935" xr:uid="{4F7E7E56-9DA1-4417-BB75-E923F4D07180}"/>
    <cellStyle name="Output 2 4 4 9 6 2" xfId="27936" xr:uid="{D0539D32-ACE8-442E-BA85-04B6025AE321}"/>
    <cellStyle name="Output 2 4 4 9 6 3" xfId="27937" xr:uid="{303C5408-BC62-4D68-9FBA-D4D33CF176E2}"/>
    <cellStyle name="Output 2 4 4 9 7" xfId="27938" xr:uid="{C211E9E6-8473-4FC5-B2DA-3050E561F69B}"/>
    <cellStyle name="Output 2 4 4 9 8" xfId="27939" xr:uid="{EF15CDFB-8160-47BE-9EF8-E3E91A6D0656}"/>
    <cellStyle name="Output 2 4 5" xfId="27940" xr:uid="{F736E985-0AD5-445F-8C79-F7BD402060A9}"/>
    <cellStyle name="Output 2 4 5 10" xfId="27941" xr:uid="{8C530429-8693-481B-B750-4FBF9537AFE5}"/>
    <cellStyle name="Output 2 4 5 10 2" xfId="27942" xr:uid="{67547D35-1BEE-4773-B400-A066F1179CC5}"/>
    <cellStyle name="Output 2 4 5 10 2 2" xfId="27943" xr:uid="{0B74E42B-692D-40D2-856B-465D0976DBD7}"/>
    <cellStyle name="Output 2 4 5 10 2 3" xfId="27944" xr:uid="{4B6D2AA0-0B1A-4917-915D-AF3E14424A2F}"/>
    <cellStyle name="Output 2 4 5 10 3" xfId="27945" xr:uid="{0E4F59A0-BE28-49D6-8197-4D9E0883C110}"/>
    <cellStyle name="Output 2 4 5 10 3 2" xfId="27946" xr:uid="{BC33A3B8-B710-4F33-B3A3-A2E514FE2F22}"/>
    <cellStyle name="Output 2 4 5 10 3 3" xfId="27947" xr:uid="{7D47231A-DEA6-4CE4-AA92-4BBCD95E94DB}"/>
    <cellStyle name="Output 2 4 5 10 4" xfId="27948" xr:uid="{A26AD234-0017-48DF-A21B-0BF7FCE621C5}"/>
    <cellStyle name="Output 2 4 5 10 4 2" xfId="27949" xr:uid="{FD96375C-CFE0-4B0D-ACBA-4D7706297AEB}"/>
    <cellStyle name="Output 2 4 5 10 4 3" xfId="27950" xr:uid="{90DAD746-5C97-47BF-8DF6-743BC9185D8E}"/>
    <cellStyle name="Output 2 4 5 10 5" xfId="27951" xr:uid="{4DCC3E57-8A5E-4B13-955D-95925D5A4D2C}"/>
    <cellStyle name="Output 2 4 5 10 5 2" xfId="27952" xr:uid="{178869C6-24ED-430E-94F7-F445C580CAD7}"/>
    <cellStyle name="Output 2 4 5 10 5 3" xfId="27953" xr:uid="{02390701-B477-4ED2-AF57-EEAB9DDABE36}"/>
    <cellStyle name="Output 2 4 5 10 6" xfId="27954" xr:uid="{AEF92DD6-F588-4160-8FD2-22C68EF6727D}"/>
    <cellStyle name="Output 2 4 5 10 6 2" xfId="27955" xr:uid="{E683AB26-129D-4DBE-B92C-415A81D21F44}"/>
    <cellStyle name="Output 2 4 5 10 6 3" xfId="27956" xr:uid="{90095992-3BD3-4E72-A1BC-608BBD4597C6}"/>
    <cellStyle name="Output 2 4 5 10 7" xfId="27957" xr:uid="{7C8C8904-AD1C-4565-A130-94705148F425}"/>
    <cellStyle name="Output 2 4 5 10 8" xfId="27958" xr:uid="{52D0F9B3-7CC2-40DC-9454-F869B16B733A}"/>
    <cellStyle name="Output 2 4 5 11" xfId="27959" xr:uid="{671C080A-F68A-4015-B2A1-459F051CA617}"/>
    <cellStyle name="Output 2 4 5 11 2" xfId="27960" xr:uid="{2DECB57F-D85E-4DCD-969B-AD992738CD3C}"/>
    <cellStyle name="Output 2 4 5 11 2 2" xfId="27961" xr:uid="{52834397-7F94-4A43-9007-384DAEDDC6C6}"/>
    <cellStyle name="Output 2 4 5 11 2 3" xfId="27962" xr:uid="{AE644D33-EDC1-4E0C-AA9E-58C4105EACBD}"/>
    <cellStyle name="Output 2 4 5 11 3" xfId="27963" xr:uid="{185CA7B1-9848-4BD2-B223-CE46A07BA673}"/>
    <cellStyle name="Output 2 4 5 11 3 2" xfId="27964" xr:uid="{C4E9D9EB-121A-4459-9181-31E3666839FE}"/>
    <cellStyle name="Output 2 4 5 11 3 3" xfId="27965" xr:uid="{40380331-1F7C-411A-959A-1AADC5365A26}"/>
    <cellStyle name="Output 2 4 5 11 4" xfId="27966" xr:uid="{09A8D7A7-FC44-435B-AC21-3BA3A5373817}"/>
    <cellStyle name="Output 2 4 5 11 4 2" xfId="27967" xr:uid="{3D9F4743-D052-4553-8447-ED8B20C9E9B6}"/>
    <cellStyle name="Output 2 4 5 11 4 3" xfId="27968" xr:uid="{7860AC0B-298A-463F-B79B-01AD195A8875}"/>
    <cellStyle name="Output 2 4 5 11 5" xfId="27969" xr:uid="{04759BA7-D006-41EC-8171-FF1B925E8A71}"/>
    <cellStyle name="Output 2 4 5 11 5 2" xfId="27970" xr:uid="{BC9BC1CF-D60A-4843-AD0A-24E4ECA00110}"/>
    <cellStyle name="Output 2 4 5 11 5 3" xfId="27971" xr:uid="{DBB6AEED-A3C8-45B8-BE75-9AEF9DC7631B}"/>
    <cellStyle name="Output 2 4 5 11 6" xfId="27972" xr:uid="{61F59E5A-B288-4102-9EB9-A6B28700544E}"/>
    <cellStyle name="Output 2 4 5 11 6 2" xfId="27973" xr:uid="{ECCC8616-D422-4DB5-A3EB-D487A7624157}"/>
    <cellStyle name="Output 2 4 5 11 6 3" xfId="27974" xr:uid="{AC3C9DFD-F972-429E-B619-77B2AFCD516E}"/>
    <cellStyle name="Output 2 4 5 11 7" xfId="27975" xr:uid="{918E7874-7811-433D-B9C8-319DD7309590}"/>
    <cellStyle name="Output 2 4 5 11 8" xfId="27976" xr:uid="{723A7830-56E4-4257-818F-5A3680083E18}"/>
    <cellStyle name="Output 2 4 5 12" xfId="27977" xr:uid="{795F75BC-D705-4343-85FF-1970408ACCC6}"/>
    <cellStyle name="Output 2 4 5 12 2" xfId="27978" xr:uid="{FDCC76AF-B8E8-4E3F-965F-B37F71F900F7}"/>
    <cellStyle name="Output 2 4 5 12 2 2" xfId="27979" xr:uid="{687800FA-0379-49D4-9F14-27ADCDEADC94}"/>
    <cellStyle name="Output 2 4 5 12 2 3" xfId="27980" xr:uid="{E1E02B30-A04F-46B7-BB5B-3D77D6B5B55A}"/>
    <cellStyle name="Output 2 4 5 12 3" xfId="27981" xr:uid="{35DB764C-F712-4BA9-86B7-5DE1BFC30714}"/>
    <cellStyle name="Output 2 4 5 12 3 2" xfId="27982" xr:uid="{EFA6990F-AD26-4FB1-9052-E7127914D887}"/>
    <cellStyle name="Output 2 4 5 12 3 3" xfId="27983" xr:uid="{3C4ED890-4F79-4C71-93EA-50B27A1A09D3}"/>
    <cellStyle name="Output 2 4 5 12 4" xfId="27984" xr:uid="{BD37B86F-3CAE-42AB-AE08-41C597FD8555}"/>
    <cellStyle name="Output 2 4 5 12 4 2" xfId="27985" xr:uid="{3EE4385E-3826-4184-A052-AAA87BA438A0}"/>
    <cellStyle name="Output 2 4 5 12 4 3" xfId="27986" xr:uid="{A852C4EC-0BFB-4DCB-9256-D06254DDBABC}"/>
    <cellStyle name="Output 2 4 5 12 5" xfId="27987" xr:uid="{F160E1A2-39F7-45B4-B48C-622FF9C7EDCB}"/>
    <cellStyle name="Output 2 4 5 12 5 2" xfId="27988" xr:uid="{CD571B32-A40A-45E9-A3D9-C2F0F911121A}"/>
    <cellStyle name="Output 2 4 5 12 5 3" xfId="27989" xr:uid="{7DCA71D5-2800-4275-95F8-B5AFE90213A0}"/>
    <cellStyle name="Output 2 4 5 12 6" xfId="27990" xr:uid="{21C6E60A-E029-4AFC-9785-CBD776EACBDA}"/>
    <cellStyle name="Output 2 4 5 12 6 2" xfId="27991" xr:uid="{FBEA4312-6A23-4717-BEA0-FD0FF4688DED}"/>
    <cellStyle name="Output 2 4 5 12 6 3" xfId="27992" xr:uid="{355D5C12-7F6F-4CFE-9F5E-D1F0B7B4A27F}"/>
    <cellStyle name="Output 2 4 5 12 7" xfId="27993" xr:uid="{586473A4-BFB9-4862-B496-7D115C689564}"/>
    <cellStyle name="Output 2 4 5 12 8" xfId="27994" xr:uid="{33CC49BC-9C8F-4B59-9E6B-677CF87A8D5A}"/>
    <cellStyle name="Output 2 4 5 13" xfId="27995" xr:uid="{17890E58-DDDD-4C4A-81DE-C5C98C7A8D32}"/>
    <cellStyle name="Output 2 4 5 13 2" xfId="27996" xr:uid="{BA756258-E301-4E5B-A26E-0A8D6CA35AAD}"/>
    <cellStyle name="Output 2 4 5 13 2 2" xfId="27997" xr:uid="{9FE9F488-225A-46F1-8FE1-884EB06B7B9A}"/>
    <cellStyle name="Output 2 4 5 13 2 3" xfId="27998" xr:uid="{25171542-6C5E-4BA9-A017-643426C2BD9E}"/>
    <cellStyle name="Output 2 4 5 13 3" xfId="27999" xr:uid="{4F3E4A35-A91B-402F-B1FB-9BFE8D6AE746}"/>
    <cellStyle name="Output 2 4 5 13 3 2" xfId="28000" xr:uid="{17DA5D33-9A31-44B0-91A7-B03BA68770C3}"/>
    <cellStyle name="Output 2 4 5 13 3 3" xfId="28001" xr:uid="{917C6362-2B9F-4BC9-88E0-9CB3C413AF10}"/>
    <cellStyle name="Output 2 4 5 13 4" xfId="28002" xr:uid="{35B7B61D-2312-4B3D-9259-579869BB65B1}"/>
    <cellStyle name="Output 2 4 5 13 4 2" xfId="28003" xr:uid="{BA20519C-A20E-4FE7-8A60-D202AC451A45}"/>
    <cellStyle name="Output 2 4 5 13 4 3" xfId="28004" xr:uid="{ABC4ECAD-AB6C-445A-9465-F29B9A1699AE}"/>
    <cellStyle name="Output 2 4 5 13 5" xfId="28005" xr:uid="{4A1AE9FE-04E3-4737-91F7-8591E155CC1E}"/>
    <cellStyle name="Output 2 4 5 13 5 2" xfId="28006" xr:uid="{80E080B9-9793-418A-B047-16A6C96BC71C}"/>
    <cellStyle name="Output 2 4 5 13 5 3" xfId="28007" xr:uid="{1F1B0A2F-22B0-42D4-87CD-FA771BD2857E}"/>
    <cellStyle name="Output 2 4 5 13 6" xfId="28008" xr:uid="{D3DB186B-D469-428A-A5D7-666229717012}"/>
    <cellStyle name="Output 2 4 5 13 6 2" xfId="28009" xr:uid="{2044924B-524D-4A5B-A9EF-7EC2CC384871}"/>
    <cellStyle name="Output 2 4 5 13 6 3" xfId="28010" xr:uid="{7D0FF02F-D20E-4E35-84C7-04BC60943702}"/>
    <cellStyle name="Output 2 4 5 13 7" xfId="28011" xr:uid="{B70B018C-5F8A-4F36-9886-E6F30823E600}"/>
    <cellStyle name="Output 2 4 5 13 8" xfId="28012" xr:uid="{321F31F2-074B-42B8-B562-A60BDD44A851}"/>
    <cellStyle name="Output 2 4 5 14" xfId="28013" xr:uid="{A54D8366-30F1-4FCC-9622-D48C77641BA5}"/>
    <cellStyle name="Output 2 4 5 14 2" xfId="28014" xr:uid="{B594C026-5C77-4603-B889-47B5B449A31C}"/>
    <cellStyle name="Output 2 4 5 14 2 2" xfId="28015" xr:uid="{FCDBCCCC-F7CE-4E9A-9731-373CA27E87CB}"/>
    <cellStyle name="Output 2 4 5 14 2 3" xfId="28016" xr:uid="{F27FD29E-81C0-4AA9-BB3C-0D0A03C15CAF}"/>
    <cellStyle name="Output 2 4 5 14 3" xfId="28017" xr:uid="{8844AF02-1C70-4F6E-83AF-CBC2A7FAED01}"/>
    <cellStyle name="Output 2 4 5 14 3 2" xfId="28018" xr:uid="{AD6ABA9C-5B9C-49FF-96C2-571DDC8A8157}"/>
    <cellStyle name="Output 2 4 5 14 3 3" xfId="28019" xr:uid="{72DB11A8-2DEF-4B84-9C90-1A9459DA189C}"/>
    <cellStyle name="Output 2 4 5 14 4" xfId="28020" xr:uid="{F4DDEDA7-DAE0-4D77-8A96-5C94085810B1}"/>
    <cellStyle name="Output 2 4 5 14 4 2" xfId="28021" xr:uid="{DAD7A69F-0028-4AE1-A3BD-2856E6042DDE}"/>
    <cellStyle name="Output 2 4 5 14 4 3" xfId="28022" xr:uid="{3F6098EE-4D3B-477E-BED6-FCA1FFABA251}"/>
    <cellStyle name="Output 2 4 5 14 5" xfId="28023" xr:uid="{60B4D25F-D7C9-474F-842A-F78E9C4239EB}"/>
    <cellStyle name="Output 2 4 5 14 5 2" xfId="28024" xr:uid="{D33AF061-7846-4CBE-A1A6-E8B1E0E77EE3}"/>
    <cellStyle name="Output 2 4 5 14 5 3" xfId="28025" xr:uid="{4530437D-6270-4D5E-8814-FE891D2D6AC0}"/>
    <cellStyle name="Output 2 4 5 14 6" xfId="28026" xr:uid="{AC366299-7A0D-4404-A0F2-B64AD5FE4F3B}"/>
    <cellStyle name="Output 2 4 5 14 6 2" xfId="28027" xr:uid="{C35D746F-4AE2-4309-AF33-0689D8A63E1B}"/>
    <cellStyle name="Output 2 4 5 14 6 3" xfId="28028" xr:uid="{A2C5D136-D0B8-4D1C-A673-E69226D561E6}"/>
    <cellStyle name="Output 2 4 5 14 7" xfId="28029" xr:uid="{54766FE3-21E0-48F1-9DE0-BB9E182BF9C1}"/>
    <cellStyle name="Output 2 4 5 14 8" xfId="28030" xr:uid="{7B33F812-4E0E-4FCF-BB19-6F6B8F762CCC}"/>
    <cellStyle name="Output 2 4 5 15" xfId="28031" xr:uid="{AA1B44E5-DBB4-42F5-8E76-E13C4CA49784}"/>
    <cellStyle name="Output 2 4 5 15 2" xfId="28032" xr:uid="{E45ACE95-6256-40DF-B394-EE46813AE6E1}"/>
    <cellStyle name="Output 2 4 5 15 3" xfId="28033" xr:uid="{FEFF77B1-40F2-4D7B-98AE-36D24956B166}"/>
    <cellStyle name="Output 2 4 5 16" xfId="28034" xr:uid="{3141F525-C331-44B5-B707-DAB7D2011C1E}"/>
    <cellStyle name="Output 2 4 5 16 2" xfId="28035" xr:uid="{F47C8B63-3474-4478-B573-5D2202EE159D}"/>
    <cellStyle name="Output 2 4 5 16 3" xfId="28036" xr:uid="{209786E4-9CB8-4955-B0D3-4A04C738FF6F}"/>
    <cellStyle name="Output 2 4 5 17" xfId="28037" xr:uid="{D20B7BB2-CE25-47A9-90E5-408359D778CD}"/>
    <cellStyle name="Output 2 4 5 18" xfId="28038" xr:uid="{FC4E47D1-765C-4A9B-BCF6-DB5419986FBE}"/>
    <cellStyle name="Output 2 4 5 2" xfId="28039" xr:uid="{62C9F2D0-85F4-4C95-94B7-1294C9FD1754}"/>
    <cellStyle name="Output 2 4 5 2 2" xfId="28040" xr:uid="{76AF6852-8A1D-4FED-AF5E-89703AC7EF8B}"/>
    <cellStyle name="Output 2 4 5 2 2 2" xfId="28041" xr:uid="{FA045B44-7302-4ED4-84B5-7C41A61FE446}"/>
    <cellStyle name="Output 2 4 5 2 2 3" xfId="28042" xr:uid="{7102ABA1-848E-45EA-80F2-5F3ED19F5739}"/>
    <cellStyle name="Output 2 4 5 2 3" xfId="28043" xr:uid="{BF892297-DCFE-41F5-BCBA-DDDC99881631}"/>
    <cellStyle name="Output 2 4 5 2 3 2" xfId="28044" xr:uid="{40244AF5-F8AE-4696-A406-05EF3FAF0DB6}"/>
    <cellStyle name="Output 2 4 5 2 3 3" xfId="28045" xr:uid="{72B38489-B550-4C5F-B115-211665A16DD9}"/>
    <cellStyle name="Output 2 4 5 2 4" xfId="28046" xr:uid="{B9A3474E-793E-439B-8865-FA21C8233E35}"/>
    <cellStyle name="Output 2 4 5 2 4 2" xfId="28047" xr:uid="{5E74E531-8AEC-4D80-AD93-E57B5CFBCE1A}"/>
    <cellStyle name="Output 2 4 5 2 4 3" xfId="28048" xr:uid="{FF518DD3-9F0E-4557-8C15-B08852D871DA}"/>
    <cellStyle name="Output 2 4 5 2 5" xfId="28049" xr:uid="{788B91ED-A0E8-444D-A18B-C4DE46B739B3}"/>
    <cellStyle name="Output 2 4 5 2 5 2" xfId="28050" xr:uid="{DB30204E-8401-48FD-BB96-3B394C68DB35}"/>
    <cellStyle name="Output 2 4 5 2 5 3" xfId="28051" xr:uid="{3498B656-E9C5-49CE-924A-8794494FB253}"/>
    <cellStyle name="Output 2 4 5 2 6" xfId="28052" xr:uid="{BEE39981-5A7A-46A7-80C2-C735CEE01233}"/>
    <cellStyle name="Output 2 4 5 2 6 2" xfId="28053" xr:uid="{468FA2BB-0197-47C9-9743-32E146FE6AEA}"/>
    <cellStyle name="Output 2 4 5 2 6 3" xfId="28054" xr:uid="{ACD6D55E-BA3B-4E99-A3C1-75217E0DD513}"/>
    <cellStyle name="Output 2 4 5 2 7" xfId="28055" xr:uid="{35B0566F-7B08-44CA-BA38-22B51C9D8823}"/>
    <cellStyle name="Output 2 4 5 2 8" xfId="28056" xr:uid="{054CE0E1-F466-432B-9F00-DFC528045244}"/>
    <cellStyle name="Output 2 4 5 2 9" xfId="28057" xr:uid="{055DA557-2AEF-4B4A-933D-9074F4EFC7DD}"/>
    <cellStyle name="Output 2 4 5 3" xfId="28058" xr:uid="{0DF0C2D6-57A2-443E-9F9D-677BCAEEBF74}"/>
    <cellStyle name="Output 2 4 5 3 2" xfId="28059" xr:uid="{210F47C4-573B-4A8A-9F43-47774018B825}"/>
    <cellStyle name="Output 2 4 5 3 2 2" xfId="28060" xr:uid="{029776AA-DF4C-4A70-ADC8-02F08B5B6D61}"/>
    <cellStyle name="Output 2 4 5 3 2 3" xfId="28061" xr:uid="{E65D0652-2A6F-4854-8A50-58837B365A83}"/>
    <cellStyle name="Output 2 4 5 3 3" xfId="28062" xr:uid="{3400F5E8-281A-4678-8870-91E983065258}"/>
    <cellStyle name="Output 2 4 5 3 3 2" xfId="28063" xr:uid="{335B3F42-52BB-4012-8586-8F431131032D}"/>
    <cellStyle name="Output 2 4 5 3 3 3" xfId="28064" xr:uid="{262B65CE-7FA1-4D42-BE23-1D04CA89D275}"/>
    <cellStyle name="Output 2 4 5 3 4" xfId="28065" xr:uid="{B13EE7AF-6562-4ED5-9CE3-FC6142DB2B8B}"/>
    <cellStyle name="Output 2 4 5 3 4 2" xfId="28066" xr:uid="{D669B65C-125C-4E02-B405-C62494F2DC30}"/>
    <cellStyle name="Output 2 4 5 3 4 3" xfId="28067" xr:uid="{98774440-26E9-41FE-A802-4C36A0EDEA4F}"/>
    <cellStyle name="Output 2 4 5 3 5" xfId="28068" xr:uid="{904F950A-2D37-4612-AC27-BBFB421B61EC}"/>
    <cellStyle name="Output 2 4 5 3 5 2" xfId="28069" xr:uid="{F21127B7-B775-4F51-A45B-73869F0F8942}"/>
    <cellStyle name="Output 2 4 5 3 5 3" xfId="28070" xr:uid="{80FBD613-AA91-40B5-802A-16CD7E74F7E0}"/>
    <cellStyle name="Output 2 4 5 3 6" xfId="28071" xr:uid="{67664DB0-40EC-49C8-A0FE-2CB78CAC9B32}"/>
    <cellStyle name="Output 2 4 5 3 6 2" xfId="28072" xr:uid="{25CAE6D5-0E15-4D37-AC89-1B086AD686FE}"/>
    <cellStyle name="Output 2 4 5 3 6 3" xfId="28073" xr:uid="{2735734B-F65A-4B1F-A50B-531B18C20FC8}"/>
    <cellStyle name="Output 2 4 5 3 7" xfId="28074" xr:uid="{0762DAA1-43FD-4863-ADBB-390AA24C99B8}"/>
    <cellStyle name="Output 2 4 5 3 8" xfId="28075" xr:uid="{41177842-6BDD-47C8-8B2E-192D6EB737BA}"/>
    <cellStyle name="Output 2 4 5 3 9" xfId="28076" xr:uid="{9984C95C-78A0-4A38-B431-80D51E7B8CB8}"/>
    <cellStyle name="Output 2 4 5 4" xfId="28077" xr:uid="{4306F0DC-6085-48AF-8C9E-9C2399E2241E}"/>
    <cellStyle name="Output 2 4 5 4 2" xfId="28078" xr:uid="{1DA3802A-D302-4F38-822D-C0153A12322E}"/>
    <cellStyle name="Output 2 4 5 4 2 2" xfId="28079" xr:uid="{633A85C5-E5C7-4CB6-959F-DFE1E9D2D829}"/>
    <cellStyle name="Output 2 4 5 4 2 3" xfId="28080" xr:uid="{71CE4326-5740-4B98-9909-1F9C0BF0E55C}"/>
    <cellStyle name="Output 2 4 5 4 3" xfId="28081" xr:uid="{AD1FA7B3-654B-47FC-AA5B-7B92AEB68369}"/>
    <cellStyle name="Output 2 4 5 4 3 2" xfId="28082" xr:uid="{A16B41F2-3E49-4513-AD73-F8AF721856E6}"/>
    <cellStyle name="Output 2 4 5 4 3 3" xfId="28083" xr:uid="{71FC2066-3955-4AE5-9144-FBFE9767FACF}"/>
    <cellStyle name="Output 2 4 5 4 4" xfId="28084" xr:uid="{F9520B99-B134-4EAD-AB47-9D316AFF5196}"/>
    <cellStyle name="Output 2 4 5 4 4 2" xfId="28085" xr:uid="{570F9A12-39D5-4AE0-8222-1B72409192DA}"/>
    <cellStyle name="Output 2 4 5 4 4 3" xfId="28086" xr:uid="{AEF41E2F-CB75-4D01-A51D-34E2C64EF0FE}"/>
    <cellStyle name="Output 2 4 5 4 5" xfId="28087" xr:uid="{6A27729D-5374-4E18-B9C7-EA0836917A4E}"/>
    <cellStyle name="Output 2 4 5 4 5 2" xfId="28088" xr:uid="{792B1978-C901-463C-B15C-DC0E2BDDB68B}"/>
    <cellStyle name="Output 2 4 5 4 5 3" xfId="28089" xr:uid="{5B982CA3-08CA-4A1B-87A0-C7A8CC45E7EE}"/>
    <cellStyle name="Output 2 4 5 4 6" xfId="28090" xr:uid="{2FD29862-3DAE-49AC-B270-BC338DCB47F8}"/>
    <cellStyle name="Output 2 4 5 4 6 2" xfId="28091" xr:uid="{F7CD8082-40D5-4330-93E8-114687A82319}"/>
    <cellStyle name="Output 2 4 5 4 6 3" xfId="28092" xr:uid="{EBCCF9EC-27CC-4987-81AB-1E36213E2CB4}"/>
    <cellStyle name="Output 2 4 5 4 7" xfId="28093" xr:uid="{90FFEBFA-5142-4DE7-A54E-FBB7545D1471}"/>
    <cellStyle name="Output 2 4 5 4 8" xfId="28094" xr:uid="{9A2BA098-0847-43D6-8601-24F72224A42C}"/>
    <cellStyle name="Output 2 4 5 4 9" xfId="28095" xr:uid="{02692F94-7E73-49EB-893B-2266ED09D5FF}"/>
    <cellStyle name="Output 2 4 5 5" xfId="28096" xr:uid="{0E607948-F82C-4B00-A75E-CDAAC5CD8B8D}"/>
    <cellStyle name="Output 2 4 5 5 2" xfId="28097" xr:uid="{903B671B-4A26-4B87-B2D4-42788E071F64}"/>
    <cellStyle name="Output 2 4 5 5 2 2" xfId="28098" xr:uid="{73AB08DE-9ACA-45DE-8162-B879E7081324}"/>
    <cellStyle name="Output 2 4 5 5 2 3" xfId="28099" xr:uid="{7504F6C5-D1D0-484A-8351-BF47025F29D9}"/>
    <cellStyle name="Output 2 4 5 5 3" xfId="28100" xr:uid="{D64E08BA-90B7-45FB-A61C-C7BBD6842559}"/>
    <cellStyle name="Output 2 4 5 5 3 2" xfId="28101" xr:uid="{68AA4BBD-F5BA-4C8C-BCB8-FF3B63C0FF9D}"/>
    <cellStyle name="Output 2 4 5 5 3 3" xfId="28102" xr:uid="{0F719BE5-197B-4EF4-B60F-C06E12A74AA7}"/>
    <cellStyle name="Output 2 4 5 5 4" xfId="28103" xr:uid="{1B91471C-7ADD-4FCC-9F7B-4880458393DB}"/>
    <cellStyle name="Output 2 4 5 5 4 2" xfId="28104" xr:uid="{B44EEC4A-D3F6-4833-A3DE-CC8866FF3FC7}"/>
    <cellStyle name="Output 2 4 5 5 4 3" xfId="28105" xr:uid="{A00B1292-7CD3-4709-93CD-748B9C65CF08}"/>
    <cellStyle name="Output 2 4 5 5 5" xfId="28106" xr:uid="{425D3FD8-BC92-4228-BAC3-5A1E8EF6A3E3}"/>
    <cellStyle name="Output 2 4 5 5 5 2" xfId="28107" xr:uid="{2BC522A4-F731-405B-9CCC-3DEF463624CC}"/>
    <cellStyle name="Output 2 4 5 5 5 3" xfId="28108" xr:uid="{F942FD68-4AAD-4954-ABCC-1FA3E362D086}"/>
    <cellStyle name="Output 2 4 5 5 6" xfId="28109" xr:uid="{99E5FD5F-D9F8-4CF2-BED2-9797A737782A}"/>
    <cellStyle name="Output 2 4 5 5 6 2" xfId="28110" xr:uid="{BB6E454B-0DB8-4895-A4AF-3C82A90E2A0D}"/>
    <cellStyle name="Output 2 4 5 5 6 3" xfId="28111" xr:uid="{8783254B-5158-4DAE-9F7F-9E0CAF8F52A1}"/>
    <cellStyle name="Output 2 4 5 5 7" xfId="28112" xr:uid="{EE0BCF55-8F00-459F-B8A1-8CF6B4FB5B7E}"/>
    <cellStyle name="Output 2 4 5 5 8" xfId="28113" xr:uid="{133A8132-BE57-41D9-99B5-0EA990E327FA}"/>
    <cellStyle name="Output 2 4 5 5 9" xfId="28114" xr:uid="{31DC42E8-D24E-4940-911E-931851897FA4}"/>
    <cellStyle name="Output 2 4 5 6" xfId="28115" xr:uid="{EDBFB1D0-69FF-41D0-9FDC-434D41C41697}"/>
    <cellStyle name="Output 2 4 5 6 2" xfId="28116" xr:uid="{E5E98FA6-3500-4DB8-82E4-0534BBDBA8C1}"/>
    <cellStyle name="Output 2 4 5 6 2 2" xfId="28117" xr:uid="{63FA0B06-39C4-4437-B8CA-1F07E7F84C4D}"/>
    <cellStyle name="Output 2 4 5 6 2 3" xfId="28118" xr:uid="{72CE5D79-D546-4EE9-926C-869CF759155A}"/>
    <cellStyle name="Output 2 4 5 6 3" xfId="28119" xr:uid="{23005D49-8323-496C-9830-91B756EC7707}"/>
    <cellStyle name="Output 2 4 5 6 3 2" xfId="28120" xr:uid="{0159E80D-F290-4170-91AC-79FFCAA8E81E}"/>
    <cellStyle name="Output 2 4 5 6 3 3" xfId="28121" xr:uid="{FB56879F-F23A-4944-8621-5429C72546BB}"/>
    <cellStyle name="Output 2 4 5 6 4" xfId="28122" xr:uid="{BFD26C2B-D295-4EB3-9031-13200023A64B}"/>
    <cellStyle name="Output 2 4 5 6 4 2" xfId="28123" xr:uid="{7A8C3279-BA9A-4D84-8146-8F899D111373}"/>
    <cellStyle name="Output 2 4 5 6 4 3" xfId="28124" xr:uid="{41917D9D-A545-426B-888A-7F7507BFBABE}"/>
    <cellStyle name="Output 2 4 5 6 5" xfId="28125" xr:uid="{70861CCA-070F-4848-A3C1-711E08FC89C1}"/>
    <cellStyle name="Output 2 4 5 6 5 2" xfId="28126" xr:uid="{6446451A-5B52-4730-8F71-3151F1E3CCBD}"/>
    <cellStyle name="Output 2 4 5 6 5 3" xfId="28127" xr:uid="{B355D7BE-ABFC-49B0-A7CD-573BCE1A2284}"/>
    <cellStyle name="Output 2 4 5 6 6" xfId="28128" xr:uid="{AF09E203-1009-4191-8C9C-8389B0456F40}"/>
    <cellStyle name="Output 2 4 5 6 6 2" xfId="28129" xr:uid="{74BB2646-EFF8-41C4-B4A4-2D0B6B0D087B}"/>
    <cellStyle name="Output 2 4 5 6 6 3" xfId="28130" xr:uid="{25BE3E3B-41CB-4813-83EC-FF3AFAB9E7A7}"/>
    <cellStyle name="Output 2 4 5 6 7" xfId="28131" xr:uid="{3A27DECA-AACB-4C0C-9168-93C8AC71B26C}"/>
    <cellStyle name="Output 2 4 5 6 8" xfId="28132" xr:uid="{35918E5D-116F-48EE-801B-7A39A3FE9C26}"/>
    <cellStyle name="Output 2 4 5 6 9" xfId="28133" xr:uid="{A53DD0D2-D54E-4744-B1F9-79FB7B68D2E9}"/>
    <cellStyle name="Output 2 4 5 7" xfId="28134" xr:uid="{06B51988-2266-4B04-B28D-D104183627BF}"/>
    <cellStyle name="Output 2 4 5 7 2" xfId="28135" xr:uid="{ED8AE96C-4D8A-4A14-9AAA-6702BC697B93}"/>
    <cellStyle name="Output 2 4 5 7 2 2" xfId="28136" xr:uid="{ACFB51EB-B240-4E05-97DB-90617B2F87D7}"/>
    <cellStyle name="Output 2 4 5 7 2 3" xfId="28137" xr:uid="{57A32544-A29F-4CFC-A0D7-6AC93ACA660C}"/>
    <cellStyle name="Output 2 4 5 7 3" xfId="28138" xr:uid="{E238BE27-E512-4B65-B085-E8D66C135C6B}"/>
    <cellStyle name="Output 2 4 5 7 3 2" xfId="28139" xr:uid="{F3DF0CA2-5F2A-456C-91F6-11ACB6214691}"/>
    <cellStyle name="Output 2 4 5 7 3 3" xfId="28140" xr:uid="{2CC0BB7F-B2C4-44E3-8032-B23BE5021689}"/>
    <cellStyle name="Output 2 4 5 7 4" xfId="28141" xr:uid="{448F200C-CF95-4FE3-9AA4-494ACEFC7AEC}"/>
    <cellStyle name="Output 2 4 5 7 4 2" xfId="28142" xr:uid="{FD63B1DE-F008-40AB-A28A-C76B44CC65D0}"/>
    <cellStyle name="Output 2 4 5 7 4 3" xfId="28143" xr:uid="{5321F105-842B-4A18-8A63-971C634C320E}"/>
    <cellStyle name="Output 2 4 5 7 5" xfId="28144" xr:uid="{564905FC-62E9-4212-9251-72022CD91D86}"/>
    <cellStyle name="Output 2 4 5 7 5 2" xfId="28145" xr:uid="{03B09BC6-C0B1-4B90-B4F6-28E599FE20A5}"/>
    <cellStyle name="Output 2 4 5 7 5 3" xfId="28146" xr:uid="{8CA12858-3DF6-4E66-8AF5-068DAC7A56FB}"/>
    <cellStyle name="Output 2 4 5 7 6" xfId="28147" xr:uid="{43737B8D-897B-488B-ACF6-7879685A4692}"/>
    <cellStyle name="Output 2 4 5 7 6 2" xfId="28148" xr:uid="{0506243B-3177-4F3B-90E1-E4AC30336B6A}"/>
    <cellStyle name="Output 2 4 5 7 6 3" xfId="28149" xr:uid="{21B3F654-D0E3-4D6D-9F7E-91BDF51D445A}"/>
    <cellStyle name="Output 2 4 5 7 7" xfId="28150" xr:uid="{9695A1D8-DFBA-4CCF-A34D-3A7931D50ADD}"/>
    <cellStyle name="Output 2 4 5 7 8" xfId="28151" xr:uid="{8536C448-28E6-4BF6-A06E-464B86D8CC0C}"/>
    <cellStyle name="Output 2 4 5 7 9" xfId="28152" xr:uid="{1A79B040-E8DC-4564-9DBA-0776521D54C6}"/>
    <cellStyle name="Output 2 4 5 8" xfId="28153" xr:uid="{16F151AB-B1DC-4721-8318-7306E6C4E801}"/>
    <cellStyle name="Output 2 4 5 8 2" xfId="28154" xr:uid="{36FDF4CE-F83D-4279-987B-D21E2BE746B4}"/>
    <cellStyle name="Output 2 4 5 8 2 2" xfId="28155" xr:uid="{E5E3B195-AE38-4805-8E19-211077788655}"/>
    <cellStyle name="Output 2 4 5 8 2 3" xfId="28156" xr:uid="{0129C677-A51F-4CCF-AB0D-C252C950C7D1}"/>
    <cellStyle name="Output 2 4 5 8 3" xfId="28157" xr:uid="{1DEC9622-1C10-4092-88F7-5E4478ADDA3E}"/>
    <cellStyle name="Output 2 4 5 8 3 2" xfId="28158" xr:uid="{80242305-347E-4EC8-9895-D2E9C78204B1}"/>
    <cellStyle name="Output 2 4 5 8 3 3" xfId="28159" xr:uid="{7990A2E0-32EF-4E6C-8284-6ACE9A6347C6}"/>
    <cellStyle name="Output 2 4 5 8 4" xfId="28160" xr:uid="{AD62481E-AEAE-41D4-A864-ADCC4D00BA8F}"/>
    <cellStyle name="Output 2 4 5 8 4 2" xfId="28161" xr:uid="{A2A1E05E-C1B5-44A5-9DA8-0C435420C56A}"/>
    <cellStyle name="Output 2 4 5 8 4 3" xfId="28162" xr:uid="{E561AD30-4567-46EF-8A01-EB2D86440FAD}"/>
    <cellStyle name="Output 2 4 5 8 5" xfId="28163" xr:uid="{B2AA3AB4-C577-4002-937B-8AEFEEBA3847}"/>
    <cellStyle name="Output 2 4 5 8 5 2" xfId="28164" xr:uid="{F45A79A5-F4DD-4403-8DED-4594F3F930BC}"/>
    <cellStyle name="Output 2 4 5 8 5 3" xfId="28165" xr:uid="{EA9DEC99-D385-4207-8BD6-92CA18EF7A87}"/>
    <cellStyle name="Output 2 4 5 8 6" xfId="28166" xr:uid="{3CAF1F23-3D02-4FDE-A186-ECE53BF49C02}"/>
    <cellStyle name="Output 2 4 5 8 6 2" xfId="28167" xr:uid="{70936A27-6E05-43F5-830E-7219B6A0E198}"/>
    <cellStyle name="Output 2 4 5 8 6 3" xfId="28168" xr:uid="{A41E5CE0-BA53-4695-BEBB-D7CE064D0E31}"/>
    <cellStyle name="Output 2 4 5 8 7" xfId="28169" xr:uid="{858A8596-5FD9-47DA-80D4-1BF2E18D549F}"/>
    <cellStyle name="Output 2 4 5 8 8" xfId="28170" xr:uid="{5ADB9BFB-FA59-44D6-A076-FEAAE95F993A}"/>
    <cellStyle name="Output 2 4 5 8 9" xfId="28171" xr:uid="{B2AB0114-E532-4A52-B16B-29C0F8EFE04E}"/>
    <cellStyle name="Output 2 4 5 9" xfId="28172" xr:uid="{BEFD2467-8141-42B6-8CC1-59B7709745F4}"/>
    <cellStyle name="Output 2 4 5 9 2" xfId="28173" xr:uid="{D7B1A188-EAB6-4690-8B01-21D8A26810BE}"/>
    <cellStyle name="Output 2 4 5 9 2 2" xfId="28174" xr:uid="{FB5332EC-0325-4495-8726-619A2A2D5118}"/>
    <cellStyle name="Output 2 4 5 9 2 3" xfId="28175" xr:uid="{F8B6D288-6BEC-4538-AFCB-B3780B828AEC}"/>
    <cellStyle name="Output 2 4 5 9 3" xfId="28176" xr:uid="{01B1D72B-E72C-49C5-9529-A9594A68DE37}"/>
    <cellStyle name="Output 2 4 5 9 3 2" xfId="28177" xr:uid="{DC45FB1E-78BC-43C1-A5D2-3865B92AA81E}"/>
    <cellStyle name="Output 2 4 5 9 3 3" xfId="28178" xr:uid="{8AE0333D-AA6F-452F-827D-F7F5F5678979}"/>
    <cellStyle name="Output 2 4 5 9 4" xfId="28179" xr:uid="{9FE17440-75E3-4EFB-8BEE-4B981544F886}"/>
    <cellStyle name="Output 2 4 5 9 4 2" xfId="28180" xr:uid="{DE8AE1E4-B8DE-4B31-829E-4672AC22ECE5}"/>
    <cellStyle name="Output 2 4 5 9 4 3" xfId="28181" xr:uid="{08104643-D653-4F23-B6D2-B52B4F52A45A}"/>
    <cellStyle name="Output 2 4 5 9 5" xfId="28182" xr:uid="{191DB21D-632E-4F62-BDC2-5B51580D14A3}"/>
    <cellStyle name="Output 2 4 5 9 5 2" xfId="28183" xr:uid="{766B7C77-E5AD-444E-B0C6-37ED1A0B198E}"/>
    <cellStyle name="Output 2 4 5 9 5 3" xfId="28184" xr:uid="{30045473-9363-407C-AF96-68EC7311ECCE}"/>
    <cellStyle name="Output 2 4 5 9 6" xfId="28185" xr:uid="{959AD510-1B56-4737-B845-85D9DCF672B8}"/>
    <cellStyle name="Output 2 4 5 9 6 2" xfId="28186" xr:uid="{A0173B14-CDAB-4D41-BA79-AC705E7FDB21}"/>
    <cellStyle name="Output 2 4 5 9 6 3" xfId="28187" xr:uid="{370EB143-D313-426C-B5BF-FD3DB3D7C22C}"/>
    <cellStyle name="Output 2 4 5 9 7" xfId="28188" xr:uid="{36349DA7-09F4-410C-86C5-EE963029EC48}"/>
    <cellStyle name="Output 2 4 5 9 8" xfId="28189" xr:uid="{22FD6DA6-94F9-4C0E-91A5-ADBDAF7206DD}"/>
    <cellStyle name="Output 2 4 6" xfId="28190" xr:uid="{8337C063-80C6-4FE0-B66A-673208C6DCB1}"/>
    <cellStyle name="Output 2 4 6 10" xfId="28191" xr:uid="{183B7A9E-AE14-4AAA-AF14-FF1763BBA8F3}"/>
    <cellStyle name="Output 2 4 6 11" xfId="28192" xr:uid="{D082888B-6076-4B4C-80A3-4F5C207DF47B}"/>
    <cellStyle name="Output 2 4 6 2" xfId="28193" xr:uid="{35C90F2C-708E-400C-B4BD-55CE74B906D9}"/>
    <cellStyle name="Output 2 4 6 2 2" xfId="28194" xr:uid="{D85E2E79-1BC8-4041-B6D4-D21D7491890A}"/>
    <cellStyle name="Output 2 4 6 2 3" xfId="28195" xr:uid="{706944F8-A2A4-4713-949C-5FF1AAC7EE2E}"/>
    <cellStyle name="Output 2 4 6 2 4" xfId="28196" xr:uid="{8AE842F4-42DF-4971-80F5-B8D5B112154F}"/>
    <cellStyle name="Output 2 4 6 3" xfId="28197" xr:uid="{24DC7A44-2CF0-4465-A2F5-5645D5EB0D5F}"/>
    <cellStyle name="Output 2 4 6 3 2" xfId="28198" xr:uid="{5FC886A4-44A6-475E-9E34-E02FC9BE7B85}"/>
    <cellStyle name="Output 2 4 6 3 3" xfId="28199" xr:uid="{F4B5665A-F136-4C46-AB55-32930789D7F2}"/>
    <cellStyle name="Output 2 4 6 3 4" xfId="28200" xr:uid="{FF7C76B5-1812-4E16-A3C7-30C50E64FBB7}"/>
    <cellStyle name="Output 2 4 6 4" xfId="28201" xr:uid="{8960C297-BFCB-41B8-A60A-96CBD8201CF4}"/>
    <cellStyle name="Output 2 4 6 4 2" xfId="28202" xr:uid="{D9DA9309-54A9-4273-BB48-3B1651AF5FAA}"/>
    <cellStyle name="Output 2 4 6 4 3" xfId="28203" xr:uid="{7A877318-4D6B-461C-AF25-DA67B964F796}"/>
    <cellStyle name="Output 2 4 6 4 4" xfId="28204" xr:uid="{9D0E7307-8973-43BE-B638-2F73B3A39005}"/>
    <cellStyle name="Output 2 4 6 5" xfId="28205" xr:uid="{CB1EE0D6-2DAB-4B5A-A356-40A0B9355060}"/>
    <cellStyle name="Output 2 4 6 5 2" xfId="28206" xr:uid="{8E505991-A788-4B4C-9A6B-A33AACF3F6EA}"/>
    <cellStyle name="Output 2 4 6 5 3" xfId="28207" xr:uid="{B3C41403-E1B1-49D0-98E9-A25031F8CDFD}"/>
    <cellStyle name="Output 2 4 6 5 4" xfId="28208" xr:uid="{B4AB0955-D45B-473F-AA2A-9A41E8D9BAA3}"/>
    <cellStyle name="Output 2 4 6 6" xfId="28209" xr:uid="{617A8461-E5F5-404F-BF29-9EC7B5950A8D}"/>
    <cellStyle name="Output 2 4 6 6 2" xfId="28210" xr:uid="{BE8B3155-7337-4813-BA67-DE5E34AE60D7}"/>
    <cellStyle name="Output 2 4 6 6 3" xfId="28211" xr:uid="{31F9865D-B414-4621-BFEF-98C9DA6239A4}"/>
    <cellStyle name="Output 2 4 6 6 4" xfId="28212" xr:uid="{B383C0CC-126B-488D-B9D9-63C34DB0E1A2}"/>
    <cellStyle name="Output 2 4 6 7" xfId="28213" xr:uid="{E96F005B-7141-487B-A990-D09A17CA67C5}"/>
    <cellStyle name="Output 2 4 6 8" xfId="28214" xr:uid="{E254C15A-B55B-4C1A-8A98-473BFEDDAB21}"/>
    <cellStyle name="Output 2 4 6 9" xfId="28215" xr:uid="{3224C0A2-62F3-4F35-B7EF-3A35A46A2C6C}"/>
    <cellStyle name="Output 2 4 7" xfId="28216" xr:uid="{3130FD05-3E87-4626-831D-C854303B9BA6}"/>
    <cellStyle name="Output 2 4 7 10" xfId="28217" xr:uid="{8425EA00-E2D1-4164-83BB-04667C0F6E35}"/>
    <cellStyle name="Output 2 4 7 2" xfId="28218" xr:uid="{631EF95E-4B43-4549-B95A-4CD05E58F4F6}"/>
    <cellStyle name="Output 2 4 7 2 2" xfId="28219" xr:uid="{8CA1D3B0-D4FB-4417-AEBC-B5353F64BD49}"/>
    <cellStyle name="Output 2 4 7 2 3" xfId="28220" xr:uid="{41DF0EF4-9C00-4699-9C0C-8A950F6CECCD}"/>
    <cellStyle name="Output 2 4 7 2 4" xfId="28221" xr:uid="{7AFB74FA-5BF9-4AED-8C65-5D9C5C717BC0}"/>
    <cellStyle name="Output 2 4 7 3" xfId="28222" xr:uid="{780E5C2C-AEC2-4AD7-8F25-C2E59DD5DBF7}"/>
    <cellStyle name="Output 2 4 7 3 2" xfId="28223" xr:uid="{7C468C5D-B8A9-483D-BF75-91B245D0594B}"/>
    <cellStyle name="Output 2 4 7 3 3" xfId="28224" xr:uid="{45A596D5-0574-4F60-9101-6A3DB9E49373}"/>
    <cellStyle name="Output 2 4 7 3 4" xfId="28225" xr:uid="{3116F305-9D7F-41CE-95C9-0EBCFFBC62B4}"/>
    <cellStyle name="Output 2 4 7 4" xfId="28226" xr:uid="{F477C937-6FED-4C42-B468-4439C8F7DA35}"/>
    <cellStyle name="Output 2 4 7 4 2" xfId="28227" xr:uid="{10D354A8-02D2-42F1-910D-FB5BD9B42446}"/>
    <cellStyle name="Output 2 4 7 4 3" xfId="28228" xr:uid="{DFB1A38C-4632-4E11-AB84-9A0E583D8F6A}"/>
    <cellStyle name="Output 2 4 7 4 4" xfId="28229" xr:uid="{4D7DA523-BBF5-4C31-8F36-6350B57F4CDE}"/>
    <cellStyle name="Output 2 4 7 5" xfId="28230" xr:uid="{CC78FD8B-9F29-401E-B005-D1A12F13A1EE}"/>
    <cellStyle name="Output 2 4 7 5 2" xfId="28231" xr:uid="{08250112-B695-413F-9EDB-842674FB4F0B}"/>
    <cellStyle name="Output 2 4 7 5 3" xfId="28232" xr:uid="{8FD34238-18DF-4936-91E4-DD6A7763367F}"/>
    <cellStyle name="Output 2 4 7 5 4" xfId="28233" xr:uid="{6D3CA95D-CC2B-441C-8A0F-B8D2F8D8D837}"/>
    <cellStyle name="Output 2 4 7 6" xfId="28234" xr:uid="{15F14946-476F-4257-99D7-43CCC19E5BA9}"/>
    <cellStyle name="Output 2 4 7 6 2" xfId="28235" xr:uid="{53BA3C9A-DE1C-4915-8583-633369FBA08A}"/>
    <cellStyle name="Output 2 4 7 6 3" xfId="28236" xr:uid="{E4F431DB-649B-4D14-A278-D95BCEC93260}"/>
    <cellStyle name="Output 2 4 7 6 4" xfId="28237" xr:uid="{C31D7789-4B1F-44C8-8E12-39A3B8E3A6B4}"/>
    <cellStyle name="Output 2 4 7 7" xfId="28238" xr:uid="{2F3DA957-AF7C-49D2-9EC3-5AD60497D8F5}"/>
    <cellStyle name="Output 2 4 7 8" xfId="28239" xr:uid="{0B075849-072C-48AC-B953-15901E0F8E12}"/>
    <cellStyle name="Output 2 4 7 9" xfId="28240" xr:uid="{5E6AF16A-FDDE-459A-9DBD-C8BD3D03E4DD}"/>
    <cellStyle name="Output 2 4 8" xfId="28241" xr:uid="{993F493C-090E-4EDB-A09B-83E0A66883AD}"/>
    <cellStyle name="Output 2 4 8 2" xfId="28242" xr:uid="{92E04781-9866-44AF-BE90-39AAD24AF6ED}"/>
    <cellStyle name="Output 2 4 8 2 2" xfId="28243" xr:uid="{5E00CE56-EAEE-406A-BB22-760820725B51}"/>
    <cellStyle name="Output 2 4 8 2 3" xfId="28244" xr:uid="{93081AE3-8A89-4F8D-BE2E-7AA2A7526BA3}"/>
    <cellStyle name="Output 2 4 8 3" xfId="28245" xr:uid="{BF517A4D-78D0-4A28-A6AA-500011E0EEA4}"/>
    <cellStyle name="Output 2 4 8 3 2" xfId="28246" xr:uid="{1087252E-F98B-470E-A73C-95E9B9DDCF7B}"/>
    <cellStyle name="Output 2 4 8 3 3" xfId="28247" xr:uid="{87B73033-E2E9-46DA-82AB-7CFDCCF37C07}"/>
    <cellStyle name="Output 2 4 8 4" xfId="28248" xr:uid="{03DF0B58-ECA4-49DD-BECA-64D2F3689797}"/>
    <cellStyle name="Output 2 4 8 4 2" xfId="28249" xr:uid="{79B3A572-4B06-485B-B44E-090C6C499248}"/>
    <cellStyle name="Output 2 4 8 4 3" xfId="28250" xr:uid="{821BC40F-5F02-46CB-8AF0-0D50604A8710}"/>
    <cellStyle name="Output 2 4 8 5" xfId="28251" xr:uid="{543B57E9-5A08-40E5-912F-9F4BC7729E7A}"/>
    <cellStyle name="Output 2 4 8 5 2" xfId="28252" xr:uid="{EAB853A7-940A-4C9F-AB20-2763A93423A2}"/>
    <cellStyle name="Output 2 4 8 5 3" xfId="28253" xr:uid="{B414A4F3-23B0-4272-A8F9-D9B2285606A1}"/>
    <cellStyle name="Output 2 4 8 6" xfId="28254" xr:uid="{E53A9BEC-2E14-4E5E-8B8F-FB5E68719E90}"/>
    <cellStyle name="Output 2 4 8 6 2" xfId="28255" xr:uid="{87BCCBC1-67BF-4486-AA84-003AEB333E11}"/>
    <cellStyle name="Output 2 4 8 6 3" xfId="28256" xr:uid="{8388F09A-2EB3-42C1-A0DA-2E3400F12257}"/>
    <cellStyle name="Output 2 4 8 7" xfId="28257" xr:uid="{D7D2FA87-DBF2-461F-9753-C2781B1837CB}"/>
    <cellStyle name="Output 2 4 8 8" xfId="28258" xr:uid="{BD0014BC-FF3E-49F9-B578-A7FE94239171}"/>
    <cellStyle name="Output 2 4 8 9" xfId="28259" xr:uid="{B7FFD349-7E7B-4C34-A0FF-A9CF10E715A0}"/>
    <cellStyle name="Output 2 4 9" xfId="28260" xr:uid="{F57C6AD4-FBC8-44CA-B747-17379899D655}"/>
    <cellStyle name="Output 2 4 9 2" xfId="28261" xr:uid="{F6CCDF54-6233-4C1C-BE87-3ED81BBF91B1}"/>
    <cellStyle name="Output 2 4 9 2 2" xfId="28262" xr:uid="{D7EE286E-40E9-4838-9B40-F52CF0DD7169}"/>
    <cellStyle name="Output 2 4 9 2 3" xfId="28263" xr:uid="{FA9692A0-362D-47C4-A3E4-74F0786F4EB6}"/>
    <cellStyle name="Output 2 4 9 3" xfId="28264" xr:uid="{AE2ACCE5-E9EE-4CF2-B36C-A2472BC6D57B}"/>
    <cellStyle name="Output 2 4 9 3 2" xfId="28265" xr:uid="{7FD4B593-750E-44CA-AE06-80804B5D6E31}"/>
    <cellStyle name="Output 2 4 9 3 3" xfId="28266" xr:uid="{097C403B-44AD-40D0-874E-46CA034D3991}"/>
    <cellStyle name="Output 2 4 9 4" xfId="28267" xr:uid="{D7D74261-57E6-4C9B-AE73-8423D9D7EB13}"/>
    <cellStyle name="Output 2 4 9 4 2" xfId="28268" xr:uid="{63075A1E-4DB9-49E6-AB54-2A46631EAE81}"/>
    <cellStyle name="Output 2 4 9 4 3" xfId="28269" xr:uid="{771BE1A9-287B-4BBE-8C4D-DB74DB21BAF1}"/>
    <cellStyle name="Output 2 4 9 5" xfId="28270" xr:uid="{441706B3-D78C-4154-9847-9CF482499D3B}"/>
    <cellStyle name="Output 2 4 9 5 2" xfId="28271" xr:uid="{06A4B387-35E1-44DF-B4E2-1990590BA995}"/>
    <cellStyle name="Output 2 4 9 5 3" xfId="28272" xr:uid="{50040896-AEA6-4222-AA1B-7852EE2F91BB}"/>
    <cellStyle name="Output 2 4 9 6" xfId="28273" xr:uid="{E8466DA1-0618-49B7-993A-EDF0E9BE3C5A}"/>
    <cellStyle name="Output 2 4 9 6 2" xfId="28274" xr:uid="{CA54F889-0C3D-4BB5-BAFB-56E0A93A91F1}"/>
    <cellStyle name="Output 2 4 9 6 3" xfId="28275" xr:uid="{5514A6D9-AE73-49BA-A8D6-15246A856A21}"/>
    <cellStyle name="Output 2 4 9 7" xfId="28276" xr:uid="{7C918A2D-931E-4E47-AB2B-68CAC8CE527E}"/>
    <cellStyle name="Output 2 4 9 8" xfId="28277" xr:uid="{BE039A4A-BFA0-4CAE-A0D0-9CB292E8F7B8}"/>
    <cellStyle name="Output 2 4 9 9" xfId="28278" xr:uid="{5BB45E18-1F8B-448B-A548-50A9144AF885}"/>
    <cellStyle name="Output 2 5" xfId="28279" xr:uid="{78F9497C-A097-4004-BB8E-D7AA323F50AA}"/>
    <cellStyle name="Output 2 5 10" xfId="28280" xr:uid="{58E49ECA-99DA-4CFA-8E68-2763A88ABCED}"/>
    <cellStyle name="Output 2 5 10 2" xfId="28281" xr:uid="{E73EB212-1381-4848-99F8-0494E97A784E}"/>
    <cellStyle name="Output 2 5 10 2 2" xfId="28282" xr:uid="{A7F13231-A7D4-4D97-8707-65A6240DDA8F}"/>
    <cellStyle name="Output 2 5 10 2 3" xfId="28283" xr:uid="{68ECBA87-87BC-4855-8DCD-0A1084B4E6CD}"/>
    <cellStyle name="Output 2 5 10 3" xfId="28284" xr:uid="{9CEED433-7CBE-44E9-BD7B-351FF70B9A5D}"/>
    <cellStyle name="Output 2 5 10 3 2" xfId="28285" xr:uid="{75EC96AF-A6CF-49B1-A4F8-00FDC8D399E8}"/>
    <cellStyle name="Output 2 5 10 3 3" xfId="28286" xr:uid="{24D3E7F1-2221-4548-8DC7-76D4DFF08CC9}"/>
    <cellStyle name="Output 2 5 10 4" xfId="28287" xr:uid="{C2BE11F6-077C-4B92-9994-98613A97D881}"/>
    <cellStyle name="Output 2 5 10 4 2" xfId="28288" xr:uid="{4B2740CA-C794-4D24-AE35-8E34FA8151E7}"/>
    <cellStyle name="Output 2 5 10 4 3" xfId="28289" xr:uid="{47190CC2-8EAD-469C-8B70-36CD05680C13}"/>
    <cellStyle name="Output 2 5 10 5" xfId="28290" xr:uid="{0872CA15-F216-47D7-8B2E-5E27B1D52388}"/>
    <cellStyle name="Output 2 5 10 5 2" xfId="28291" xr:uid="{280480DD-2764-49C6-AA3B-8A333A231B4A}"/>
    <cellStyle name="Output 2 5 10 5 3" xfId="28292" xr:uid="{C7ADBB81-BBDB-4B26-9A56-AB40C10FB950}"/>
    <cellStyle name="Output 2 5 10 6" xfId="28293" xr:uid="{50FB624B-9653-4D07-ADB8-9C3BC9D68A7D}"/>
    <cellStyle name="Output 2 5 10 6 2" xfId="28294" xr:uid="{BD1DC9B0-7B39-485B-ACD3-B2EFF716A459}"/>
    <cellStyle name="Output 2 5 10 6 3" xfId="28295" xr:uid="{CF9F7FBE-5423-44FC-A365-5CCD7D74D533}"/>
    <cellStyle name="Output 2 5 10 7" xfId="28296" xr:uid="{0F5723EB-FD7E-4956-864F-FAC88E13C298}"/>
    <cellStyle name="Output 2 5 10 8" xfId="28297" xr:uid="{64BFD59B-2931-4CA3-8ECC-8E9259AF14F4}"/>
    <cellStyle name="Output 2 5 10 9" xfId="28298" xr:uid="{B747A466-338D-4254-B431-048EBD0AA7EF}"/>
    <cellStyle name="Output 2 5 11" xfId="28299" xr:uid="{6FD2AABE-F29F-47C1-BE73-BFBCBD19A84F}"/>
    <cellStyle name="Output 2 5 11 2" xfId="28300" xr:uid="{E5DBAF9C-C625-4B53-8A30-6CFE9F7FB413}"/>
    <cellStyle name="Output 2 5 11 2 2" xfId="28301" xr:uid="{B312D109-5A07-4424-84C0-A07912BE1521}"/>
    <cellStyle name="Output 2 5 11 2 3" xfId="28302" xr:uid="{5C6C83BC-8422-4A87-8AC1-3CC5388D3274}"/>
    <cellStyle name="Output 2 5 11 3" xfId="28303" xr:uid="{39F29709-0566-489A-9750-85771196FDC5}"/>
    <cellStyle name="Output 2 5 11 3 2" xfId="28304" xr:uid="{A45113D2-0849-4AF6-8D94-53F511A8A403}"/>
    <cellStyle name="Output 2 5 11 3 3" xfId="28305" xr:uid="{3F9C8174-9ADA-459C-87D4-83D85F3DE596}"/>
    <cellStyle name="Output 2 5 11 4" xfId="28306" xr:uid="{F0CF7353-4D7E-4691-96B9-76118B45FCF8}"/>
    <cellStyle name="Output 2 5 11 4 2" xfId="28307" xr:uid="{712D763E-00A2-4DC7-AAA4-0A36A463E061}"/>
    <cellStyle name="Output 2 5 11 4 3" xfId="28308" xr:uid="{7E17FA65-35F2-4BB9-89C7-684F658321F9}"/>
    <cellStyle name="Output 2 5 11 5" xfId="28309" xr:uid="{06AA3B8F-B7F4-4E0C-9622-DBD3B9EB2972}"/>
    <cellStyle name="Output 2 5 11 5 2" xfId="28310" xr:uid="{34F51D64-FE42-4BA7-B360-6CF1C309B497}"/>
    <cellStyle name="Output 2 5 11 5 3" xfId="28311" xr:uid="{6FC2EFD1-8ABA-484F-8326-ECB19082DF7A}"/>
    <cellStyle name="Output 2 5 11 6" xfId="28312" xr:uid="{7BFC5B4E-03EC-421C-B241-D4196F3D9016}"/>
    <cellStyle name="Output 2 5 11 6 2" xfId="28313" xr:uid="{A0FB0D04-E0A3-43AF-8924-5B1C4B5D6F1A}"/>
    <cellStyle name="Output 2 5 11 6 3" xfId="28314" xr:uid="{F824D032-CD22-4C4B-B3D4-5466F774DED1}"/>
    <cellStyle name="Output 2 5 11 7" xfId="28315" xr:uid="{CF74158B-8688-471C-B15A-AED39A1856A9}"/>
    <cellStyle name="Output 2 5 11 8" xfId="28316" xr:uid="{19711578-7891-4D9E-93BE-501992BD2F8A}"/>
    <cellStyle name="Output 2 5 11 9" xfId="28317" xr:uid="{455A69F3-ADD9-4FAA-BD43-8BC66AF00351}"/>
    <cellStyle name="Output 2 5 12" xfId="28318" xr:uid="{B7F5278F-7D98-4E44-AE62-FE2B75CB22C4}"/>
    <cellStyle name="Output 2 5 12 2" xfId="28319" xr:uid="{5A9559A1-7627-4E4A-9325-37E6106652B4}"/>
    <cellStyle name="Output 2 5 12 2 2" xfId="28320" xr:uid="{566A7761-6016-4D5D-9E0E-2B559FEC0798}"/>
    <cellStyle name="Output 2 5 12 2 3" xfId="28321" xr:uid="{19146F01-40C4-4E28-86B3-D1900FB61E5E}"/>
    <cellStyle name="Output 2 5 12 3" xfId="28322" xr:uid="{4E0C70F6-4101-4DA0-9FA5-9FB3AF2E211E}"/>
    <cellStyle name="Output 2 5 12 3 2" xfId="28323" xr:uid="{A684B8C0-3D5E-4635-B971-B65E108439B1}"/>
    <cellStyle name="Output 2 5 12 3 3" xfId="28324" xr:uid="{C021B75E-31C8-406C-A952-2D843FCA4706}"/>
    <cellStyle name="Output 2 5 12 4" xfId="28325" xr:uid="{3194B537-2B2F-4D34-8D10-7DA564E28C4E}"/>
    <cellStyle name="Output 2 5 12 4 2" xfId="28326" xr:uid="{0819ADA2-1EFD-4CA6-B4FF-00114E46997B}"/>
    <cellStyle name="Output 2 5 12 4 3" xfId="28327" xr:uid="{3F750719-C41F-4AC5-A29E-65B35196359B}"/>
    <cellStyle name="Output 2 5 12 5" xfId="28328" xr:uid="{FC7E569A-6A78-4E29-A4CC-727E5A7F300C}"/>
    <cellStyle name="Output 2 5 12 5 2" xfId="28329" xr:uid="{68951621-7289-416E-850E-BA3803720D90}"/>
    <cellStyle name="Output 2 5 12 5 3" xfId="28330" xr:uid="{CB9AB6BB-3D68-46D4-BADF-CE469FCAAB2C}"/>
    <cellStyle name="Output 2 5 12 6" xfId="28331" xr:uid="{C71ADA94-CC7A-4CA7-820A-F7C2D692A33C}"/>
    <cellStyle name="Output 2 5 12 6 2" xfId="28332" xr:uid="{3EDBFC65-4D65-499C-9A54-1B559263AB4F}"/>
    <cellStyle name="Output 2 5 12 6 3" xfId="28333" xr:uid="{7A0B936F-94AD-49F5-9D96-6706205A6965}"/>
    <cellStyle name="Output 2 5 12 7" xfId="28334" xr:uid="{FFA533D2-C339-4A60-ACAE-E0B4F99B204E}"/>
    <cellStyle name="Output 2 5 12 8" xfId="28335" xr:uid="{D94B39BB-DE91-4B65-8244-F853C5D66A2E}"/>
    <cellStyle name="Output 2 5 12 9" xfId="28336" xr:uid="{F8D94BD0-7F64-48D9-A054-6774B8D1ADEA}"/>
    <cellStyle name="Output 2 5 13" xfId="28337" xr:uid="{A9BFA610-FD89-4934-A1C1-AD53A946BA6D}"/>
    <cellStyle name="Output 2 5 13 2" xfId="28338" xr:uid="{F21C8060-DCEC-4D88-8818-06FF034FB937}"/>
    <cellStyle name="Output 2 5 13 2 2" xfId="28339" xr:uid="{1CC6C3CF-6AB6-495F-B9A2-E6C85E9BFE3B}"/>
    <cellStyle name="Output 2 5 13 2 3" xfId="28340" xr:uid="{635C552B-6672-48BB-A15C-6A12DD9944E8}"/>
    <cellStyle name="Output 2 5 13 3" xfId="28341" xr:uid="{6C1AD60D-B450-476F-9B42-DE5CBA4F5717}"/>
    <cellStyle name="Output 2 5 13 3 2" xfId="28342" xr:uid="{FD2A2ECB-C548-491A-8360-C8874774986E}"/>
    <cellStyle name="Output 2 5 13 3 3" xfId="28343" xr:uid="{39D24190-5E27-47D5-A945-2555638E9F63}"/>
    <cellStyle name="Output 2 5 13 4" xfId="28344" xr:uid="{2D4CBA0E-A4CD-4940-A1AA-C1017C393751}"/>
    <cellStyle name="Output 2 5 13 4 2" xfId="28345" xr:uid="{99B9D539-4543-4E58-A846-1FCE7B41063D}"/>
    <cellStyle name="Output 2 5 13 4 3" xfId="28346" xr:uid="{FED59845-81EA-49D6-A1BC-5F08784D3917}"/>
    <cellStyle name="Output 2 5 13 5" xfId="28347" xr:uid="{E1FD8140-6163-462B-86DA-21B25EB520E7}"/>
    <cellStyle name="Output 2 5 13 5 2" xfId="28348" xr:uid="{693FA046-A4E6-48D9-AFAC-A5C5CB8DE766}"/>
    <cellStyle name="Output 2 5 13 5 3" xfId="28349" xr:uid="{58EEF531-7F1E-406F-B9E1-9EFC5DFB045B}"/>
    <cellStyle name="Output 2 5 13 6" xfId="28350" xr:uid="{FCAFAFAA-C48E-4C7F-BEF1-034CDD90C4AF}"/>
    <cellStyle name="Output 2 5 13 6 2" xfId="28351" xr:uid="{E218883F-D82A-42A6-92A8-F6FED1D49C6F}"/>
    <cellStyle name="Output 2 5 13 6 3" xfId="28352" xr:uid="{300A8F47-7939-4CDB-8497-965968499B26}"/>
    <cellStyle name="Output 2 5 13 7" xfId="28353" xr:uid="{116FC941-EAE8-49C5-A3E3-211559637DEA}"/>
    <cellStyle name="Output 2 5 13 8" xfId="28354" xr:uid="{4658B50F-3FEF-476E-93EE-24DE4586F436}"/>
    <cellStyle name="Output 2 5 13 9" xfId="28355" xr:uid="{2218F172-AB4C-4B0C-B35E-4D413C7AB015}"/>
    <cellStyle name="Output 2 5 14" xfId="28356" xr:uid="{3CFED1EB-95C0-4CB0-9F95-0F692D19D9F6}"/>
    <cellStyle name="Output 2 5 14 2" xfId="28357" xr:uid="{D61F476F-1BFA-41D1-AB13-C95F76709455}"/>
    <cellStyle name="Output 2 5 14 2 2" xfId="28358" xr:uid="{E791B1DE-AF7F-4240-B7CC-36EB862B2435}"/>
    <cellStyle name="Output 2 5 14 2 3" xfId="28359" xr:uid="{385AFAA0-5D16-46D3-995E-7507E95AEEED}"/>
    <cellStyle name="Output 2 5 14 3" xfId="28360" xr:uid="{012CACFB-1C1B-4532-AEE4-4837340D0EA5}"/>
    <cellStyle name="Output 2 5 14 3 2" xfId="28361" xr:uid="{DC0C378C-8AA3-4FF5-8FA8-C527D775D137}"/>
    <cellStyle name="Output 2 5 14 3 3" xfId="28362" xr:uid="{E60B0C25-EE98-41A4-BCA0-EFDAA1E6153B}"/>
    <cellStyle name="Output 2 5 14 4" xfId="28363" xr:uid="{53CBC99E-4A95-4966-8C37-E319F69030C5}"/>
    <cellStyle name="Output 2 5 14 4 2" xfId="28364" xr:uid="{5A3E55DD-0718-4D17-9EFF-26D9E623532B}"/>
    <cellStyle name="Output 2 5 14 4 3" xfId="28365" xr:uid="{BBC8ED44-1512-4B94-B9C1-16AEAA110B02}"/>
    <cellStyle name="Output 2 5 14 5" xfId="28366" xr:uid="{ED1594CA-746C-4BD1-8F4D-8BD94FAAD715}"/>
    <cellStyle name="Output 2 5 14 5 2" xfId="28367" xr:uid="{6115AE65-0D8C-41CC-9B52-32D1381AE9BC}"/>
    <cellStyle name="Output 2 5 14 5 3" xfId="28368" xr:uid="{623F5497-7AEF-42B8-900B-A2C2E7B97585}"/>
    <cellStyle name="Output 2 5 14 6" xfId="28369" xr:uid="{0800682D-B2DA-4BB9-90E9-B2A557BF83A7}"/>
    <cellStyle name="Output 2 5 14 6 2" xfId="28370" xr:uid="{22BC898E-C1E3-497F-A42D-4B98F353E99E}"/>
    <cellStyle name="Output 2 5 14 6 3" xfId="28371" xr:uid="{2865A611-4D19-4289-84A1-E0D9693FBE5C}"/>
    <cellStyle name="Output 2 5 14 7" xfId="28372" xr:uid="{AD48B6E3-B5FC-4438-A1D0-6923CB431312}"/>
    <cellStyle name="Output 2 5 14 8" xfId="28373" xr:uid="{8AFA334F-FC43-4620-AAC5-99DECA3854D2}"/>
    <cellStyle name="Output 2 5 14 9" xfId="28374" xr:uid="{502A4891-7AD0-4BBE-8A67-6C301FBAEF3D}"/>
    <cellStyle name="Output 2 5 15" xfId="28375" xr:uid="{A911348A-0F2D-4770-A238-41F9A96AE569}"/>
    <cellStyle name="Output 2 5 15 2" xfId="28376" xr:uid="{E04455A0-EDCE-45D2-B481-025C1BC85DD3}"/>
    <cellStyle name="Output 2 5 15 2 2" xfId="28377" xr:uid="{3404C41F-92AB-4721-BE2A-C5361A7D5DCD}"/>
    <cellStyle name="Output 2 5 15 2 3" xfId="28378" xr:uid="{8967F65E-75C8-43B9-A1FC-20C3CA129F8D}"/>
    <cellStyle name="Output 2 5 15 3" xfId="28379" xr:uid="{80B1AD82-FFF1-437B-84FB-9094AD201FB8}"/>
    <cellStyle name="Output 2 5 15 3 2" xfId="28380" xr:uid="{ACC69252-C7A6-48B7-A765-63885C5130C3}"/>
    <cellStyle name="Output 2 5 15 3 3" xfId="28381" xr:uid="{2AC97F36-877B-4850-8D22-F9018DF497ED}"/>
    <cellStyle name="Output 2 5 15 4" xfId="28382" xr:uid="{29317C67-65A8-488E-BA28-4B2C48AE6DA7}"/>
    <cellStyle name="Output 2 5 15 4 2" xfId="28383" xr:uid="{28A9055C-B934-490B-9E35-A65B7B3FA52B}"/>
    <cellStyle name="Output 2 5 15 4 3" xfId="28384" xr:uid="{730231D8-289B-4BAE-8487-643553A4CD22}"/>
    <cellStyle name="Output 2 5 15 5" xfId="28385" xr:uid="{3F9B8F38-D4B9-4660-B7EE-D0856F98F6CD}"/>
    <cellStyle name="Output 2 5 15 5 2" xfId="28386" xr:uid="{E211711F-1868-4A13-9FB4-1555907290AA}"/>
    <cellStyle name="Output 2 5 15 5 3" xfId="28387" xr:uid="{839A08CC-6816-4BA4-8C6B-944D5336F680}"/>
    <cellStyle name="Output 2 5 15 6" xfId="28388" xr:uid="{EDDEB212-6D8F-491C-A60B-2361D6171AC2}"/>
    <cellStyle name="Output 2 5 15 6 2" xfId="28389" xr:uid="{0DFBC7E4-1CF8-4D2B-AF46-1E9541D719B8}"/>
    <cellStyle name="Output 2 5 15 6 3" xfId="28390" xr:uid="{EC268089-6118-4B41-8FFA-8D9B1E7DE418}"/>
    <cellStyle name="Output 2 5 15 7" xfId="28391" xr:uid="{597F93CA-F5E0-46E6-85DE-A2D6BF033127}"/>
    <cellStyle name="Output 2 5 15 8" xfId="28392" xr:uid="{A91A2FF3-A75C-4150-8E70-09BA8B0B4096}"/>
    <cellStyle name="Output 2 5 15 9" xfId="28393" xr:uid="{5D70E600-1C3B-43B5-8AFE-EA31A6677F2A}"/>
    <cellStyle name="Output 2 5 16" xfId="28394" xr:uid="{3FA04C2C-1D5C-4AC8-A048-134231733937}"/>
    <cellStyle name="Output 2 5 16 2" xfId="28395" xr:uid="{1FBBFB63-5717-4941-AFA4-16FB5C4EF6D5}"/>
    <cellStyle name="Output 2 5 16 3" xfId="28396" xr:uid="{B5D515D1-2A1D-4AD4-8D45-9FC0759E1DC2}"/>
    <cellStyle name="Output 2 5 16 4" xfId="28397" xr:uid="{1B43B665-6331-4813-AF31-F6B2EBA0B7E4}"/>
    <cellStyle name="Output 2 5 17" xfId="28398" xr:uid="{80F272C2-E9F6-44AF-9BB6-FAFD5DC52AF2}"/>
    <cellStyle name="Output 2 5 18" xfId="28399" xr:uid="{59A94BCB-D74B-40C2-B3C8-AD5F4F0C3631}"/>
    <cellStyle name="Output 2 5 19" xfId="28400" xr:uid="{1A48D29C-02B4-43EF-B627-5AA5645CE2E0}"/>
    <cellStyle name="Output 2 5 2" xfId="28401" xr:uid="{45E625A3-8F1B-4124-94F5-E201E41DE45A}"/>
    <cellStyle name="Output 2 5 2 10" xfId="28402" xr:uid="{9479813F-9AEC-4EF1-831E-D78ABDF0C7A7}"/>
    <cellStyle name="Output 2 5 2 10 2" xfId="28403" xr:uid="{9CDAFD74-B6B9-4DB6-8818-CB3A0A55A3B2}"/>
    <cellStyle name="Output 2 5 2 10 2 2" xfId="28404" xr:uid="{DDE9180A-7DCB-4AF5-BD67-2BEFC1D3872B}"/>
    <cellStyle name="Output 2 5 2 10 2 3" xfId="28405" xr:uid="{4C27BCFB-9E92-4BEC-B212-F256CB18FB70}"/>
    <cellStyle name="Output 2 5 2 10 3" xfId="28406" xr:uid="{1B10579D-7C6C-4D2F-941E-BDC6AF859C54}"/>
    <cellStyle name="Output 2 5 2 10 3 2" xfId="28407" xr:uid="{20B85286-CBA5-4FF8-B026-CD53F79A4ABE}"/>
    <cellStyle name="Output 2 5 2 10 3 3" xfId="28408" xr:uid="{2005D227-541A-4D35-AD5E-70FF41335A62}"/>
    <cellStyle name="Output 2 5 2 10 4" xfId="28409" xr:uid="{D0E648E2-64A8-404A-8CD2-888FB89B6C4B}"/>
    <cellStyle name="Output 2 5 2 10 4 2" xfId="28410" xr:uid="{F1671CF3-EB37-42C3-92A7-1B3D2012C38A}"/>
    <cellStyle name="Output 2 5 2 10 4 3" xfId="28411" xr:uid="{1159F787-0685-4B46-87DD-63DC8BE7D5D5}"/>
    <cellStyle name="Output 2 5 2 10 5" xfId="28412" xr:uid="{96A24D48-A913-4BD2-8C44-13F7E2D64294}"/>
    <cellStyle name="Output 2 5 2 10 5 2" xfId="28413" xr:uid="{D8F42F3B-3002-4DD3-A1D3-7B642446E274}"/>
    <cellStyle name="Output 2 5 2 10 5 3" xfId="28414" xr:uid="{C1163394-E30F-470B-90D1-8BECC5587F82}"/>
    <cellStyle name="Output 2 5 2 10 6" xfId="28415" xr:uid="{2DF04186-D88F-4BA9-88D5-268590585168}"/>
    <cellStyle name="Output 2 5 2 10 6 2" xfId="28416" xr:uid="{5DA7049B-50C3-4EC6-BDD5-AC9B73E8EB38}"/>
    <cellStyle name="Output 2 5 2 10 6 3" xfId="28417" xr:uid="{F1B8F702-57CD-407D-B8C9-31C33DDB21FD}"/>
    <cellStyle name="Output 2 5 2 10 7" xfId="28418" xr:uid="{847B8864-B6D6-4AF3-BE6F-A0A980B88AC8}"/>
    <cellStyle name="Output 2 5 2 10 8" xfId="28419" xr:uid="{516A157F-0C71-46C5-AE2F-91A9C408F7F9}"/>
    <cellStyle name="Output 2 5 2 10 9" xfId="28420" xr:uid="{E1953098-8B90-4672-BE48-9BE3862EC92D}"/>
    <cellStyle name="Output 2 5 2 11" xfId="28421" xr:uid="{3602DDDB-9FD8-4E54-9AAD-C666AE5006CA}"/>
    <cellStyle name="Output 2 5 2 11 2" xfId="28422" xr:uid="{E41ADEB0-CBB1-4C8C-A904-1F615AFEF97A}"/>
    <cellStyle name="Output 2 5 2 11 2 2" xfId="28423" xr:uid="{66FBDF55-C7C8-4A6D-A1B9-1A887BA90DD7}"/>
    <cellStyle name="Output 2 5 2 11 2 3" xfId="28424" xr:uid="{697FD4FA-2D9D-486A-9F63-229DD9FE03D9}"/>
    <cellStyle name="Output 2 5 2 11 3" xfId="28425" xr:uid="{6903DC0F-2FA5-4203-9547-FCC8268749D7}"/>
    <cellStyle name="Output 2 5 2 11 3 2" xfId="28426" xr:uid="{BC7CBF06-C6D6-40B0-9D0A-CAB625BFB3D6}"/>
    <cellStyle name="Output 2 5 2 11 3 3" xfId="28427" xr:uid="{52EC2E4D-43EE-47CF-97EE-DBE643ABD035}"/>
    <cellStyle name="Output 2 5 2 11 4" xfId="28428" xr:uid="{4E4C61C5-AE74-4910-B24B-552C496A31A3}"/>
    <cellStyle name="Output 2 5 2 11 4 2" xfId="28429" xr:uid="{BDF9F340-7208-4B8E-941B-B619EAC29255}"/>
    <cellStyle name="Output 2 5 2 11 4 3" xfId="28430" xr:uid="{08B6D066-0DBE-4D02-9CBC-AB8224543BE1}"/>
    <cellStyle name="Output 2 5 2 11 5" xfId="28431" xr:uid="{F2BC7184-16E3-4F07-980E-B89BDA5C9958}"/>
    <cellStyle name="Output 2 5 2 11 5 2" xfId="28432" xr:uid="{07C07EC6-DCDE-4108-BD8A-31DD9EE43408}"/>
    <cellStyle name="Output 2 5 2 11 5 3" xfId="28433" xr:uid="{3625D055-02D9-4A4A-9921-5278862A55D5}"/>
    <cellStyle name="Output 2 5 2 11 6" xfId="28434" xr:uid="{87BBBE8A-B3CB-4749-9307-11C8E1C1E089}"/>
    <cellStyle name="Output 2 5 2 11 6 2" xfId="28435" xr:uid="{F49ECF21-0409-4F27-A2E5-CC7B8B3823D4}"/>
    <cellStyle name="Output 2 5 2 11 6 3" xfId="28436" xr:uid="{A979DB88-4268-4757-9B7F-D8510DC6C652}"/>
    <cellStyle name="Output 2 5 2 11 7" xfId="28437" xr:uid="{B58F2664-2732-4A72-8B09-FC741F2021A4}"/>
    <cellStyle name="Output 2 5 2 11 8" xfId="28438" xr:uid="{ABD6BBCD-F59A-4AF4-9818-000E6629476A}"/>
    <cellStyle name="Output 2 5 2 11 9" xfId="28439" xr:uid="{AFF58973-9C50-4331-80C0-EB8E5FC988CA}"/>
    <cellStyle name="Output 2 5 2 12" xfId="28440" xr:uid="{87FD0E50-43C9-4A6E-B587-E61C401F8472}"/>
    <cellStyle name="Output 2 5 2 12 2" xfId="28441" xr:uid="{730CED4C-9AB8-4CC0-A39F-6A09FB0F9B7D}"/>
    <cellStyle name="Output 2 5 2 12 2 2" xfId="28442" xr:uid="{2545B9B3-1E5E-4E34-B89C-9B87D97B2F29}"/>
    <cellStyle name="Output 2 5 2 12 2 3" xfId="28443" xr:uid="{9E9F49A0-770D-4512-9D48-10FF2AA1F8BF}"/>
    <cellStyle name="Output 2 5 2 12 3" xfId="28444" xr:uid="{049ABF31-A107-435B-B707-4758651B8C8F}"/>
    <cellStyle name="Output 2 5 2 12 3 2" xfId="28445" xr:uid="{1EAF8000-E3DE-427D-9AC9-A1C0F7891A7B}"/>
    <cellStyle name="Output 2 5 2 12 3 3" xfId="28446" xr:uid="{C86F449C-82EB-47B2-8450-23231B711C71}"/>
    <cellStyle name="Output 2 5 2 12 4" xfId="28447" xr:uid="{3459A91F-366D-4867-A22C-DA0488C426DD}"/>
    <cellStyle name="Output 2 5 2 12 4 2" xfId="28448" xr:uid="{97D60DD6-898C-42A8-ACB1-469952AA05CF}"/>
    <cellStyle name="Output 2 5 2 12 4 3" xfId="28449" xr:uid="{5C0A943A-47BD-4337-A85A-716786A1AC65}"/>
    <cellStyle name="Output 2 5 2 12 5" xfId="28450" xr:uid="{B34940D6-795C-4728-B7FA-C0A772BC4B98}"/>
    <cellStyle name="Output 2 5 2 12 5 2" xfId="28451" xr:uid="{89849D30-F6F6-4ECA-9760-5195C2939683}"/>
    <cellStyle name="Output 2 5 2 12 5 3" xfId="28452" xr:uid="{F8AEEB86-0D41-47C0-89A3-569991E4CED5}"/>
    <cellStyle name="Output 2 5 2 12 6" xfId="28453" xr:uid="{B9B51AE0-B004-443F-AE8A-9619FF241C64}"/>
    <cellStyle name="Output 2 5 2 12 6 2" xfId="28454" xr:uid="{2EA7C8F3-F221-4C6C-8D54-9D6D668F74B9}"/>
    <cellStyle name="Output 2 5 2 12 6 3" xfId="28455" xr:uid="{FE869DF8-5E24-4FD2-A7D7-7683AB95A8C6}"/>
    <cellStyle name="Output 2 5 2 12 7" xfId="28456" xr:uid="{F58CC3D9-5B7A-4081-BB5A-E95765A49EB6}"/>
    <cellStyle name="Output 2 5 2 12 8" xfId="28457" xr:uid="{E3229B78-DC9B-47DB-821A-8FE8F8F185FA}"/>
    <cellStyle name="Output 2 5 2 12 9" xfId="28458" xr:uid="{ABF6155F-B464-4B3B-B97C-E733B84D796F}"/>
    <cellStyle name="Output 2 5 2 13" xfId="28459" xr:uid="{5F8C88A4-878C-49E4-902F-8087046DE28C}"/>
    <cellStyle name="Output 2 5 2 13 2" xfId="28460" xr:uid="{AA2B8208-8CF8-4C0B-AFDB-D528AA85BB93}"/>
    <cellStyle name="Output 2 5 2 13 2 2" xfId="28461" xr:uid="{02E4257A-CED3-48DB-AFE5-296C4E167B00}"/>
    <cellStyle name="Output 2 5 2 13 2 3" xfId="28462" xr:uid="{286E0EAF-F1BC-4B8D-9C40-26E45C8A21D2}"/>
    <cellStyle name="Output 2 5 2 13 3" xfId="28463" xr:uid="{642BC80A-E2D2-4823-BA80-80F02C315AE4}"/>
    <cellStyle name="Output 2 5 2 13 3 2" xfId="28464" xr:uid="{06C4F0BC-29D9-4EA3-A673-5492D4129EA9}"/>
    <cellStyle name="Output 2 5 2 13 3 3" xfId="28465" xr:uid="{3B915756-59E4-4B14-B407-07EE3BD6138F}"/>
    <cellStyle name="Output 2 5 2 13 4" xfId="28466" xr:uid="{D52AFA1E-6A9E-4865-BE31-E6EFF48F9336}"/>
    <cellStyle name="Output 2 5 2 13 4 2" xfId="28467" xr:uid="{48B228A5-20FF-4467-BF17-85580EA2747A}"/>
    <cellStyle name="Output 2 5 2 13 4 3" xfId="28468" xr:uid="{0DD3DB62-7CF6-4B44-94B0-7EF4BBE182EE}"/>
    <cellStyle name="Output 2 5 2 13 5" xfId="28469" xr:uid="{A26DE100-6767-452B-94DC-C316E15F5639}"/>
    <cellStyle name="Output 2 5 2 13 5 2" xfId="28470" xr:uid="{261E4CDB-E544-43EA-92AC-34B1E8DA1B49}"/>
    <cellStyle name="Output 2 5 2 13 5 3" xfId="28471" xr:uid="{A31A1601-C6B6-48A5-BAEC-7541865AC8CE}"/>
    <cellStyle name="Output 2 5 2 13 6" xfId="28472" xr:uid="{14EFF627-52B8-4D1E-BCD0-0A45B296EEEB}"/>
    <cellStyle name="Output 2 5 2 13 6 2" xfId="28473" xr:uid="{896D96DF-0FC7-4311-B4FE-78CE4451CA10}"/>
    <cellStyle name="Output 2 5 2 13 6 3" xfId="28474" xr:uid="{F5444544-BE57-4ACC-BFA3-72C72407F4F0}"/>
    <cellStyle name="Output 2 5 2 13 7" xfId="28475" xr:uid="{158AA002-24A1-43A6-8D6C-3ADD239E9C7A}"/>
    <cellStyle name="Output 2 5 2 13 8" xfId="28476" xr:uid="{70EB1D63-E8B1-4F49-B299-D601FF1981D7}"/>
    <cellStyle name="Output 2 5 2 13 9" xfId="28477" xr:uid="{23F7D762-8E3F-4AE0-8D40-C6AFF85D78EB}"/>
    <cellStyle name="Output 2 5 2 14" xfId="28478" xr:uid="{9B68402A-0AA9-40CD-8D02-0685F1923526}"/>
    <cellStyle name="Output 2 5 2 14 2" xfId="28479" xr:uid="{F5795EB9-6A79-42BE-A7A0-0D9F52A9C1EC}"/>
    <cellStyle name="Output 2 5 2 14 3" xfId="28480" xr:uid="{8CA0F6F5-AFA0-409E-96C0-603ABB039D31}"/>
    <cellStyle name="Output 2 5 2 14 4" xfId="28481" xr:uid="{AF7B6910-596D-4A59-8887-6B794A3E987D}"/>
    <cellStyle name="Output 2 5 2 15" xfId="28482" xr:uid="{6643A826-216A-414E-9656-E79EE0FD99B2}"/>
    <cellStyle name="Output 2 5 2 16" xfId="28483" xr:uid="{664FC165-CF76-456A-9565-BD2A8FA05582}"/>
    <cellStyle name="Output 2 5 2 17" xfId="28484" xr:uid="{A9E9EF46-B87F-4766-8EC1-78D491B17123}"/>
    <cellStyle name="Output 2 5 2 18" xfId="28485" xr:uid="{A2DDDC94-105C-400E-A6D7-C4A1730108BF}"/>
    <cellStyle name="Output 2 5 2 19" xfId="28486" xr:uid="{8579E9D4-A8F1-457B-8E28-CA97E26E39A0}"/>
    <cellStyle name="Output 2 5 2 2" xfId="28487" xr:uid="{75443977-E0A6-487F-83EF-438A97CE9BCD}"/>
    <cellStyle name="Output 2 5 2 2 10" xfId="28488" xr:uid="{3DFFDCEB-6DF9-4FB3-AFA6-8E0C3C3B2044}"/>
    <cellStyle name="Output 2 5 2 2 10 2" xfId="28489" xr:uid="{EE9E58B6-D092-4640-AA5D-3213DCFFD596}"/>
    <cellStyle name="Output 2 5 2 2 10 2 2" xfId="28490" xr:uid="{EA03563C-1B4F-4E60-9D31-5C73894A6730}"/>
    <cellStyle name="Output 2 5 2 2 10 2 3" xfId="28491" xr:uid="{1181B9CE-5DB8-4A82-8164-8DD88FE6FBE1}"/>
    <cellStyle name="Output 2 5 2 2 10 3" xfId="28492" xr:uid="{C375AEB2-83EE-4515-8069-EE90CA926ADE}"/>
    <cellStyle name="Output 2 5 2 2 10 3 2" xfId="28493" xr:uid="{934B2057-DFFC-4520-8537-9473C1A2DD9C}"/>
    <cellStyle name="Output 2 5 2 2 10 3 3" xfId="28494" xr:uid="{E55EF7C1-52A1-4624-8316-B2C72D2636D0}"/>
    <cellStyle name="Output 2 5 2 2 10 4" xfId="28495" xr:uid="{97C0CB11-8DF1-40DE-AF94-98B4BBCD5F83}"/>
    <cellStyle name="Output 2 5 2 2 10 4 2" xfId="28496" xr:uid="{A9EC3744-3A1F-4FAD-BD39-65CE950D808E}"/>
    <cellStyle name="Output 2 5 2 2 10 4 3" xfId="28497" xr:uid="{8B96543C-7E4A-47E1-8C96-63C75A08AFDA}"/>
    <cellStyle name="Output 2 5 2 2 10 5" xfId="28498" xr:uid="{B9CD31DE-9C36-4B36-BABA-2F2D5EFF2A95}"/>
    <cellStyle name="Output 2 5 2 2 10 5 2" xfId="28499" xr:uid="{0418A3FE-059F-4313-B82F-5BB637E534C7}"/>
    <cellStyle name="Output 2 5 2 2 10 5 3" xfId="28500" xr:uid="{E96531D2-F0ED-40C1-8676-B4A92BA67C1C}"/>
    <cellStyle name="Output 2 5 2 2 10 6" xfId="28501" xr:uid="{17DE604E-6B67-4971-8BAB-3ACF6F715AEE}"/>
    <cellStyle name="Output 2 5 2 2 10 6 2" xfId="28502" xr:uid="{6F88529C-B386-4C16-8C72-8C0B2D01D4A0}"/>
    <cellStyle name="Output 2 5 2 2 10 6 3" xfId="28503" xr:uid="{36AA681C-7C17-4641-AC06-8B5CAF27C123}"/>
    <cellStyle name="Output 2 5 2 2 10 7" xfId="28504" xr:uid="{4D5904DF-BFF4-4D4D-A4C6-74929B942057}"/>
    <cellStyle name="Output 2 5 2 2 10 8" xfId="28505" xr:uid="{8081569F-8555-4DB0-92F3-CF7F1BCC7419}"/>
    <cellStyle name="Output 2 5 2 2 11" xfId="28506" xr:uid="{C8C935BC-1A1A-43F4-8F5C-0E9A967C19A5}"/>
    <cellStyle name="Output 2 5 2 2 11 2" xfId="28507" xr:uid="{2FFEA3B8-5755-4E15-9C07-ADF6F52F583F}"/>
    <cellStyle name="Output 2 5 2 2 11 2 2" xfId="28508" xr:uid="{2969A02C-3019-44DB-9BB4-2D286580FBE4}"/>
    <cellStyle name="Output 2 5 2 2 11 2 3" xfId="28509" xr:uid="{D9728A4D-0FC2-4DB3-87AA-6C3C433159D4}"/>
    <cellStyle name="Output 2 5 2 2 11 3" xfId="28510" xr:uid="{F3B7E705-5942-48A9-AD28-364C68AB30A1}"/>
    <cellStyle name="Output 2 5 2 2 11 3 2" xfId="28511" xr:uid="{0B8D7324-AC6F-42D4-BDC9-72D75F2410B8}"/>
    <cellStyle name="Output 2 5 2 2 11 3 3" xfId="28512" xr:uid="{09BCFC10-4369-430E-BDF7-9C413C55E315}"/>
    <cellStyle name="Output 2 5 2 2 11 4" xfId="28513" xr:uid="{C2134ECD-40D3-4E3E-A3C3-C8640C93A5C8}"/>
    <cellStyle name="Output 2 5 2 2 11 4 2" xfId="28514" xr:uid="{B43CA0CF-3E0A-4D5F-9362-A26C06FF6EDF}"/>
    <cellStyle name="Output 2 5 2 2 11 4 3" xfId="28515" xr:uid="{1713825C-4BD7-4450-B803-8557B7B2DBD2}"/>
    <cellStyle name="Output 2 5 2 2 11 5" xfId="28516" xr:uid="{C3138449-8DC6-4B66-8DB6-7A180F09893E}"/>
    <cellStyle name="Output 2 5 2 2 11 5 2" xfId="28517" xr:uid="{A4FEA3D1-5201-4500-A9BA-51CC18D26D57}"/>
    <cellStyle name="Output 2 5 2 2 11 5 3" xfId="28518" xr:uid="{8168789F-3680-40A8-8FF1-E9EA26FCA6BE}"/>
    <cellStyle name="Output 2 5 2 2 11 6" xfId="28519" xr:uid="{9094CDC0-F4EE-4010-8192-70B78E0FDE69}"/>
    <cellStyle name="Output 2 5 2 2 11 6 2" xfId="28520" xr:uid="{F1496532-63AC-4007-AEBF-8A78784A1C03}"/>
    <cellStyle name="Output 2 5 2 2 11 6 3" xfId="28521" xr:uid="{2C8BEA2D-5AE9-4EE0-B2F5-A3BD2193B959}"/>
    <cellStyle name="Output 2 5 2 2 11 7" xfId="28522" xr:uid="{7C92CECE-5A1D-4F3A-B796-7AD4B3FC58B2}"/>
    <cellStyle name="Output 2 5 2 2 11 8" xfId="28523" xr:uid="{5902B06A-5C40-4272-855C-F04AE1C056B1}"/>
    <cellStyle name="Output 2 5 2 2 12" xfId="28524" xr:uid="{47901004-6984-49CC-B0C0-388CC63763A0}"/>
    <cellStyle name="Output 2 5 2 2 12 2" xfId="28525" xr:uid="{A4C54C84-C194-423A-9534-DFC4661E2111}"/>
    <cellStyle name="Output 2 5 2 2 12 2 2" xfId="28526" xr:uid="{FB170FA9-F7DC-4139-9C47-86091675DE07}"/>
    <cellStyle name="Output 2 5 2 2 12 2 3" xfId="28527" xr:uid="{76600B53-2BD0-48A0-8FE6-B22F98060659}"/>
    <cellStyle name="Output 2 5 2 2 12 3" xfId="28528" xr:uid="{674D5388-35D3-470F-A6CD-1230EA8E5CFF}"/>
    <cellStyle name="Output 2 5 2 2 12 3 2" xfId="28529" xr:uid="{DDFDB064-3014-4471-911B-24E74EB320D2}"/>
    <cellStyle name="Output 2 5 2 2 12 3 3" xfId="28530" xr:uid="{C1391027-AE6E-428A-811D-B96FB4C437D7}"/>
    <cellStyle name="Output 2 5 2 2 12 4" xfId="28531" xr:uid="{0A4A679F-76BB-4627-B763-564D4253EAF8}"/>
    <cellStyle name="Output 2 5 2 2 12 4 2" xfId="28532" xr:uid="{BFB517CD-AD37-4D25-9957-391DDE27D31A}"/>
    <cellStyle name="Output 2 5 2 2 12 4 3" xfId="28533" xr:uid="{9AD51E35-926B-46F6-9EB2-33D0C3A37387}"/>
    <cellStyle name="Output 2 5 2 2 12 5" xfId="28534" xr:uid="{F4F69F1E-9FC4-42FC-BC8D-A495ADAC1948}"/>
    <cellStyle name="Output 2 5 2 2 12 5 2" xfId="28535" xr:uid="{4822609F-B25B-449E-B36B-11A7C69911D1}"/>
    <cellStyle name="Output 2 5 2 2 12 5 3" xfId="28536" xr:uid="{BC60C70D-9EEC-488F-BF91-F742E7BB7C78}"/>
    <cellStyle name="Output 2 5 2 2 12 6" xfId="28537" xr:uid="{C20CBE3D-39D9-495E-9243-A1483655B673}"/>
    <cellStyle name="Output 2 5 2 2 12 6 2" xfId="28538" xr:uid="{AB11AC33-E24B-483B-AE97-76908843F98F}"/>
    <cellStyle name="Output 2 5 2 2 12 6 3" xfId="28539" xr:uid="{BB0E0721-732B-4EDA-AF96-CA535C463560}"/>
    <cellStyle name="Output 2 5 2 2 12 7" xfId="28540" xr:uid="{70BBF66A-01E1-4475-AB81-8DE53B4480F3}"/>
    <cellStyle name="Output 2 5 2 2 12 8" xfId="28541" xr:uid="{F3079166-8DC2-4DF2-8C9F-F2F0E0CBCFBE}"/>
    <cellStyle name="Output 2 5 2 2 13" xfId="28542" xr:uid="{E33E0688-6E56-491C-80EA-17ACF6081BA3}"/>
    <cellStyle name="Output 2 5 2 2 13 2" xfId="28543" xr:uid="{B9C68F21-6AD2-4F45-BA56-39B0A7BD0CC4}"/>
    <cellStyle name="Output 2 5 2 2 13 2 2" xfId="28544" xr:uid="{CCB319DE-A85F-4BC1-B5F7-C167EC5D88BD}"/>
    <cellStyle name="Output 2 5 2 2 13 2 3" xfId="28545" xr:uid="{FEB5CC32-ACB1-4334-A6D5-EC369498E588}"/>
    <cellStyle name="Output 2 5 2 2 13 3" xfId="28546" xr:uid="{9773A54A-FA14-4B3A-AEDA-17EA301376D3}"/>
    <cellStyle name="Output 2 5 2 2 13 3 2" xfId="28547" xr:uid="{F8E13599-68CF-47D6-BF45-703A7F5D6BD8}"/>
    <cellStyle name="Output 2 5 2 2 13 3 3" xfId="28548" xr:uid="{5BC1625F-2572-46DF-BFFC-331636BCB538}"/>
    <cellStyle name="Output 2 5 2 2 13 4" xfId="28549" xr:uid="{9DB585BF-8659-49EC-AEC8-34764E72E520}"/>
    <cellStyle name="Output 2 5 2 2 13 4 2" xfId="28550" xr:uid="{A7D31F0B-8F1A-4AD2-8DB0-C6D95D1A6300}"/>
    <cellStyle name="Output 2 5 2 2 13 4 3" xfId="28551" xr:uid="{B0BD0368-CEA0-4323-A6F7-4373BE9091BB}"/>
    <cellStyle name="Output 2 5 2 2 13 5" xfId="28552" xr:uid="{8D4A8132-AAA4-41AA-B176-74F41FE25FA7}"/>
    <cellStyle name="Output 2 5 2 2 13 5 2" xfId="28553" xr:uid="{DB0ACF5F-6502-423F-ABC4-A32518E51E95}"/>
    <cellStyle name="Output 2 5 2 2 13 5 3" xfId="28554" xr:uid="{AA215210-415A-47C0-A8B3-19CFD5DA507A}"/>
    <cellStyle name="Output 2 5 2 2 13 6" xfId="28555" xr:uid="{870BC769-BFE2-4E64-B2E7-4E81DAACF8E1}"/>
    <cellStyle name="Output 2 5 2 2 13 6 2" xfId="28556" xr:uid="{F75C89E7-28A5-4728-BBA4-844074CFAE4E}"/>
    <cellStyle name="Output 2 5 2 2 13 6 3" xfId="28557" xr:uid="{C9916E48-CE95-469C-AC5E-D217687EC404}"/>
    <cellStyle name="Output 2 5 2 2 13 7" xfId="28558" xr:uid="{6214794B-ED48-46D6-902D-A5E6E80147CA}"/>
    <cellStyle name="Output 2 5 2 2 13 8" xfId="28559" xr:uid="{2BEF8AF3-63F2-42A0-94FD-19934CF68B81}"/>
    <cellStyle name="Output 2 5 2 2 14" xfId="28560" xr:uid="{4115D0C9-4B38-4A6C-BCCE-A89FF105B771}"/>
    <cellStyle name="Output 2 5 2 2 14 2" xfId="28561" xr:uid="{4B574916-80A7-4324-A788-A5C6842E95B0}"/>
    <cellStyle name="Output 2 5 2 2 14 2 2" xfId="28562" xr:uid="{4194AD26-34EC-4DC3-B3FE-0330BC2C997C}"/>
    <cellStyle name="Output 2 5 2 2 14 2 3" xfId="28563" xr:uid="{ABF0CB3A-1717-49BE-9895-CE335CAE50E1}"/>
    <cellStyle name="Output 2 5 2 2 14 3" xfId="28564" xr:uid="{DA7AD62C-8B37-46BC-A5F1-C7C180C66BFD}"/>
    <cellStyle name="Output 2 5 2 2 14 3 2" xfId="28565" xr:uid="{748D750A-E25E-41B8-BF36-24F52D19A0C9}"/>
    <cellStyle name="Output 2 5 2 2 14 3 3" xfId="28566" xr:uid="{58B71EFB-40F8-472E-8B10-70A0AA2778FB}"/>
    <cellStyle name="Output 2 5 2 2 14 4" xfId="28567" xr:uid="{C3C6270E-87A8-4F1C-B14B-58B4C2324860}"/>
    <cellStyle name="Output 2 5 2 2 14 4 2" xfId="28568" xr:uid="{5D140DCF-94C1-44EE-A08A-2BED524BA3A0}"/>
    <cellStyle name="Output 2 5 2 2 14 4 3" xfId="28569" xr:uid="{1F3ECC28-BD7F-4504-BF79-9F676F652F33}"/>
    <cellStyle name="Output 2 5 2 2 14 5" xfId="28570" xr:uid="{8738CAEC-7FC3-44F6-B92B-76BD539036D2}"/>
    <cellStyle name="Output 2 5 2 2 14 5 2" xfId="28571" xr:uid="{7E716A80-FE98-4711-82EB-1873DFAD753F}"/>
    <cellStyle name="Output 2 5 2 2 14 5 3" xfId="28572" xr:uid="{78C3534D-0993-4BBD-A21C-B7F437AFEC8D}"/>
    <cellStyle name="Output 2 5 2 2 14 6" xfId="28573" xr:uid="{BEEA5A5D-72B5-49F5-9E29-59465C2FF6CF}"/>
    <cellStyle name="Output 2 5 2 2 14 6 2" xfId="28574" xr:uid="{F5974646-B7B0-41AB-9A99-1D708C6EE2F6}"/>
    <cellStyle name="Output 2 5 2 2 14 6 3" xfId="28575" xr:uid="{F547BC6F-169D-44B5-80A3-B1E21B9B7E4F}"/>
    <cellStyle name="Output 2 5 2 2 14 7" xfId="28576" xr:uid="{AAA23F91-9E06-4C37-A5D8-CBAC352B8A44}"/>
    <cellStyle name="Output 2 5 2 2 14 8" xfId="28577" xr:uid="{5350843A-8E16-4B2C-AF22-40700299A3C6}"/>
    <cellStyle name="Output 2 5 2 2 15" xfId="28578" xr:uid="{3755B8A3-9319-4AF4-9B09-6B28B49CBA2E}"/>
    <cellStyle name="Output 2 5 2 2 15 2" xfId="28579" xr:uid="{4B997174-4D30-432D-903E-14E9930CB525}"/>
    <cellStyle name="Output 2 5 2 2 15 3" xfId="28580" xr:uid="{750736A6-46DC-422B-A511-41B21A84C745}"/>
    <cellStyle name="Output 2 5 2 2 16" xfId="28581" xr:uid="{3CAFF8CB-2CB1-458B-91A4-85D50FFFFD00}"/>
    <cellStyle name="Output 2 5 2 2 16 2" xfId="28582" xr:uid="{D2935232-D4B2-4821-8C25-B49C13DFE0D3}"/>
    <cellStyle name="Output 2 5 2 2 16 3" xfId="28583" xr:uid="{DBCD3F65-1E1E-46E7-A9A9-5C29065EBDDB}"/>
    <cellStyle name="Output 2 5 2 2 17" xfId="28584" xr:uid="{CD5C4399-6519-4393-8827-9E099E0A598F}"/>
    <cellStyle name="Output 2 5 2 2 18" xfId="28585" xr:uid="{B3561496-1A71-48A6-A6D2-573274DC1C1C}"/>
    <cellStyle name="Output 2 5 2 2 2" xfId="28586" xr:uid="{8631FE3D-C851-40BE-B3CA-BF6C97651188}"/>
    <cellStyle name="Output 2 5 2 2 2 2" xfId="28587" xr:uid="{CC4C8201-8491-46B6-9798-F0D1D992D4C2}"/>
    <cellStyle name="Output 2 5 2 2 2 2 2" xfId="28588" xr:uid="{B9610DEC-4DEF-454B-BD6E-0E1D916ABBC9}"/>
    <cellStyle name="Output 2 5 2 2 2 2 3" xfId="28589" xr:uid="{2C18A809-E700-4DC0-990A-B223E9CECC64}"/>
    <cellStyle name="Output 2 5 2 2 2 3" xfId="28590" xr:uid="{BE07936F-E02F-4F68-87F5-2ABA15FF1FE3}"/>
    <cellStyle name="Output 2 5 2 2 2 3 2" xfId="28591" xr:uid="{68ECDB55-9A32-47F1-9825-6FF8403798E1}"/>
    <cellStyle name="Output 2 5 2 2 2 3 3" xfId="28592" xr:uid="{7F8E6137-71EF-4E71-B772-33A4DA17B448}"/>
    <cellStyle name="Output 2 5 2 2 2 4" xfId="28593" xr:uid="{26262E2B-F290-4A88-8988-3D0DABE792AE}"/>
    <cellStyle name="Output 2 5 2 2 2 4 2" xfId="28594" xr:uid="{DFCCADA1-839D-415F-BE6E-7E5765F7A924}"/>
    <cellStyle name="Output 2 5 2 2 2 4 3" xfId="28595" xr:uid="{1230EFC1-3FDC-48B3-9A13-6E7675AFA98D}"/>
    <cellStyle name="Output 2 5 2 2 2 5" xfId="28596" xr:uid="{19A0A640-1B38-4203-8A5D-793BF3B61025}"/>
    <cellStyle name="Output 2 5 2 2 2 5 2" xfId="28597" xr:uid="{75B4A7F9-E6AD-4D84-8798-317D0F61C52C}"/>
    <cellStyle name="Output 2 5 2 2 2 5 3" xfId="28598" xr:uid="{9CDE0072-8662-49A8-BD35-D6212E69491E}"/>
    <cellStyle name="Output 2 5 2 2 2 6" xfId="28599" xr:uid="{47985AC5-53BD-4235-B8D6-83B77962C0F4}"/>
    <cellStyle name="Output 2 5 2 2 2 6 2" xfId="28600" xr:uid="{022DCF5E-7010-478B-B567-7AAF91E2DDEB}"/>
    <cellStyle name="Output 2 5 2 2 2 6 3" xfId="28601" xr:uid="{60692E6C-31C7-43E3-B940-B37021D0FFD7}"/>
    <cellStyle name="Output 2 5 2 2 2 7" xfId="28602" xr:uid="{0A0F376C-A06A-4EAE-A6D9-398395ADD3D0}"/>
    <cellStyle name="Output 2 5 2 2 2 8" xfId="28603" xr:uid="{B8D0B2E3-76E0-4718-8D5B-2E62A278CD45}"/>
    <cellStyle name="Output 2 5 2 2 2 9" xfId="28604" xr:uid="{A88144FA-EC81-486F-846E-A4BC780B1094}"/>
    <cellStyle name="Output 2 5 2 2 3" xfId="28605" xr:uid="{DDC4F302-F2B2-4A44-ABA3-3C603BEA62C2}"/>
    <cellStyle name="Output 2 5 2 2 3 2" xfId="28606" xr:uid="{F90AA526-7BE3-4688-8823-F9F64B9C5295}"/>
    <cellStyle name="Output 2 5 2 2 3 2 2" xfId="28607" xr:uid="{3D722328-CBB5-43A6-AB4E-67562A3A72DE}"/>
    <cellStyle name="Output 2 5 2 2 3 2 3" xfId="28608" xr:uid="{3A78B467-D352-4E7C-B521-4E9C6E5298DE}"/>
    <cellStyle name="Output 2 5 2 2 3 3" xfId="28609" xr:uid="{60C0D46D-FDCB-4119-8BF9-29F0D1753609}"/>
    <cellStyle name="Output 2 5 2 2 3 3 2" xfId="28610" xr:uid="{49DDFF5A-ECB6-4076-8E5F-CD1842FA448B}"/>
    <cellStyle name="Output 2 5 2 2 3 3 3" xfId="28611" xr:uid="{A86C0085-B93D-4C7C-8444-089D755CEF99}"/>
    <cellStyle name="Output 2 5 2 2 3 4" xfId="28612" xr:uid="{04130EC2-8986-498A-A0B5-677072E23E47}"/>
    <cellStyle name="Output 2 5 2 2 3 4 2" xfId="28613" xr:uid="{63CC71FA-6AF9-44C7-9A0C-C30D92F90A95}"/>
    <cellStyle name="Output 2 5 2 2 3 4 3" xfId="28614" xr:uid="{6B33F2FB-E810-4638-B603-188C889E1506}"/>
    <cellStyle name="Output 2 5 2 2 3 5" xfId="28615" xr:uid="{5A3FB67A-F373-40FC-BC1A-FC8ED7DE1CE4}"/>
    <cellStyle name="Output 2 5 2 2 3 5 2" xfId="28616" xr:uid="{E44279AC-8FA8-470C-AAA6-49E4128C3B4F}"/>
    <cellStyle name="Output 2 5 2 2 3 5 3" xfId="28617" xr:uid="{F4B16439-3B0D-4DFA-8F4B-1CDFA871260A}"/>
    <cellStyle name="Output 2 5 2 2 3 6" xfId="28618" xr:uid="{A73CFAA7-031D-4CE0-9FD8-7DB9CE103510}"/>
    <cellStyle name="Output 2 5 2 2 3 6 2" xfId="28619" xr:uid="{5C048DCE-F2AF-4F46-937F-0957ACCAB3E2}"/>
    <cellStyle name="Output 2 5 2 2 3 6 3" xfId="28620" xr:uid="{FBD59623-128E-47BF-AF86-443BF6D3D4A7}"/>
    <cellStyle name="Output 2 5 2 2 3 7" xfId="28621" xr:uid="{B01DFE52-D88E-4C92-904D-2A12B07EFA24}"/>
    <cellStyle name="Output 2 5 2 2 3 8" xfId="28622" xr:uid="{A1E800F2-08E9-4F47-8DAE-A384A740D9EE}"/>
    <cellStyle name="Output 2 5 2 2 3 9" xfId="28623" xr:uid="{AA1FE607-F989-4C72-8587-F369547F37D0}"/>
    <cellStyle name="Output 2 5 2 2 4" xfId="28624" xr:uid="{0ABF6BD2-CF86-4CB8-93CE-1A64CAD4BC66}"/>
    <cellStyle name="Output 2 5 2 2 4 2" xfId="28625" xr:uid="{20F1A310-9DF8-4A4D-999E-E712C7553494}"/>
    <cellStyle name="Output 2 5 2 2 4 2 2" xfId="28626" xr:uid="{EA0BB41B-5E93-4779-8788-01110C6A4F1C}"/>
    <cellStyle name="Output 2 5 2 2 4 2 3" xfId="28627" xr:uid="{B23A22E3-6DB6-4788-895E-1F1C964ACD16}"/>
    <cellStyle name="Output 2 5 2 2 4 3" xfId="28628" xr:uid="{1B12C52E-6F71-4078-BB78-8B38BA997AB8}"/>
    <cellStyle name="Output 2 5 2 2 4 3 2" xfId="28629" xr:uid="{AE408AAA-82AB-4AC0-9BBF-F1CD645F280F}"/>
    <cellStyle name="Output 2 5 2 2 4 3 3" xfId="28630" xr:uid="{E4D01222-DD0D-4E86-B6D9-40F267F1B3F0}"/>
    <cellStyle name="Output 2 5 2 2 4 4" xfId="28631" xr:uid="{C84DD094-BB87-41D1-9916-ACA2DE43AA99}"/>
    <cellStyle name="Output 2 5 2 2 4 4 2" xfId="28632" xr:uid="{5D31E104-52BB-4541-AE0E-62B8E538B53C}"/>
    <cellStyle name="Output 2 5 2 2 4 4 3" xfId="28633" xr:uid="{1707E60F-850A-444C-9A68-FE3A88E3999D}"/>
    <cellStyle name="Output 2 5 2 2 4 5" xfId="28634" xr:uid="{6AFFA084-9106-4D55-A85B-4D7AB1E17F8F}"/>
    <cellStyle name="Output 2 5 2 2 4 5 2" xfId="28635" xr:uid="{89FC4580-D49A-42DD-959D-D2DBCB1375A0}"/>
    <cellStyle name="Output 2 5 2 2 4 5 3" xfId="28636" xr:uid="{48AB434E-01AE-4DD4-A4E1-70C682463223}"/>
    <cellStyle name="Output 2 5 2 2 4 6" xfId="28637" xr:uid="{B865730E-B9DE-4C32-A19D-FFF1428725C4}"/>
    <cellStyle name="Output 2 5 2 2 4 6 2" xfId="28638" xr:uid="{5DA1C48A-0ECB-47FB-A335-CC53CAE5A594}"/>
    <cellStyle name="Output 2 5 2 2 4 6 3" xfId="28639" xr:uid="{C2DB9FE6-B4BC-447D-9F3F-1BAB201DB2D7}"/>
    <cellStyle name="Output 2 5 2 2 4 7" xfId="28640" xr:uid="{E42538A2-A399-4DAE-A51A-F9470CF3DF5E}"/>
    <cellStyle name="Output 2 5 2 2 4 8" xfId="28641" xr:uid="{EA424F58-001A-4DFC-B0DC-FB9F8E56F9D3}"/>
    <cellStyle name="Output 2 5 2 2 4 9" xfId="28642" xr:uid="{C71B8AE4-2EA8-4499-9397-1EC92F172A4A}"/>
    <cellStyle name="Output 2 5 2 2 5" xfId="28643" xr:uid="{0B04F97D-1FD5-42C0-9785-ECBB263C1ACA}"/>
    <cellStyle name="Output 2 5 2 2 5 2" xfId="28644" xr:uid="{44373730-F487-4B08-9881-51A297AB19CF}"/>
    <cellStyle name="Output 2 5 2 2 5 2 2" xfId="28645" xr:uid="{51546FFE-F743-4030-AAD2-718A049DDDC9}"/>
    <cellStyle name="Output 2 5 2 2 5 2 3" xfId="28646" xr:uid="{9B233D7E-A4B8-4887-9039-DDF0992B4550}"/>
    <cellStyle name="Output 2 5 2 2 5 3" xfId="28647" xr:uid="{932BF7CD-8887-4282-ACA6-05B21F425180}"/>
    <cellStyle name="Output 2 5 2 2 5 3 2" xfId="28648" xr:uid="{E9267FE6-E867-4949-8A93-4F44E73C3118}"/>
    <cellStyle name="Output 2 5 2 2 5 3 3" xfId="28649" xr:uid="{C925F88A-CB0A-406A-8833-8CEFE09653E8}"/>
    <cellStyle name="Output 2 5 2 2 5 4" xfId="28650" xr:uid="{70C55C63-CB04-4AC4-A2C7-02979CA3868E}"/>
    <cellStyle name="Output 2 5 2 2 5 4 2" xfId="28651" xr:uid="{F4F046AA-A3D8-44F5-A22C-8E2765A96897}"/>
    <cellStyle name="Output 2 5 2 2 5 4 3" xfId="28652" xr:uid="{AEB755F1-4BAE-43C8-939B-753053469320}"/>
    <cellStyle name="Output 2 5 2 2 5 5" xfId="28653" xr:uid="{DF7B80FF-61D1-4110-9362-5D95F9065AC2}"/>
    <cellStyle name="Output 2 5 2 2 5 5 2" xfId="28654" xr:uid="{3CDAA32E-7CE4-4422-943F-8B9DFB6DB077}"/>
    <cellStyle name="Output 2 5 2 2 5 5 3" xfId="28655" xr:uid="{9A08DEC6-B6B9-4599-8F36-33DD52E6F302}"/>
    <cellStyle name="Output 2 5 2 2 5 6" xfId="28656" xr:uid="{2B647568-7130-4812-9DEB-1BF0EC041E21}"/>
    <cellStyle name="Output 2 5 2 2 5 6 2" xfId="28657" xr:uid="{EEC1B28D-92D3-4382-A4DD-234AC135C9F4}"/>
    <cellStyle name="Output 2 5 2 2 5 6 3" xfId="28658" xr:uid="{3FE1CF89-3BCA-4724-A216-BA8DCE0BCD68}"/>
    <cellStyle name="Output 2 5 2 2 5 7" xfId="28659" xr:uid="{0F3EA081-59F2-4808-9681-110D4691B6C5}"/>
    <cellStyle name="Output 2 5 2 2 5 8" xfId="28660" xr:uid="{7A7BCE56-25C4-45B1-9D91-CDED6C893CD0}"/>
    <cellStyle name="Output 2 5 2 2 5 9" xfId="28661" xr:uid="{3520ACD7-1011-4C3B-A163-A442E0C59CA8}"/>
    <cellStyle name="Output 2 5 2 2 6" xfId="28662" xr:uid="{2EE26391-4222-4DB6-807D-209D9FB4529B}"/>
    <cellStyle name="Output 2 5 2 2 6 2" xfId="28663" xr:uid="{8A77A6B4-8766-47F3-83BB-0F09872BB364}"/>
    <cellStyle name="Output 2 5 2 2 6 2 2" xfId="28664" xr:uid="{11B48675-4F15-47E1-A323-4FAC7ED6292D}"/>
    <cellStyle name="Output 2 5 2 2 6 2 3" xfId="28665" xr:uid="{9385AF62-41BD-4FC9-BB33-06989021CB80}"/>
    <cellStyle name="Output 2 5 2 2 6 3" xfId="28666" xr:uid="{94731B18-59C5-4DEC-959D-CC5DA0DD689D}"/>
    <cellStyle name="Output 2 5 2 2 6 3 2" xfId="28667" xr:uid="{53ADA5C1-F114-41C0-BA77-512C9555B686}"/>
    <cellStyle name="Output 2 5 2 2 6 3 3" xfId="28668" xr:uid="{D45583CA-9708-45DD-B5F1-FD91669F95E5}"/>
    <cellStyle name="Output 2 5 2 2 6 4" xfId="28669" xr:uid="{7C20801C-4E4C-4C16-B05E-2F22DC4AA7BF}"/>
    <cellStyle name="Output 2 5 2 2 6 4 2" xfId="28670" xr:uid="{5391A921-4FB6-4EB9-B9ED-20A60CCC75D8}"/>
    <cellStyle name="Output 2 5 2 2 6 4 3" xfId="28671" xr:uid="{4CF62AA0-BB92-42A2-9C28-962DFDE075EE}"/>
    <cellStyle name="Output 2 5 2 2 6 5" xfId="28672" xr:uid="{3A24A270-4CF6-4D6A-847B-4689CDCDC7F5}"/>
    <cellStyle name="Output 2 5 2 2 6 5 2" xfId="28673" xr:uid="{337E9BDC-1F52-445D-B1DB-84D0E967A286}"/>
    <cellStyle name="Output 2 5 2 2 6 5 3" xfId="28674" xr:uid="{7DCC1FA2-246F-4BA9-BCBE-78253BE376D0}"/>
    <cellStyle name="Output 2 5 2 2 6 6" xfId="28675" xr:uid="{9E3D23BA-5F67-4655-9422-B6E9D5F674E4}"/>
    <cellStyle name="Output 2 5 2 2 6 6 2" xfId="28676" xr:uid="{E700CD1F-12D5-4CEC-8CD5-D2156D6E120A}"/>
    <cellStyle name="Output 2 5 2 2 6 6 3" xfId="28677" xr:uid="{6103844C-A8FE-427F-A57A-46ADFE97FDA9}"/>
    <cellStyle name="Output 2 5 2 2 6 7" xfId="28678" xr:uid="{385A0EEB-AEEE-491F-8277-4C18AE32D038}"/>
    <cellStyle name="Output 2 5 2 2 6 8" xfId="28679" xr:uid="{D9254032-E011-43F4-A5C2-6B23AF7E11F2}"/>
    <cellStyle name="Output 2 5 2 2 6 9" xfId="28680" xr:uid="{3037843C-4487-40D2-8AC7-74F113FB3A75}"/>
    <cellStyle name="Output 2 5 2 2 7" xfId="28681" xr:uid="{50E33BFA-6188-463B-A804-4B1E83E12D06}"/>
    <cellStyle name="Output 2 5 2 2 7 2" xfId="28682" xr:uid="{7480F8B5-A6E2-4E55-9009-0A7EC6054A3C}"/>
    <cellStyle name="Output 2 5 2 2 7 2 2" xfId="28683" xr:uid="{C6171755-6609-49F1-80E4-452D6FD1AE3A}"/>
    <cellStyle name="Output 2 5 2 2 7 2 3" xfId="28684" xr:uid="{BBFA8F27-A68F-4CBD-8DB1-26227F776F15}"/>
    <cellStyle name="Output 2 5 2 2 7 3" xfId="28685" xr:uid="{1CBA63AD-D6A5-49D1-807B-949BC7DF92F6}"/>
    <cellStyle name="Output 2 5 2 2 7 3 2" xfId="28686" xr:uid="{72478154-AFF7-4DCA-B261-A0BE4C1381E9}"/>
    <cellStyle name="Output 2 5 2 2 7 3 3" xfId="28687" xr:uid="{A1C7AE26-F6C5-4DCE-BA47-AC7E8FBC4E2E}"/>
    <cellStyle name="Output 2 5 2 2 7 4" xfId="28688" xr:uid="{4029FC63-80FB-4751-A8BF-EE0225B9670F}"/>
    <cellStyle name="Output 2 5 2 2 7 4 2" xfId="28689" xr:uid="{D2887916-9CAC-4538-88E5-0B4240398FA5}"/>
    <cellStyle name="Output 2 5 2 2 7 4 3" xfId="28690" xr:uid="{8EA6A828-FF18-41B1-87FE-D070DC13FAB6}"/>
    <cellStyle name="Output 2 5 2 2 7 5" xfId="28691" xr:uid="{B69664F2-CBF4-4FE5-A247-6202DE574AAA}"/>
    <cellStyle name="Output 2 5 2 2 7 5 2" xfId="28692" xr:uid="{DDCBF467-A5F8-4B05-BC8F-9EDC1BCEB6B6}"/>
    <cellStyle name="Output 2 5 2 2 7 5 3" xfId="28693" xr:uid="{CEB91269-1EF8-4F24-B575-3C98B9799D6E}"/>
    <cellStyle name="Output 2 5 2 2 7 6" xfId="28694" xr:uid="{BA91FCF5-3113-4B67-9995-13A8CB601EBE}"/>
    <cellStyle name="Output 2 5 2 2 7 6 2" xfId="28695" xr:uid="{EA1D3D3E-083F-4F47-BBCB-56922491A127}"/>
    <cellStyle name="Output 2 5 2 2 7 6 3" xfId="28696" xr:uid="{769254AA-5C0E-4841-BB58-0B775B61FAF1}"/>
    <cellStyle name="Output 2 5 2 2 7 7" xfId="28697" xr:uid="{D2CF145C-559A-471F-8883-681119A08DA8}"/>
    <cellStyle name="Output 2 5 2 2 7 8" xfId="28698" xr:uid="{0436C234-2890-4443-B494-26CCEE6C550D}"/>
    <cellStyle name="Output 2 5 2 2 7 9" xfId="28699" xr:uid="{96637E7E-80C9-4936-8BE8-D10DE09F361B}"/>
    <cellStyle name="Output 2 5 2 2 8" xfId="28700" xr:uid="{2B1952A8-722A-47F5-8F80-6DB50D225E9C}"/>
    <cellStyle name="Output 2 5 2 2 8 2" xfId="28701" xr:uid="{B9157FD2-3F50-4EA9-80FF-EFD50C1FC52F}"/>
    <cellStyle name="Output 2 5 2 2 8 2 2" xfId="28702" xr:uid="{083BEE4C-1032-46D0-ABA8-8AF6B9C10B3B}"/>
    <cellStyle name="Output 2 5 2 2 8 2 3" xfId="28703" xr:uid="{E4FBA2DF-CA86-40F8-8E6C-D6A7CF16511F}"/>
    <cellStyle name="Output 2 5 2 2 8 3" xfId="28704" xr:uid="{EBFAFAC3-04B7-48EC-A8C3-013567FD0EE5}"/>
    <cellStyle name="Output 2 5 2 2 8 3 2" xfId="28705" xr:uid="{B643A303-59B3-46A4-942D-08C26BA6BEAA}"/>
    <cellStyle name="Output 2 5 2 2 8 3 3" xfId="28706" xr:uid="{0B6EC54B-374A-47FC-B11C-C2F4BF1BAF61}"/>
    <cellStyle name="Output 2 5 2 2 8 4" xfId="28707" xr:uid="{C526B448-B5AA-48A0-9852-C51EE52772A9}"/>
    <cellStyle name="Output 2 5 2 2 8 4 2" xfId="28708" xr:uid="{04DD5BC7-BC4F-4F39-87A8-33D3F7368BA6}"/>
    <cellStyle name="Output 2 5 2 2 8 4 3" xfId="28709" xr:uid="{BE2B28E2-44CF-4C31-AECB-ACC3F3CEFA7B}"/>
    <cellStyle name="Output 2 5 2 2 8 5" xfId="28710" xr:uid="{B4BDF27F-355E-4A26-BC23-4BE10C959EA9}"/>
    <cellStyle name="Output 2 5 2 2 8 5 2" xfId="28711" xr:uid="{57B12B4F-828A-402E-8858-9CC5AE4661EA}"/>
    <cellStyle name="Output 2 5 2 2 8 5 3" xfId="28712" xr:uid="{B187D37E-C215-49C6-87BE-661B18EF971C}"/>
    <cellStyle name="Output 2 5 2 2 8 6" xfId="28713" xr:uid="{5A68D59E-75AF-4D8C-802C-FCED3F1BFDF4}"/>
    <cellStyle name="Output 2 5 2 2 8 6 2" xfId="28714" xr:uid="{AE267708-862B-4567-8652-12D92C326342}"/>
    <cellStyle name="Output 2 5 2 2 8 6 3" xfId="28715" xr:uid="{302A2798-1BC8-427C-8E9B-8594FF6CA984}"/>
    <cellStyle name="Output 2 5 2 2 8 7" xfId="28716" xr:uid="{0979548D-5CA6-4991-AAA3-87529791B165}"/>
    <cellStyle name="Output 2 5 2 2 8 8" xfId="28717" xr:uid="{C3B8436C-0A0D-46A3-B1C1-DE6AFC09B19D}"/>
    <cellStyle name="Output 2 5 2 2 8 9" xfId="28718" xr:uid="{1727977C-87BD-4DD7-A88A-B3DFC9C0D81D}"/>
    <cellStyle name="Output 2 5 2 2 9" xfId="28719" xr:uid="{93A55614-B6C7-44FA-905E-5DB54FB1D0D2}"/>
    <cellStyle name="Output 2 5 2 2 9 2" xfId="28720" xr:uid="{92A7121D-7FAD-4607-8FC3-142739ED4FB2}"/>
    <cellStyle name="Output 2 5 2 2 9 2 2" xfId="28721" xr:uid="{86C87EF2-1FE8-4245-B4B2-313051EB4D39}"/>
    <cellStyle name="Output 2 5 2 2 9 2 3" xfId="28722" xr:uid="{42D16CA1-7EE3-4336-BE84-0534A39168B4}"/>
    <cellStyle name="Output 2 5 2 2 9 3" xfId="28723" xr:uid="{46F5507A-FE48-4910-A64B-D8442A55383A}"/>
    <cellStyle name="Output 2 5 2 2 9 3 2" xfId="28724" xr:uid="{45347B22-59DE-4F78-A1DF-C35C05E62D7E}"/>
    <cellStyle name="Output 2 5 2 2 9 3 3" xfId="28725" xr:uid="{1C820C45-6733-4B32-9F0B-9AAB8F6DE85F}"/>
    <cellStyle name="Output 2 5 2 2 9 4" xfId="28726" xr:uid="{EBC70E6B-2910-40B9-9758-99153201F1EE}"/>
    <cellStyle name="Output 2 5 2 2 9 4 2" xfId="28727" xr:uid="{27695156-0A9A-4671-8BB5-DB8E09A5C1D4}"/>
    <cellStyle name="Output 2 5 2 2 9 4 3" xfId="28728" xr:uid="{9E107E84-3342-47FB-86AE-707CF339E752}"/>
    <cellStyle name="Output 2 5 2 2 9 5" xfId="28729" xr:uid="{41F55A6C-37C9-4D3D-948B-ED53BA239A86}"/>
    <cellStyle name="Output 2 5 2 2 9 5 2" xfId="28730" xr:uid="{A1E95F49-7CFC-4AE6-B4BA-F7A66D3E93EA}"/>
    <cellStyle name="Output 2 5 2 2 9 5 3" xfId="28731" xr:uid="{A51C6E71-CFEF-4C6B-A6B9-33FE725BC33D}"/>
    <cellStyle name="Output 2 5 2 2 9 6" xfId="28732" xr:uid="{D0A6BB41-1523-44BF-A0A7-6C7EB5AE3D24}"/>
    <cellStyle name="Output 2 5 2 2 9 6 2" xfId="28733" xr:uid="{39411D9C-9F10-42E1-8185-D02486452D06}"/>
    <cellStyle name="Output 2 5 2 2 9 6 3" xfId="28734" xr:uid="{9049604F-E415-40BC-9334-43434D3A5CFB}"/>
    <cellStyle name="Output 2 5 2 2 9 7" xfId="28735" xr:uid="{1FAC47A9-619C-48B7-9615-497B2F1CBD36}"/>
    <cellStyle name="Output 2 5 2 2 9 8" xfId="28736" xr:uid="{4BFE05ED-0E37-44A1-808F-7BDA07383884}"/>
    <cellStyle name="Output 2 5 2 20" xfId="28737" xr:uid="{D5292CF8-EFF0-4C38-8B3A-A296EA10F3AC}"/>
    <cellStyle name="Output 2 5 2 21" xfId="28738" xr:uid="{372F9C41-5CCE-47AE-A18B-4261A0BD2D16}"/>
    <cellStyle name="Output 2 5 2 3" xfId="28739" xr:uid="{96203163-F5A7-42A7-A8B4-AE5CCE1F16AC}"/>
    <cellStyle name="Output 2 5 2 3 10" xfId="28740" xr:uid="{FB5220B8-6F30-4FB4-B80B-E50F7A20E616}"/>
    <cellStyle name="Output 2 5 2 3 10 2" xfId="28741" xr:uid="{94202242-1E76-433F-8615-6E10C68F9DBD}"/>
    <cellStyle name="Output 2 5 2 3 10 2 2" xfId="28742" xr:uid="{17388F4F-0FD2-42A2-9DA1-7032DB8076BA}"/>
    <cellStyle name="Output 2 5 2 3 10 2 3" xfId="28743" xr:uid="{84BB1AB7-5D64-4CA3-8836-7D6F5AF42B8B}"/>
    <cellStyle name="Output 2 5 2 3 10 3" xfId="28744" xr:uid="{26BA41E1-52B9-4E1A-9469-CD33F1E3F7AB}"/>
    <cellStyle name="Output 2 5 2 3 10 3 2" xfId="28745" xr:uid="{81C441E0-4EB8-4962-85C9-07ADBDBD915F}"/>
    <cellStyle name="Output 2 5 2 3 10 3 3" xfId="28746" xr:uid="{E45021B5-D090-4A5A-9794-256EC5A87AD1}"/>
    <cellStyle name="Output 2 5 2 3 10 4" xfId="28747" xr:uid="{4B5507FF-82BD-42AC-8913-D9D01AC9FD47}"/>
    <cellStyle name="Output 2 5 2 3 10 4 2" xfId="28748" xr:uid="{4EEC95CD-A6CB-46AC-9F14-1454CF3FDA62}"/>
    <cellStyle name="Output 2 5 2 3 10 4 3" xfId="28749" xr:uid="{5CE49934-3B77-4587-8FDB-BA86A829B215}"/>
    <cellStyle name="Output 2 5 2 3 10 5" xfId="28750" xr:uid="{A8F8C219-82A1-4D7E-BC37-2F1E5F705A52}"/>
    <cellStyle name="Output 2 5 2 3 10 5 2" xfId="28751" xr:uid="{C4E3795B-894C-4CAC-8EF7-A3F0E5B1D465}"/>
    <cellStyle name="Output 2 5 2 3 10 5 3" xfId="28752" xr:uid="{71184E82-3523-45F5-B5B8-A020318AE697}"/>
    <cellStyle name="Output 2 5 2 3 10 6" xfId="28753" xr:uid="{3B636E8B-7B59-45DC-A228-FBBC9E49B840}"/>
    <cellStyle name="Output 2 5 2 3 10 6 2" xfId="28754" xr:uid="{6B6491ED-152C-4CE2-B2EB-C9678F969A0D}"/>
    <cellStyle name="Output 2 5 2 3 10 6 3" xfId="28755" xr:uid="{91344EEA-1F9B-45D5-8A3B-8109F9194A52}"/>
    <cellStyle name="Output 2 5 2 3 10 7" xfId="28756" xr:uid="{D9CADEFA-A92E-4010-BD19-45EE88708DF6}"/>
    <cellStyle name="Output 2 5 2 3 10 8" xfId="28757" xr:uid="{96A00F8B-C241-47AA-894B-1EF4A9714F7F}"/>
    <cellStyle name="Output 2 5 2 3 11" xfId="28758" xr:uid="{E6CF52A8-C50F-40B8-898F-1E3A78A0B320}"/>
    <cellStyle name="Output 2 5 2 3 11 2" xfId="28759" xr:uid="{D4D2E198-EE1B-46EF-9580-2142D6DB4987}"/>
    <cellStyle name="Output 2 5 2 3 11 2 2" xfId="28760" xr:uid="{65A0BA0C-F840-4B5B-B875-DFE1779EF807}"/>
    <cellStyle name="Output 2 5 2 3 11 2 3" xfId="28761" xr:uid="{3B0BDF92-9657-4491-A218-F01574888D60}"/>
    <cellStyle name="Output 2 5 2 3 11 3" xfId="28762" xr:uid="{CF4C35BB-44E6-41D2-99FE-E2AC3D5D8F3E}"/>
    <cellStyle name="Output 2 5 2 3 11 3 2" xfId="28763" xr:uid="{704F47B3-8A95-4628-84BB-4E9D29675CD2}"/>
    <cellStyle name="Output 2 5 2 3 11 3 3" xfId="28764" xr:uid="{6805A159-DB54-4D17-9D81-55379D42B84D}"/>
    <cellStyle name="Output 2 5 2 3 11 4" xfId="28765" xr:uid="{DAF66043-AAA6-4F01-B9B0-3BB154ABDDB0}"/>
    <cellStyle name="Output 2 5 2 3 11 4 2" xfId="28766" xr:uid="{9C30BD7C-3A73-45CF-9412-1AB35846ECD8}"/>
    <cellStyle name="Output 2 5 2 3 11 4 3" xfId="28767" xr:uid="{2A8E8E90-91B9-4E98-9187-6437AF62CA57}"/>
    <cellStyle name="Output 2 5 2 3 11 5" xfId="28768" xr:uid="{C852B1B9-439F-44DE-9143-ACA14A0195E1}"/>
    <cellStyle name="Output 2 5 2 3 11 5 2" xfId="28769" xr:uid="{5D47267E-DB77-4409-BFC0-66F68943E95C}"/>
    <cellStyle name="Output 2 5 2 3 11 5 3" xfId="28770" xr:uid="{EDAB161F-A47B-4C53-9F53-AABDF5078E8E}"/>
    <cellStyle name="Output 2 5 2 3 11 6" xfId="28771" xr:uid="{FB451488-8D40-4607-9E73-0C6C8B77B4BA}"/>
    <cellStyle name="Output 2 5 2 3 11 6 2" xfId="28772" xr:uid="{35C8FD49-C341-483E-97FE-99D2D42F748B}"/>
    <cellStyle name="Output 2 5 2 3 11 6 3" xfId="28773" xr:uid="{A733DCF5-441F-4CBD-8718-B0855AB86594}"/>
    <cellStyle name="Output 2 5 2 3 11 7" xfId="28774" xr:uid="{EF03B04B-79EB-4114-B872-46CDDF52D036}"/>
    <cellStyle name="Output 2 5 2 3 11 8" xfId="28775" xr:uid="{B9569618-988C-4752-84F7-A3B373A949F6}"/>
    <cellStyle name="Output 2 5 2 3 12" xfId="28776" xr:uid="{F14BABFC-4514-4339-9A5B-1A4567A60450}"/>
    <cellStyle name="Output 2 5 2 3 12 2" xfId="28777" xr:uid="{4EC2F014-220B-4A10-83D4-AE5D9829E6E8}"/>
    <cellStyle name="Output 2 5 2 3 12 2 2" xfId="28778" xr:uid="{36F87A6E-42C6-4327-9D99-A8163ECF186D}"/>
    <cellStyle name="Output 2 5 2 3 12 2 3" xfId="28779" xr:uid="{48C076A7-CAAF-4D81-A2C9-770B2B127B16}"/>
    <cellStyle name="Output 2 5 2 3 12 3" xfId="28780" xr:uid="{A8F1FED6-DB29-4183-BCEC-E691FEDED1C9}"/>
    <cellStyle name="Output 2 5 2 3 12 3 2" xfId="28781" xr:uid="{CC504F04-4BF3-4220-9354-21B63EC10879}"/>
    <cellStyle name="Output 2 5 2 3 12 3 3" xfId="28782" xr:uid="{31786B0B-BEF6-49C4-A9A8-E37ACCFF4F53}"/>
    <cellStyle name="Output 2 5 2 3 12 4" xfId="28783" xr:uid="{8B4F4ADA-8DAA-4734-86FB-74B444055F0C}"/>
    <cellStyle name="Output 2 5 2 3 12 4 2" xfId="28784" xr:uid="{52DB7B5B-5189-4A15-AE75-FF63D4E1DE5D}"/>
    <cellStyle name="Output 2 5 2 3 12 4 3" xfId="28785" xr:uid="{F4435E94-2989-42F5-A527-C6C067C005F7}"/>
    <cellStyle name="Output 2 5 2 3 12 5" xfId="28786" xr:uid="{926C1F78-82A7-45A5-9129-2EBB44B40CA9}"/>
    <cellStyle name="Output 2 5 2 3 12 5 2" xfId="28787" xr:uid="{70C66E39-AA99-475D-B545-946AF97CF52F}"/>
    <cellStyle name="Output 2 5 2 3 12 5 3" xfId="28788" xr:uid="{2CC134AE-76E4-4319-8E13-3FA63DBA798B}"/>
    <cellStyle name="Output 2 5 2 3 12 6" xfId="28789" xr:uid="{4640A6B9-A786-48EB-9EE5-A68104F9AA69}"/>
    <cellStyle name="Output 2 5 2 3 12 6 2" xfId="28790" xr:uid="{7C0F2314-A3BD-4C4C-829B-BDFF0B4E8743}"/>
    <cellStyle name="Output 2 5 2 3 12 6 3" xfId="28791" xr:uid="{375CC3B5-65C2-4780-8AD8-755EE960E16B}"/>
    <cellStyle name="Output 2 5 2 3 12 7" xfId="28792" xr:uid="{E413638E-DE3B-4C00-9C1B-EF9E63644A76}"/>
    <cellStyle name="Output 2 5 2 3 12 8" xfId="28793" xr:uid="{593D79BF-4FDD-4989-B91B-9E4FD8A957E9}"/>
    <cellStyle name="Output 2 5 2 3 13" xfId="28794" xr:uid="{9E3CFE10-A8F0-4E8D-9D9F-0B4B5EF6D873}"/>
    <cellStyle name="Output 2 5 2 3 13 2" xfId="28795" xr:uid="{2FE78CCC-19C2-48BC-8C05-549B89B626B1}"/>
    <cellStyle name="Output 2 5 2 3 13 2 2" xfId="28796" xr:uid="{608016CF-47B0-4B6A-B541-F618473C13E1}"/>
    <cellStyle name="Output 2 5 2 3 13 2 3" xfId="28797" xr:uid="{A4E2DA11-99B0-4C47-80B4-05F1DBF3678D}"/>
    <cellStyle name="Output 2 5 2 3 13 3" xfId="28798" xr:uid="{21C64B68-582F-4556-B99A-A176D44E3436}"/>
    <cellStyle name="Output 2 5 2 3 13 3 2" xfId="28799" xr:uid="{67D5EF79-0D7E-4BE4-B039-22DBB45EF2BF}"/>
    <cellStyle name="Output 2 5 2 3 13 3 3" xfId="28800" xr:uid="{CF61FD92-0F4B-4CB8-90B3-EF34A78A5E95}"/>
    <cellStyle name="Output 2 5 2 3 13 4" xfId="28801" xr:uid="{2F715D6B-362A-4016-BE7F-4B8D1C062DD7}"/>
    <cellStyle name="Output 2 5 2 3 13 4 2" xfId="28802" xr:uid="{CDCAD14B-AE77-4CA5-951B-0FD5CF93E31A}"/>
    <cellStyle name="Output 2 5 2 3 13 4 3" xfId="28803" xr:uid="{70049E97-A89E-4853-AD2E-20EB74DAE0F0}"/>
    <cellStyle name="Output 2 5 2 3 13 5" xfId="28804" xr:uid="{732D5995-D27A-4143-B641-E12ED102710C}"/>
    <cellStyle name="Output 2 5 2 3 13 5 2" xfId="28805" xr:uid="{4F8DC96C-54C0-4982-860F-DCC721648117}"/>
    <cellStyle name="Output 2 5 2 3 13 5 3" xfId="28806" xr:uid="{04E35BCB-B1BD-4092-8659-042E16525936}"/>
    <cellStyle name="Output 2 5 2 3 13 6" xfId="28807" xr:uid="{7B0896DA-5A3E-4ACC-A38E-42E4CCBDD6B1}"/>
    <cellStyle name="Output 2 5 2 3 13 6 2" xfId="28808" xr:uid="{49B0ABC1-B1A5-441A-A7BA-84FD102B1603}"/>
    <cellStyle name="Output 2 5 2 3 13 6 3" xfId="28809" xr:uid="{B1D704B7-AC7D-4802-B6A2-F8B5EB560155}"/>
    <cellStyle name="Output 2 5 2 3 13 7" xfId="28810" xr:uid="{AFC89E86-EEBD-4D50-BEB6-D512A44D1E1D}"/>
    <cellStyle name="Output 2 5 2 3 13 8" xfId="28811" xr:uid="{778A90D5-4FC2-44DD-9C4A-8F0F0EEE73CC}"/>
    <cellStyle name="Output 2 5 2 3 14" xfId="28812" xr:uid="{6CA681F4-12FD-4F21-A8DD-9845B2BFFD12}"/>
    <cellStyle name="Output 2 5 2 3 14 2" xfId="28813" xr:uid="{5D27C8CD-4642-48BC-81C3-674C612B6184}"/>
    <cellStyle name="Output 2 5 2 3 14 2 2" xfId="28814" xr:uid="{A26A9FE8-F28D-45A1-83B0-C20B641F1C92}"/>
    <cellStyle name="Output 2 5 2 3 14 2 3" xfId="28815" xr:uid="{786D9414-0CA1-4563-BACF-8029E475024E}"/>
    <cellStyle name="Output 2 5 2 3 14 3" xfId="28816" xr:uid="{17216BBD-7FD0-4C1E-91B7-4DE268FAB9A6}"/>
    <cellStyle name="Output 2 5 2 3 14 3 2" xfId="28817" xr:uid="{04E4B34F-18C5-4B4E-BB20-879AE84CFFE6}"/>
    <cellStyle name="Output 2 5 2 3 14 3 3" xfId="28818" xr:uid="{33D3A79D-52CE-41B1-B4A0-4D4DAB942887}"/>
    <cellStyle name="Output 2 5 2 3 14 4" xfId="28819" xr:uid="{86C8CDEE-CB2C-4DC6-B758-E18AEA73C425}"/>
    <cellStyle name="Output 2 5 2 3 14 4 2" xfId="28820" xr:uid="{187D8F80-8C34-4E09-A4BE-9BB90A02C09E}"/>
    <cellStyle name="Output 2 5 2 3 14 4 3" xfId="28821" xr:uid="{C96A52B0-FB2E-40EB-A76D-9A30EE53D2B7}"/>
    <cellStyle name="Output 2 5 2 3 14 5" xfId="28822" xr:uid="{23CB0C58-7ED6-49CD-8A7C-B48D63929366}"/>
    <cellStyle name="Output 2 5 2 3 14 5 2" xfId="28823" xr:uid="{7D244C32-C2A6-48FB-911B-B25324D27E54}"/>
    <cellStyle name="Output 2 5 2 3 14 5 3" xfId="28824" xr:uid="{09F0A5B1-C540-4CF1-A188-C47424301C77}"/>
    <cellStyle name="Output 2 5 2 3 14 6" xfId="28825" xr:uid="{3B3494AB-5035-431B-9DA3-37FB86E910B2}"/>
    <cellStyle name="Output 2 5 2 3 14 6 2" xfId="28826" xr:uid="{B83CE1DD-1D85-43CA-98F8-648396BD2FF4}"/>
    <cellStyle name="Output 2 5 2 3 14 6 3" xfId="28827" xr:uid="{AA3DAED8-6D2B-463F-A933-D442D1D434B3}"/>
    <cellStyle name="Output 2 5 2 3 14 7" xfId="28828" xr:uid="{666DBDD9-4407-4DE6-9111-D61DE0572153}"/>
    <cellStyle name="Output 2 5 2 3 14 8" xfId="28829" xr:uid="{D14F7C8C-8B02-4B82-8E29-677F97A18118}"/>
    <cellStyle name="Output 2 5 2 3 15" xfId="28830" xr:uid="{D7CDB206-F98F-482F-9849-93E84EC91B52}"/>
    <cellStyle name="Output 2 5 2 3 15 2" xfId="28831" xr:uid="{DBF3A29B-2B9A-4DE7-A227-8BE43B86E716}"/>
    <cellStyle name="Output 2 5 2 3 15 3" xfId="28832" xr:uid="{061520AB-3FD0-4D56-8226-1DCC2AE1CEF0}"/>
    <cellStyle name="Output 2 5 2 3 16" xfId="28833" xr:uid="{96DE7C32-0E41-4A45-99DC-131117BFCA8D}"/>
    <cellStyle name="Output 2 5 2 3 16 2" xfId="28834" xr:uid="{4BEBB256-E182-4CDA-8C51-2B070A454A6A}"/>
    <cellStyle name="Output 2 5 2 3 16 3" xfId="28835" xr:uid="{14354157-7CFF-4BD6-96AF-AA06BFF6FF29}"/>
    <cellStyle name="Output 2 5 2 3 17" xfId="28836" xr:uid="{561BC15C-0CFA-492E-BB1B-712337765663}"/>
    <cellStyle name="Output 2 5 2 3 18" xfId="28837" xr:uid="{AAFFC623-BB0F-450F-9BE8-357BB9E65DDC}"/>
    <cellStyle name="Output 2 5 2 3 2" xfId="28838" xr:uid="{A3EBBBBA-DC80-4ADD-B436-F78B67E98ADB}"/>
    <cellStyle name="Output 2 5 2 3 2 2" xfId="28839" xr:uid="{1C94AB3D-5CDD-4B5D-A1DE-316BA40B3395}"/>
    <cellStyle name="Output 2 5 2 3 2 2 2" xfId="28840" xr:uid="{97259E33-F275-4981-BEBB-4EFEF1055E9B}"/>
    <cellStyle name="Output 2 5 2 3 2 2 3" xfId="28841" xr:uid="{FC5A45CE-BF6A-4D98-B6AB-C3E05190AD32}"/>
    <cellStyle name="Output 2 5 2 3 2 3" xfId="28842" xr:uid="{71BA3FB9-5185-474C-9B29-13D5986D0CBE}"/>
    <cellStyle name="Output 2 5 2 3 2 3 2" xfId="28843" xr:uid="{E06B3A8E-0732-4BEF-B285-A3FD566765D6}"/>
    <cellStyle name="Output 2 5 2 3 2 3 3" xfId="28844" xr:uid="{CE96B711-A5A6-49FC-984A-33597B597EBC}"/>
    <cellStyle name="Output 2 5 2 3 2 4" xfId="28845" xr:uid="{B9163972-EA3E-44FD-9B50-B928D00B8A99}"/>
    <cellStyle name="Output 2 5 2 3 2 4 2" xfId="28846" xr:uid="{87195742-FDEC-425A-A1FB-4E2F943C21DF}"/>
    <cellStyle name="Output 2 5 2 3 2 4 3" xfId="28847" xr:uid="{A15A4256-5BDD-42BE-A8C8-E6F0C00910ED}"/>
    <cellStyle name="Output 2 5 2 3 2 5" xfId="28848" xr:uid="{C45D397A-EF63-41CF-98E6-B850263B448D}"/>
    <cellStyle name="Output 2 5 2 3 2 5 2" xfId="28849" xr:uid="{A2DDDF0F-B2D5-485A-BA4C-96BDC3EB5DDB}"/>
    <cellStyle name="Output 2 5 2 3 2 5 3" xfId="28850" xr:uid="{1EF6457B-6D81-47D5-9EA9-0A2E4CA265C8}"/>
    <cellStyle name="Output 2 5 2 3 2 6" xfId="28851" xr:uid="{A1B6613A-1966-4440-B965-726C3CAFED74}"/>
    <cellStyle name="Output 2 5 2 3 2 6 2" xfId="28852" xr:uid="{7706AF5D-6F5B-4160-9054-8E334EFE0F42}"/>
    <cellStyle name="Output 2 5 2 3 2 6 3" xfId="28853" xr:uid="{7B1FFAB3-AC3E-49EB-AA6E-18EDB8A86276}"/>
    <cellStyle name="Output 2 5 2 3 2 7" xfId="28854" xr:uid="{66D2B814-32D1-4A6D-8DC8-733A8C86ADC4}"/>
    <cellStyle name="Output 2 5 2 3 2 8" xfId="28855" xr:uid="{78AA5C60-26DC-4F1A-9CF7-9441FD40B4C1}"/>
    <cellStyle name="Output 2 5 2 3 2 9" xfId="28856" xr:uid="{C7DCB6EA-08B1-4F5A-83E6-B2602C5A0033}"/>
    <cellStyle name="Output 2 5 2 3 3" xfId="28857" xr:uid="{5FDA90B4-2532-4737-9714-44CD1F492473}"/>
    <cellStyle name="Output 2 5 2 3 3 2" xfId="28858" xr:uid="{E3F52671-3F5A-4DBC-9ED2-D15A8301CD83}"/>
    <cellStyle name="Output 2 5 2 3 3 2 2" xfId="28859" xr:uid="{262C70ED-4B70-4A04-9B5C-65BAFC17E070}"/>
    <cellStyle name="Output 2 5 2 3 3 2 3" xfId="28860" xr:uid="{5C051A98-3714-41B8-B14D-35954697AA21}"/>
    <cellStyle name="Output 2 5 2 3 3 3" xfId="28861" xr:uid="{EF823A0F-F457-4428-B6EF-5C8FA5FC1F4F}"/>
    <cellStyle name="Output 2 5 2 3 3 3 2" xfId="28862" xr:uid="{14325A1A-2387-4D3B-8842-127F6140592D}"/>
    <cellStyle name="Output 2 5 2 3 3 3 3" xfId="28863" xr:uid="{F7ADF602-992E-438F-B242-7EF1361D196B}"/>
    <cellStyle name="Output 2 5 2 3 3 4" xfId="28864" xr:uid="{0952D8F7-A66F-4A3C-A49F-5847E6493AD3}"/>
    <cellStyle name="Output 2 5 2 3 3 4 2" xfId="28865" xr:uid="{964BA92C-572B-4BB5-835A-1B4618214AB9}"/>
    <cellStyle name="Output 2 5 2 3 3 4 3" xfId="28866" xr:uid="{93C02823-F518-41B5-BBB3-B35D0908DE71}"/>
    <cellStyle name="Output 2 5 2 3 3 5" xfId="28867" xr:uid="{69121A24-9514-4025-81E0-DBA3EF9B5642}"/>
    <cellStyle name="Output 2 5 2 3 3 5 2" xfId="28868" xr:uid="{9E2EE4F7-5AEB-4E7A-B6D0-434FC9247A92}"/>
    <cellStyle name="Output 2 5 2 3 3 5 3" xfId="28869" xr:uid="{084E1E02-87DA-42F3-AF7F-1323097061D0}"/>
    <cellStyle name="Output 2 5 2 3 3 6" xfId="28870" xr:uid="{2983A7C9-DBE7-42FF-A894-3C69B6415075}"/>
    <cellStyle name="Output 2 5 2 3 3 6 2" xfId="28871" xr:uid="{6288E0D9-13B7-4023-A1B5-212CEA3650EF}"/>
    <cellStyle name="Output 2 5 2 3 3 6 3" xfId="28872" xr:uid="{19B99B19-B27C-48BF-9D08-23B56C615B73}"/>
    <cellStyle name="Output 2 5 2 3 3 7" xfId="28873" xr:uid="{FEFFBCEB-F5D7-4DB8-9126-8EFD64257193}"/>
    <cellStyle name="Output 2 5 2 3 3 8" xfId="28874" xr:uid="{B9A8EC15-6F2F-437E-90EC-4DB8BCE3A367}"/>
    <cellStyle name="Output 2 5 2 3 3 9" xfId="28875" xr:uid="{82AFC35E-9A98-4186-9E4A-81769D2723BB}"/>
    <cellStyle name="Output 2 5 2 3 4" xfId="28876" xr:uid="{D6509F35-05DA-4FC7-A185-ADC7F558402E}"/>
    <cellStyle name="Output 2 5 2 3 4 2" xfId="28877" xr:uid="{CD8F6993-C29F-4534-BE8A-61A60F033944}"/>
    <cellStyle name="Output 2 5 2 3 4 2 2" xfId="28878" xr:uid="{31445FD9-41A8-490B-946C-016655948D6B}"/>
    <cellStyle name="Output 2 5 2 3 4 2 3" xfId="28879" xr:uid="{A2ED2329-910F-41A8-B60A-0B4E3B261E12}"/>
    <cellStyle name="Output 2 5 2 3 4 3" xfId="28880" xr:uid="{6DA523F9-BAAF-4C94-A148-0DD276153108}"/>
    <cellStyle name="Output 2 5 2 3 4 3 2" xfId="28881" xr:uid="{ED2DD9E3-FD37-4E6E-98F2-6BA9824B5B75}"/>
    <cellStyle name="Output 2 5 2 3 4 3 3" xfId="28882" xr:uid="{0BA383EA-7473-4B43-9296-9D20B804C282}"/>
    <cellStyle name="Output 2 5 2 3 4 4" xfId="28883" xr:uid="{1E6C4FE3-F0ED-4A71-8E11-83FBECCC93AA}"/>
    <cellStyle name="Output 2 5 2 3 4 4 2" xfId="28884" xr:uid="{48DB840E-1EC1-4F4A-B1C4-AFF8F2E5D36C}"/>
    <cellStyle name="Output 2 5 2 3 4 4 3" xfId="28885" xr:uid="{7907D0D3-35E7-4E5A-9FCB-D6A12297427A}"/>
    <cellStyle name="Output 2 5 2 3 4 5" xfId="28886" xr:uid="{5B4815C1-D361-4097-906F-E70BA73CD968}"/>
    <cellStyle name="Output 2 5 2 3 4 5 2" xfId="28887" xr:uid="{6009313C-44D5-40B6-BEDB-F7E4091F00FF}"/>
    <cellStyle name="Output 2 5 2 3 4 5 3" xfId="28888" xr:uid="{F1147D95-214A-433D-A5F0-F0590856C357}"/>
    <cellStyle name="Output 2 5 2 3 4 6" xfId="28889" xr:uid="{86646B70-FF7B-4F44-9C1F-E9729EED04FD}"/>
    <cellStyle name="Output 2 5 2 3 4 6 2" xfId="28890" xr:uid="{10015112-18BF-42C7-A346-0578BF01305D}"/>
    <cellStyle name="Output 2 5 2 3 4 6 3" xfId="28891" xr:uid="{CF003D0A-25FD-41E9-BE93-BB1A0C827338}"/>
    <cellStyle name="Output 2 5 2 3 4 7" xfId="28892" xr:uid="{DC6313DE-C18D-434A-8E7F-62528EB870A8}"/>
    <cellStyle name="Output 2 5 2 3 4 8" xfId="28893" xr:uid="{72BAF015-ADD9-4D50-85C6-8AEA87DF56D6}"/>
    <cellStyle name="Output 2 5 2 3 4 9" xfId="28894" xr:uid="{30ABE078-0B74-4C92-91C8-8C3D4916D8E5}"/>
    <cellStyle name="Output 2 5 2 3 5" xfId="28895" xr:uid="{66821B01-A469-4D5D-86BC-9CE3666A59CA}"/>
    <cellStyle name="Output 2 5 2 3 5 2" xfId="28896" xr:uid="{D758656C-846C-44E6-9473-6369C8680E3F}"/>
    <cellStyle name="Output 2 5 2 3 5 2 2" xfId="28897" xr:uid="{BF502587-EA1B-4A4A-B962-34D0261EF29A}"/>
    <cellStyle name="Output 2 5 2 3 5 2 3" xfId="28898" xr:uid="{8F28D404-3EF6-4010-887E-8ED903754A4A}"/>
    <cellStyle name="Output 2 5 2 3 5 3" xfId="28899" xr:uid="{18611DE1-5154-43F6-B9A7-B8705A090BFC}"/>
    <cellStyle name="Output 2 5 2 3 5 3 2" xfId="28900" xr:uid="{AC43CF8B-11AA-4630-A117-1710859E86B9}"/>
    <cellStyle name="Output 2 5 2 3 5 3 3" xfId="28901" xr:uid="{7C661FB0-5B70-408B-8FA4-EBABCAE9DA6E}"/>
    <cellStyle name="Output 2 5 2 3 5 4" xfId="28902" xr:uid="{9AC80091-0D52-4838-91B3-EA4C85A7FA56}"/>
    <cellStyle name="Output 2 5 2 3 5 4 2" xfId="28903" xr:uid="{D449793B-03D9-451C-AC2F-DDDA026951A8}"/>
    <cellStyle name="Output 2 5 2 3 5 4 3" xfId="28904" xr:uid="{13B7C450-0E52-47BF-9743-D03ED5A22065}"/>
    <cellStyle name="Output 2 5 2 3 5 5" xfId="28905" xr:uid="{EB7E3A8D-F24C-47B3-9EEC-F7F9117F4A65}"/>
    <cellStyle name="Output 2 5 2 3 5 5 2" xfId="28906" xr:uid="{71B05712-76C2-4DE9-B92F-745B1ACFA7FB}"/>
    <cellStyle name="Output 2 5 2 3 5 5 3" xfId="28907" xr:uid="{63F4C703-B3BC-46D1-8A2D-BC950B30D6AA}"/>
    <cellStyle name="Output 2 5 2 3 5 6" xfId="28908" xr:uid="{9FA4CAAA-E3D3-4E92-B929-A5771E5C8EFB}"/>
    <cellStyle name="Output 2 5 2 3 5 6 2" xfId="28909" xr:uid="{6AF23696-2C4C-4075-A86E-56BD17C51B91}"/>
    <cellStyle name="Output 2 5 2 3 5 6 3" xfId="28910" xr:uid="{ECB6B623-BF55-4F3F-91A0-B9E32529B288}"/>
    <cellStyle name="Output 2 5 2 3 5 7" xfId="28911" xr:uid="{ABB8A45E-C28B-442E-A1A1-36246D03FC7C}"/>
    <cellStyle name="Output 2 5 2 3 5 8" xfId="28912" xr:uid="{8AD9EAB1-42FF-4DE8-8632-3B790F590797}"/>
    <cellStyle name="Output 2 5 2 3 5 9" xfId="28913" xr:uid="{17159012-A0A4-40C9-9BD2-089788ECA3D6}"/>
    <cellStyle name="Output 2 5 2 3 6" xfId="28914" xr:uid="{C489FF38-DD23-4047-B5EA-226B36780490}"/>
    <cellStyle name="Output 2 5 2 3 6 2" xfId="28915" xr:uid="{118A9D80-756A-4FCD-970B-D36E5D90F59C}"/>
    <cellStyle name="Output 2 5 2 3 6 2 2" xfId="28916" xr:uid="{8B343C24-AF46-4823-8113-13A52621BFFB}"/>
    <cellStyle name="Output 2 5 2 3 6 2 3" xfId="28917" xr:uid="{55625618-B569-4E41-A647-3ADE2777CC9C}"/>
    <cellStyle name="Output 2 5 2 3 6 3" xfId="28918" xr:uid="{103BDFF6-FE2C-4FB9-B2FB-C651CE16E284}"/>
    <cellStyle name="Output 2 5 2 3 6 3 2" xfId="28919" xr:uid="{A3CACC85-DE62-43D1-9091-613403E473A8}"/>
    <cellStyle name="Output 2 5 2 3 6 3 3" xfId="28920" xr:uid="{0F5C8D84-A969-48B4-AF72-2196B36C8C9C}"/>
    <cellStyle name="Output 2 5 2 3 6 4" xfId="28921" xr:uid="{46C130D3-E60F-45FB-A1B6-B4EA26020BEE}"/>
    <cellStyle name="Output 2 5 2 3 6 4 2" xfId="28922" xr:uid="{9BF077CD-2E32-4598-9E03-CA1397C396ED}"/>
    <cellStyle name="Output 2 5 2 3 6 4 3" xfId="28923" xr:uid="{C5CBB519-AAD5-483E-8BE8-230D65BCCAF8}"/>
    <cellStyle name="Output 2 5 2 3 6 5" xfId="28924" xr:uid="{5CE5EEF6-BE47-44A9-9419-D055C7786FF1}"/>
    <cellStyle name="Output 2 5 2 3 6 5 2" xfId="28925" xr:uid="{05486D2F-4A16-4898-B92A-4BDF848C4CA2}"/>
    <cellStyle name="Output 2 5 2 3 6 5 3" xfId="28926" xr:uid="{43E5DB29-AFD5-492A-9E58-E3D7336BC1E6}"/>
    <cellStyle name="Output 2 5 2 3 6 6" xfId="28927" xr:uid="{237F9C67-730C-43CF-9ADC-5153B314B620}"/>
    <cellStyle name="Output 2 5 2 3 6 6 2" xfId="28928" xr:uid="{E45A7375-BB58-45D2-B216-E59D1952DE0B}"/>
    <cellStyle name="Output 2 5 2 3 6 6 3" xfId="28929" xr:uid="{468CF7BF-8846-4ED6-9D43-11D0D0710B7E}"/>
    <cellStyle name="Output 2 5 2 3 6 7" xfId="28930" xr:uid="{C5EE721E-D228-4A0C-9452-C94DBA65BDB2}"/>
    <cellStyle name="Output 2 5 2 3 6 8" xfId="28931" xr:uid="{435E36F9-B37D-421B-8E95-385D4CC7287A}"/>
    <cellStyle name="Output 2 5 2 3 6 9" xfId="28932" xr:uid="{D85A1F8C-3E9F-4839-B7F6-D1479C458892}"/>
    <cellStyle name="Output 2 5 2 3 7" xfId="28933" xr:uid="{F6BEBF01-0AED-4471-941B-F3F7E5FB2668}"/>
    <cellStyle name="Output 2 5 2 3 7 2" xfId="28934" xr:uid="{2F9F6772-9186-47C8-A81F-4CBAD8CBCA72}"/>
    <cellStyle name="Output 2 5 2 3 7 2 2" xfId="28935" xr:uid="{D994A46D-38E2-489C-BC05-DFCDD4E03998}"/>
    <cellStyle name="Output 2 5 2 3 7 2 3" xfId="28936" xr:uid="{DE255C32-CFD5-4C2F-A1DC-AE99B39BF75F}"/>
    <cellStyle name="Output 2 5 2 3 7 3" xfId="28937" xr:uid="{B09B07D7-7376-4DF7-B604-356D28403014}"/>
    <cellStyle name="Output 2 5 2 3 7 3 2" xfId="28938" xr:uid="{B2433348-B832-4358-AD20-4DA65713A3C1}"/>
    <cellStyle name="Output 2 5 2 3 7 3 3" xfId="28939" xr:uid="{4C999406-F9D2-47FA-BB37-B76C4FC2894E}"/>
    <cellStyle name="Output 2 5 2 3 7 4" xfId="28940" xr:uid="{E5D0E3E9-3CAD-4E78-A78D-4A07718F46BC}"/>
    <cellStyle name="Output 2 5 2 3 7 4 2" xfId="28941" xr:uid="{53B830CB-FC0F-4493-A59D-F115387B065F}"/>
    <cellStyle name="Output 2 5 2 3 7 4 3" xfId="28942" xr:uid="{A2E43912-C0FE-4375-9D93-A368E1FA0D05}"/>
    <cellStyle name="Output 2 5 2 3 7 5" xfId="28943" xr:uid="{04BCF771-B018-4DED-AA13-2B5632809249}"/>
    <cellStyle name="Output 2 5 2 3 7 5 2" xfId="28944" xr:uid="{828DAE3B-7F3F-4D7F-97A7-CDD01EADC3D8}"/>
    <cellStyle name="Output 2 5 2 3 7 5 3" xfId="28945" xr:uid="{C418330B-3663-4831-B2A5-A43196EEEF05}"/>
    <cellStyle name="Output 2 5 2 3 7 6" xfId="28946" xr:uid="{E0BDC1F3-C58F-4CA6-ACC9-E29B210F935E}"/>
    <cellStyle name="Output 2 5 2 3 7 6 2" xfId="28947" xr:uid="{0625EE9F-B77A-4EB8-8D54-242A3B6F2FC2}"/>
    <cellStyle name="Output 2 5 2 3 7 6 3" xfId="28948" xr:uid="{ED7D32DE-2BEA-457A-BFC5-E67CE318010F}"/>
    <cellStyle name="Output 2 5 2 3 7 7" xfId="28949" xr:uid="{5BE95CF1-7FDA-4F65-ABB6-39A09B6019A1}"/>
    <cellStyle name="Output 2 5 2 3 7 8" xfId="28950" xr:uid="{798ED931-4141-487F-85E9-600AD23DE99B}"/>
    <cellStyle name="Output 2 5 2 3 7 9" xfId="28951" xr:uid="{CC94390B-9658-4111-8BFF-B1BFCDFE4F3A}"/>
    <cellStyle name="Output 2 5 2 3 8" xfId="28952" xr:uid="{12E90760-67ED-4B1C-8AD8-BF172CB4A496}"/>
    <cellStyle name="Output 2 5 2 3 8 2" xfId="28953" xr:uid="{6FFA1DBD-8098-4203-B064-FEDD292FB586}"/>
    <cellStyle name="Output 2 5 2 3 8 2 2" xfId="28954" xr:uid="{E21DF9B0-3C56-4CBE-9286-7C187E66A479}"/>
    <cellStyle name="Output 2 5 2 3 8 2 3" xfId="28955" xr:uid="{F05848C3-6A4A-49AD-A12D-CDC36DFDE6D6}"/>
    <cellStyle name="Output 2 5 2 3 8 3" xfId="28956" xr:uid="{C98BEFDE-5FFF-45AF-A3B0-26D1B40A09DC}"/>
    <cellStyle name="Output 2 5 2 3 8 3 2" xfId="28957" xr:uid="{52356A33-29FF-443E-8EA2-169085F33AB9}"/>
    <cellStyle name="Output 2 5 2 3 8 3 3" xfId="28958" xr:uid="{1911E1A8-76E4-4173-8CDA-563E41193CB6}"/>
    <cellStyle name="Output 2 5 2 3 8 4" xfId="28959" xr:uid="{8A65A0C2-52C3-4075-B717-BBDE76E49A00}"/>
    <cellStyle name="Output 2 5 2 3 8 4 2" xfId="28960" xr:uid="{1A7413B6-8B80-4BAE-AFEF-72CBE2818337}"/>
    <cellStyle name="Output 2 5 2 3 8 4 3" xfId="28961" xr:uid="{4727392B-B19F-4D24-9E54-B83B8AD81294}"/>
    <cellStyle name="Output 2 5 2 3 8 5" xfId="28962" xr:uid="{33D7B472-28D0-4DCC-8C08-E0E8F4A36E4F}"/>
    <cellStyle name="Output 2 5 2 3 8 5 2" xfId="28963" xr:uid="{D3504F81-591D-4E58-A005-81CD79E52E67}"/>
    <cellStyle name="Output 2 5 2 3 8 5 3" xfId="28964" xr:uid="{909007B9-8649-4A74-837E-FBC1871163E9}"/>
    <cellStyle name="Output 2 5 2 3 8 6" xfId="28965" xr:uid="{B60EDE09-AECF-494A-B4AF-B623A039E444}"/>
    <cellStyle name="Output 2 5 2 3 8 6 2" xfId="28966" xr:uid="{A74EB3B6-0882-4569-9B74-594AD8B09A81}"/>
    <cellStyle name="Output 2 5 2 3 8 6 3" xfId="28967" xr:uid="{D566457A-CD53-4132-BB12-40ED63F87B0F}"/>
    <cellStyle name="Output 2 5 2 3 8 7" xfId="28968" xr:uid="{DFF682C0-934F-4F83-8725-93398DD3C26F}"/>
    <cellStyle name="Output 2 5 2 3 8 8" xfId="28969" xr:uid="{EA8B74A2-2323-4371-90F8-D1F7B8C3E42B}"/>
    <cellStyle name="Output 2 5 2 3 8 9" xfId="28970" xr:uid="{F6F825EC-E7DE-4324-B6B2-4C346D56A143}"/>
    <cellStyle name="Output 2 5 2 3 9" xfId="28971" xr:uid="{F1408A75-5A0B-4062-89F9-21B28475375B}"/>
    <cellStyle name="Output 2 5 2 3 9 2" xfId="28972" xr:uid="{6B014059-87E3-49D1-A78E-CA81B371289E}"/>
    <cellStyle name="Output 2 5 2 3 9 2 2" xfId="28973" xr:uid="{DED41866-371D-4B8F-B2C0-E803B94562E6}"/>
    <cellStyle name="Output 2 5 2 3 9 2 3" xfId="28974" xr:uid="{ABA0481F-B391-4129-BDCF-75F694C095EF}"/>
    <cellStyle name="Output 2 5 2 3 9 3" xfId="28975" xr:uid="{94B036E4-5B6E-48C8-9C44-D72F248C8759}"/>
    <cellStyle name="Output 2 5 2 3 9 3 2" xfId="28976" xr:uid="{9A46F5CF-66C5-4AB7-AF22-1DC6FC5F7DFE}"/>
    <cellStyle name="Output 2 5 2 3 9 3 3" xfId="28977" xr:uid="{FF1FBE41-B893-4F77-9751-C51B36A638DC}"/>
    <cellStyle name="Output 2 5 2 3 9 4" xfId="28978" xr:uid="{3597E5F5-626B-4117-A1B5-859D252ADCD5}"/>
    <cellStyle name="Output 2 5 2 3 9 4 2" xfId="28979" xr:uid="{FD7C04CF-D402-4D15-A05F-FAC0B3794262}"/>
    <cellStyle name="Output 2 5 2 3 9 4 3" xfId="28980" xr:uid="{6BEC5689-C033-4842-B47D-5BC8794A1045}"/>
    <cellStyle name="Output 2 5 2 3 9 5" xfId="28981" xr:uid="{2D9A530C-7BFC-41F3-9E05-BC11DB899380}"/>
    <cellStyle name="Output 2 5 2 3 9 5 2" xfId="28982" xr:uid="{32B7E44C-BDC2-47BA-B0B0-6B9210579422}"/>
    <cellStyle name="Output 2 5 2 3 9 5 3" xfId="28983" xr:uid="{5D6D8734-0B49-448C-855C-EE1BCE8344F8}"/>
    <cellStyle name="Output 2 5 2 3 9 6" xfId="28984" xr:uid="{0C38764F-E9BD-4FEC-973E-A0E5ED2048A9}"/>
    <cellStyle name="Output 2 5 2 3 9 6 2" xfId="28985" xr:uid="{FA27A471-34F5-407E-8737-44CA9A7A83E4}"/>
    <cellStyle name="Output 2 5 2 3 9 6 3" xfId="28986" xr:uid="{77A31DDB-D09C-428D-BDC2-9B7966348989}"/>
    <cellStyle name="Output 2 5 2 3 9 7" xfId="28987" xr:uid="{2CBDE681-48BA-4FC0-8CDD-36B821274E3A}"/>
    <cellStyle name="Output 2 5 2 3 9 8" xfId="28988" xr:uid="{4A04C007-AD29-4D0E-BF67-AB8B2DC2AB6A}"/>
    <cellStyle name="Output 2 5 2 4" xfId="28989" xr:uid="{BCD24EAA-0652-42FD-B1B7-D6FBA388CBD4}"/>
    <cellStyle name="Output 2 5 2 4 10" xfId="28990" xr:uid="{583F7FE7-B735-48A4-B44F-3BA9D831F4EF}"/>
    <cellStyle name="Output 2 5 2 4 11" xfId="28991" xr:uid="{EC5C849A-56BD-407E-9DB9-012213980DE3}"/>
    <cellStyle name="Output 2 5 2 4 2" xfId="28992" xr:uid="{554E5401-B711-46B3-BC99-6B13394C9A92}"/>
    <cellStyle name="Output 2 5 2 4 2 2" xfId="28993" xr:uid="{097CE547-BA5F-476A-8A46-6B6423DE1030}"/>
    <cellStyle name="Output 2 5 2 4 2 3" xfId="28994" xr:uid="{1AA65140-E5EF-47C4-98BB-5BE4E006DB8C}"/>
    <cellStyle name="Output 2 5 2 4 2 4" xfId="28995" xr:uid="{1011D8FF-92EA-44F0-8BB8-25378BF899A0}"/>
    <cellStyle name="Output 2 5 2 4 3" xfId="28996" xr:uid="{820A750B-7802-4DE1-9F01-5E455538C139}"/>
    <cellStyle name="Output 2 5 2 4 3 2" xfId="28997" xr:uid="{5F5E1801-2005-4C0E-8A23-BA54508509B9}"/>
    <cellStyle name="Output 2 5 2 4 3 3" xfId="28998" xr:uid="{0A81CB8C-FD73-4BE5-B503-E068DDCF6CD9}"/>
    <cellStyle name="Output 2 5 2 4 3 4" xfId="28999" xr:uid="{5943E23F-6DA1-4BE2-B93F-98C2103C8106}"/>
    <cellStyle name="Output 2 5 2 4 4" xfId="29000" xr:uid="{F9E0010C-19DD-4A86-A8A5-B38D452CCBD5}"/>
    <cellStyle name="Output 2 5 2 4 4 2" xfId="29001" xr:uid="{A7B9EE98-89A8-4BE3-8812-64B1C2FA03DD}"/>
    <cellStyle name="Output 2 5 2 4 4 3" xfId="29002" xr:uid="{1CF8541F-6998-4463-82C3-30CDF3AA69DD}"/>
    <cellStyle name="Output 2 5 2 4 4 4" xfId="29003" xr:uid="{45A2307F-1D07-41D0-8FE2-E3D5BF638F6C}"/>
    <cellStyle name="Output 2 5 2 4 5" xfId="29004" xr:uid="{46FCE50E-80E6-4392-AB8A-C08A89E2A32C}"/>
    <cellStyle name="Output 2 5 2 4 5 2" xfId="29005" xr:uid="{499C460D-6B25-4B7E-9C55-64B4AB5E92D4}"/>
    <cellStyle name="Output 2 5 2 4 5 3" xfId="29006" xr:uid="{7CB6BD34-9131-4840-8D8A-65DEA3650C9F}"/>
    <cellStyle name="Output 2 5 2 4 5 4" xfId="29007" xr:uid="{EDF59555-7B20-4BAB-9654-CFAAB0216D1D}"/>
    <cellStyle name="Output 2 5 2 4 6" xfId="29008" xr:uid="{2B8BFB12-9E29-4C31-8215-34CCD38E9293}"/>
    <cellStyle name="Output 2 5 2 4 6 2" xfId="29009" xr:uid="{45F12E23-AC94-47A5-8617-58C2CF9CC946}"/>
    <cellStyle name="Output 2 5 2 4 6 3" xfId="29010" xr:uid="{2F7CD56C-2F37-437E-B686-3FFC509DEDBC}"/>
    <cellStyle name="Output 2 5 2 4 6 4" xfId="29011" xr:uid="{637ED96E-F02E-409E-9745-15EC0D4EB0CE}"/>
    <cellStyle name="Output 2 5 2 4 7" xfId="29012" xr:uid="{76010E51-4E02-4D9A-AF73-755B29E4CF19}"/>
    <cellStyle name="Output 2 5 2 4 8" xfId="29013" xr:uid="{9574A035-9803-4C51-A8C7-B322B5E54DBF}"/>
    <cellStyle name="Output 2 5 2 4 9" xfId="29014" xr:uid="{84FA930F-7E90-483C-992D-B12287FDC30A}"/>
    <cellStyle name="Output 2 5 2 5" xfId="29015" xr:uid="{671BADD2-6025-449D-91E0-93599CADE545}"/>
    <cellStyle name="Output 2 5 2 5 10" xfId="29016" xr:uid="{75FFCB0F-1927-4B66-90E6-220B0608BE24}"/>
    <cellStyle name="Output 2 5 2 5 11" xfId="29017" xr:uid="{A1FDE55E-31D2-4B13-964A-5D2367023FD7}"/>
    <cellStyle name="Output 2 5 2 5 2" xfId="29018" xr:uid="{53426EA9-E5C7-45F5-9DAC-F8EAAEC1BE6F}"/>
    <cellStyle name="Output 2 5 2 5 2 2" xfId="29019" xr:uid="{477B535C-DE55-4357-AFAB-BB9F9954E812}"/>
    <cellStyle name="Output 2 5 2 5 2 3" xfId="29020" xr:uid="{661F3B4D-33A8-43BF-B6DC-0F19C59BAF36}"/>
    <cellStyle name="Output 2 5 2 5 2 4" xfId="29021" xr:uid="{21CE8665-9586-478D-A152-14714CA7AD84}"/>
    <cellStyle name="Output 2 5 2 5 3" xfId="29022" xr:uid="{7A652390-E989-4D8D-8EFC-D3DE196EC951}"/>
    <cellStyle name="Output 2 5 2 5 3 2" xfId="29023" xr:uid="{4100B6BC-188E-4F5B-BA7C-3011D0F7CAFA}"/>
    <cellStyle name="Output 2 5 2 5 3 3" xfId="29024" xr:uid="{A1F7B862-0A06-4C5A-A693-DBD79814485A}"/>
    <cellStyle name="Output 2 5 2 5 3 4" xfId="29025" xr:uid="{104FE818-667C-41B3-B375-25793E9F5FFD}"/>
    <cellStyle name="Output 2 5 2 5 4" xfId="29026" xr:uid="{4F4A2FDD-BE9D-46BF-93DA-1F414F0BD860}"/>
    <cellStyle name="Output 2 5 2 5 4 2" xfId="29027" xr:uid="{4F7D9F22-6CC2-42E9-9470-E35A9BB5088A}"/>
    <cellStyle name="Output 2 5 2 5 4 3" xfId="29028" xr:uid="{43EE54EE-B9E0-489F-8D22-B2DC34C68218}"/>
    <cellStyle name="Output 2 5 2 5 4 4" xfId="29029" xr:uid="{0497BEAB-AD32-4E2A-B8C2-9E91BF2E70B5}"/>
    <cellStyle name="Output 2 5 2 5 5" xfId="29030" xr:uid="{8A315CB3-50C6-42BE-9E84-639628320C91}"/>
    <cellStyle name="Output 2 5 2 5 5 2" xfId="29031" xr:uid="{4F2DFB2C-52C4-4E5F-B120-E87F7B3301BE}"/>
    <cellStyle name="Output 2 5 2 5 5 3" xfId="29032" xr:uid="{62E71C92-7DA9-47AE-B36D-F62B1F41808D}"/>
    <cellStyle name="Output 2 5 2 5 5 4" xfId="29033" xr:uid="{AE1F1534-C4AF-470F-ABFF-56D3B3FA7EFE}"/>
    <cellStyle name="Output 2 5 2 5 6" xfId="29034" xr:uid="{4289BCF3-816E-46EE-8672-B7483B35F4A6}"/>
    <cellStyle name="Output 2 5 2 5 6 2" xfId="29035" xr:uid="{7893A04B-B545-46D1-B54A-8E133BA719CB}"/>
    <cellStyle name="Output 2 5 2 5 6 3" xfId="29036" xr:uid="{0CB6F605-FA29-4C9C-8716-E08F54F7B4C2}"/>
    <cellStyle name="Output 2 5 2 5 6 4" xfId="29037" xr:uid="{85CC06D7-2656-4C96-B2D3-1970E55E6330}"/>
    <cellStyle name="Output 2 5 2 5 7" xfId="29038" xr:uid="{1AEC1EF7-2E91-4301-92FA-421D3DD006D7}"/>
    <cellStyle name="Output 2 5 2 5 8" xfId="29039" xr:uid="{A9C67CA3-471D-4F26-BA63-F67345AA2273}"/>
    <cellStyle name="Output 2 5 2 5 9" xfId="29040" xr:uid="{2F0BDBD4-68CD-45F3-AB5C-E11C2ED69AC1}"/>
    <cellStyle name="Output 2 5 2 6" xfId="29041" xr:uid="{19C0E7D4-AC03-45A5-B1CC-6E9A4366DE07}"/>
    <cellStyle name="Output 2 5 2 6 2" xfId="29042" xr:uid="{A7B6F5E9-1FB8-4D9B-8FD8-5E096FFF6D23}"/>
    <cellStyle name="Output 2 5 2 6 2 2" xfId="29043" xr:uid="{3EE60B7E-6B1C-42DD-BA22-62FF158E1C1A}"/>
    <cellStyle name="Output 2 5 2 6 2 3" xfId="29044" xr:uid="{F48F5AC4-0430-4DA0-80F9-B3338F1A4AC9}"/>
    <cellStyle name="Output 2 5 2 6 3" xfId="29045" xr:uid="{B55A0379-8A13-4D58-8DA9-4B2524BA8D9D}"/>
    <cellStyle name="Output 2 5 2 6 3 2" xfId="29046" xr:uid="{77975D90-9C5D-4566-B199-F695748142DF}"/>
    <cellStyle name="Output 2 5 2 6 3 3" xfId="29047" xr:uid="{216B88F5-6521-4839-8539-99B53AA6861F}"/>
    <cellStyle name="Output 2 5 2 6 4" xfId="29048" xr:uid="{396CD21E-C6B3-4591-A9D1-1AF7C78D98BA}"/>
    <cellStyle name="Output 2 5 2 6 4 2" xfId="29049" xr:uid="{0F3DF524-68EB-45D1-AF70-57E4CB6FD15D}"/>
    <cellStyle name="Output 2 5 2 6 4 3" xfId="29050" xr:uid="{A7929507-CE5C-4B34-A764-555A51EC44B1}"/>
    <cellStyle name="Output 2 5 2 6 5" xfId="29051" xr:uid="{47A24327-2CA0-4AA6-A315-98BFB880801C}"/>
    <cellStyle name="Output 2 5 2 6 5 2" xfId="29052" xr:uid="{5D805962-7DF4-4D61-8476-2D8112901E4D}"/>
    <cellStyle name="Output 2 5 2 6 5 3" xfId="29053" xr:uid="{C7A67FCE-2392-4DAE-B44A-1FAEEF7DCCD1}"/>
    <cellStyle name="Output 2 5 2 6 6" xfId="29054" xr:uid="{1FCCF2E9-4CEA-4D35-99C0-71E0D807A7A8}"/>
    <cellStyle name="Output 2 5 2 6 6 2" xfId="29055" xr:uid="{94091386-EBFA-4101-9637-50402D6C9A90}"/>
    <cellStyle name="Output 2 5 2 6 6 3" xfId="29056" xr:uid="{759F884A-B5E8-4AEE-A620-F233067349D2}"/>
    <cellStyle name="Output 2 5 2 6 7" xfId="29057" xr:uid="{B0C34E4B-869A-4BD5-949A-54EE0FFDE9EF}"/>
    <cellStyle name="Output 2 5 2 6 8" xfId="29058" xr:uid="{AABD12C8-23AC-48C3-8997-BF6E2BC31CE4}"/>
    <cellStyle name="Output 2 5 2 6 9" xfId="29059" xr:uid="{20132886-DC02-423A-8BA9-7E5BCC5E5E2A}"/>
    <cellStyle name="Output 2 5 2 7" xfId="29060" xr:uid="{D9C767D0-738D-48DC-AE69-7E54A62DF265}"/>
    <cellStyle name="Output 2 5 2 7 2" xfId="29061" xr:uid="{C70712BE-4A5E-4890-8079-05552D1F005A}"/>
    <cellStyle name="Output 2 5 2 7 2 2" xfId="29062" xr:uid="{B53FE945-C2CE-4ED1-B541-3A0CBE8DBAB9}"/>
    <cellStyle name="Output 2 5 2 7 2 3" xfId="29063" xr:uid="{02194A27-307A-480B-AE93-8CC88AD7491B}"/>
    <cellStyle name="Output 2 5 2 7 3" xfId="29064" xr:uid="{4E787971-DF4E-4682-8077-9003E1429096}"/>
    <cellStyle name="Output 2 5 2 7 3 2" xfId="29065" xr:uid="{B2291942-AF22-4FFA-83F5-AB34C761EF77}"/>
    <cellStyle name="Output 2 5 2 7 3 3" xfId="29066" xr:uid="{1C79B9B8-FFA9-44E9-84C1-6E48BD7923C8}"/>
    <cellStyle name="Output 2 5 2 7 4" xfId="29067" xr:uid="{245DAEB4-7891-4977-8EC2-B3ECE70ACED1}"/>
    <cellStyle name="Output 2 5 2 7 4 2" xfId="29068" xr:uid="{28D8B74E-73FE-4A3F-8997-2D9CBF7C1D69}"/>
    <cellStyle name="Output 2 5 2 7 4 3" xfId="29069" xr:uid="{3F8058F3-BBED-4BC4-BACD-E8790713E01F}"/>
    <cellStyle name="Output 2 5 2 7 5" xfId="29070" xr:uid="{0275202C-AFF3-4374-9510-CCC92B5238AD}"/>
    <cellStyle name="Output 2 5 2 7 5 2" xfId="29071" xr:uid="{8C5F8FA7-3E38-4D0D-9658-39A88DF66B5B}"/>
    <cellStyle name="Output 2 5 2 7 5 3" xfId="29072" xr:uid="{4F2B268D-FF88-4148-83DB-755B6D09BB8C}"/>
    <cellStyle name="Output 2 5 2 7 6" xfId="29073" xr:uid="{2136F6C0-B953-48B4-9306-F184C3AB765C}"/>
    <cellStyle name="Output 2 5 2 7 6 2" xfId="29074" xr:uid="{4FE03001-B918-4992-84DF-EF4EABD89AF0}"/>
    <cellStyle name="Output 2 5 2 7 6 3" xfId="29075" xr:uid="{78549BA8-18EA-4C0A-9690-D3551B859E37}"/>
    <cellStyle name="Output 2 5 2 7 7" xfId="29076" xr:uid="{F5A79276-2FB1-4D32-82E4-93C5E41487AE}"/>
    <cellStyle name="Output 2 5 2 7 8" xfId="29077" xr:uid="{3B340EC5-42F8-40C0-A618-35B29E8E4588}"/>
    <cellStyle name="Output 2 5 2 7 9" xfId="29078" xr:uid="{B838DE17-A711-4582-BD1C-D206A4183829}"/>
    <cellStyle name="Output 2 5 2 8" xfId="29079" xr:uid="{5F8F2AE9-19A6-466D-BF60-42475BA4BD35}"/>
    <cellStyle name="Output 2 5 2 8 2" xfId="29080" xr:uid="{888BA1BA-D6D3-466F-AADB-4216F97BDD05}"/>
    <cellStyle name="Output 2 5 2 8 2 2" xfId="29081" xr:uid="{9CAE82E1-F4CB-4F80-AA5C-9003383DC67B}"/>
    <cellStyle name="Output 2 5 2 8 2 3" xfId="29082" xr:uid="{D4B6DD4B-83D4-4AB6-B499-ED1E25C77196}"/>
    <cellStyle name="Output 2 5 2 8 3" xfId="29083" xr:uid="{943C8850-3728-4206-87D6-87A84F6A9CD3}"/>
    <cellStyle name="Output 2 5 2 8 3 2" xfId="29084" xr:uid="{63504E68-B99B-43F0-9098-C165E67C334C}"/>
    <cellStyle name="Output 2 5 2 8 3 3" xfId="29085" xr:uid="{21F47F77-8E93-4FCF-ABA1-FA340C6C96FF}"/>
    <cellStyle name="Output 2 5 2 8 4" xfId="29086" xr:uid="{726269D9-8F82-4651-A359-A62793A92273}"/>
    <cellStyle name="Output 2 5 2 8 4 2" xfId="29087" xr:uid="{3200107E-177D-4E43-8E10-701D0720A3D4}"/>
    <cellStyle name="Output 2 5 2 8 4 3" xfId="29088" xr:uid="{7AF94DE2-BD78-4AD3-8D4B-3F0829700A12}"/>
    <cellStyle name="Output 2 5 2 8 5" xfId="29089" xr:uid="{D6F33D75-4BC9-4A9F-8BA1-8597C580F27E}"/>
    <cellStyle name="Output 2 5 2 8 5 2" xfId="29090" xr:uid="{A8A00C02-5397-42CE-89EF-98BF524DACCC}"/>
    <cellStyle name="Output 2 5 2 8 5 3" xfId="29091" xr:uid="{2C02B8AC-ACBE-4AC3-B40F-56E4074566F2}"/>
    <cellStyle name="Output 2 5 2 8 6" xfId="29092" xr:uid="{4B053B60-8BAD-48C6-B03C-33C2F27D49C4}"/>
    <cellStyle name="Output 2 5 2 8 6 2" xfId="29093" xr:uid="{6A47B1F6-0771-4872-89B0-73575E92675C}"/>
    <cellStyle name="Output 2 5 2 8 6 3" xfId="29094" xr:uid="{C7E992FD-8D5D-4348-BC83-8D134A43869E}"/>
    <cellStyle name="Output 2 5 2 8 7" xfId="29095" xr:uid="{13AA87C7-0E76-4AA5-A9CB-40A690DD5B22}"/>
    <cellStyle name="Output 2 5 2 8 8" xfId="29096" xr:uid="{A52F8C67-0480-4713-A8E7-21214D7A9D15}"/>
    <cellStyle name="Output 2 5 2 8 9" xfId="29097" xr:uid="{79614E68-0B13-4794-9BE3-93DE2D736C59}"/>
    <cellStyle name="Output 2 5 2 9" xfId="29098" xr:uid="{09421A5F-9886-40C2-BBC1-20EFC464339A}"/>
    <cellStyle name="Output 2 5 2 9 2" xfId="29099" xr:uid="{F485E70B-465E-42F5-845C-577730E6971A}"/>
    <cellStyle name="Output 2 5 2 9 2 2" xfId="29100" xr:uid="{20456BB4-F649-4462-BB9C-52FC09BB57FA}"/>
    <cellStyle name="Output 2 5 2 9 2 3" xfId="29101" xr:uid="{187100F8-650B-4A3D-B2A9-BB86235CF5A6}"/>
    <cellStyle name="Output 2 5 2 9 3" xfId="29102" xr:uid="{4837E677-7AE4-47BA-ADBA-75F6EF12940D}"/>
    <cellStyle name="Output 2 5 2 9 3 2" xfId="29103" xr:uid="{24185F63-CE6F-4F20-AC45-105735EAE7FB}"/>
    <cellStyle name="Output 2 5 2 9 3 3" xfId="29104" xr:uid="{C39450C6-C6E5-4FB7-94D0-774055C2AB85}"/>
    <cellStyle name="Output 2 5 2 9 4" xfId="29105" xr:uid="{80368EB8-77A4-4DB6-8824-0A10DE31E092}"/>
    <cellStyle name="Output 2 5 2 9 4 2" xfId="29106" xr:uid="{8BEE1D51-14CC-4FD6-B237-F6E977ABEC41}"/>
    <cellStyle name="Output 2 5 2 9 4 3" xfId="29107" xr:uid="{BCC63356-E40B-4199-A2B2-72F964DD4A23}"/>
    <cellStyle name="Output 2 5 2 9 5" xfId="29108" xr:uid="{CBC45320-2DDB-418C-BB05-787648B82E90}"/>
    <cellStyle name="Output 2 5 2 9 5 2" xfId="29109" xr:uid="{E36C5070-ACBC-402C-82CC-F4D72EE5F47E}"/>
    <cellStyle name="Output 2 5 2 9 5 3" xfId="29110" xr:uid="{7A14ECF9-7F20-4E98-829D-3328DF710976}"/>
    <cellStyle name="Output 2 5 2 9 6" xfId="29111" xr:uid="{EDF55260-2DA1-44E0-BFE9-07D4F77CD385}"/>
    <cellStyle name="Output 2 5 2 9 6 2" xfId="29112" xr:uid="{86DF3F58-43BD-4516-BAF9-62E45C6A9FAF}"/>
    <cellStyle name="Output 2 5 2 9 6 3" xfId="29113" xr:uid="{FB9B4871-2C24-4196-84CE-E9D94503C258}"/>
    <cellStyle name="Output 2 5 2 9 7" xfId="29114" xr:uid="{2899D56C-8CB6-4AB4-BB7F-66A39DAA481D}"/>
    <cellStyle name="Output 2 5 2 9 8" xfId="29115" xr:uid="{1D32FAF0-72F3-4E15-89AC-723176E86017}"/>
    <cellStyle name="Output 2 5 2 9 9" xfId="29116" xr:uid="{A03AE1F0-6C6E-489C-BEC3-B15B84267C48}"/>
    <cellStyle name="Output 2 5 20" xfId="29117" xr:uid="{0B17CAE3-0A59-46D4-801F-E32D8B13C07C}"/>
    <cellStyle name="Output 2 5 21" xfId="29118" xr:uid="{8255089A-AD7F-490E-8DF6-FA4B30B5B016}"/>
    <cellStyle name="Output 2 5 22" xfId="29119" xr:uid="{FC46B0B5-54CD-4700-9315-FCFDEEC447E2}"/>
    <cellStyle name="Output 2 5 3" xfId="29120" xr:uid="{A3A243FA-6DE4-43A6-B72C-5E7ED0B1A999}"/>
    <cellStyle name="Output 2 5 3 10" xfId="29121" xr:uid="{5AB131DA-36A0-4E2A-9F35-1C315D52CE79}"/>
    <cellStyle name="Output 2 5 3 10 2" xfId="29122" xr:uid="{A432AA58-F850-4EFE-9529-8F60EEE690AB}"/>
    <cellStyle name="Output 2 5 3 10 2 2" xfId="29123" xr:uid="{06F887A4-23AB-45D4-8F4B-237B255708E5}"/>
    <cellStyle name="Output 2 5 3 10 2 3" xfId="29124" xr:uid="{DE8EA027-C98B-4974-BF67-385B2ED0C4D5}"/>
    <cellStyle name="Output 2 5 3 10 3" xfId="29125" xr:uid="{7BA1C40C-E2F4-4BA0-B889-D55973680CEC}"/>
    <cellStyle name="Output 2 5 3 10 3 2" xfId="29126" xr:uid="{A2AE00CB-BDE1-41FD-BE0F-97EA475B2DA4}"/>
    <cellStyle name="Output 2 5 3 10 3 3" xfId="29127" xr:uid="{E6EA965E-AC59-4DAC-A767-08DF087814D0}"/>
    <cellStyle name="Output 2 5 3 10 4" xfId="29128" xr:uid="{DF9A8710-AAEA-46DC-94F9-05E1557406EF}"/>
    <cellStyle name="Output 2 5 3 10 4 2" xfId="29129" xr:uid="{2C5687FE-6E97-432C-BC8C-3970A7655739}"/>
    <cellStyle name="Output 2 5 3 10 4 3" xfId="29130" xr:uid="{95956A74-D5D9-4097-A3E3-AC0FB54BA390}"/>
    <cellStyle name="Output 2 5 3 10 5" xfId="29131" xr:uid="{4CB6243A-1863-4A00-B6D7-7491E736488B}"/>
    <cellStyle name="Output 2 5 3 10 5 2" xfId="29132" xr:uid="{AA88F084-0896-409F-8DEB-ADDF8337E6DB}"/>
    <cellStyle name="Output 2 5 3 10 5 3" xfId="29133" xr:uid="{0ACF6EF4-51A3-4BFA-B6B4-3E425F98C9B6}"/>
    <cellStyle name="Output 2 5 3 10 6" xfId="29134" xr:uid="{2A066B31-0024-48C2-9DBC-28FB11DAE0F3}"/>
    <cellStyle name="Output 2 5 3 10 6 2" xfId="29135" xr:uid="{7687F0AC-906A-48A5-8A61-D61F2836C554}"/>
    <cellStyle name="Output 2 5 3 10 6 3" xfId="29136" xr:uid="{FAFDC028-F3A4-4A1F-903A-0EB8997D8F3E}"/>
    <cellStyle name="Output 2 5 3 10 7" xfId="29137" xr:uid="{A4FBDFC0-FC87-46BD-AEB5-8A893B987050}"/>
    <cellStyle name="Output 2 5 3 10 8" xfId="29138" xr:uid="{FAAB1CF4-86D0-49E9-8DB6-F78D36E206D1}"/>
    <cellStyle name="Output 2 5 3 10 9" xfId="29139" xr:uid="{F430A9EC-11BF-42ED-B364-C27D2EB9892E}"/>
    <cellStyle name="Output 2 5 3 11" xfId="29140" xr:uid="{464E03B1-DFA5-4F00-B16F-53DCB9978506}"/>
    <cellStyle name="Output 2 5 3 11 2" xfId="29141" xr:uid="{3E61F1F3-29C8-4436-8492-024C21A96C9C}"/>
    <cellStyle name="Output 2 5 3 11 2 2" xfId="29142" xr:uid="{8BA46957-07F7-4A1D-8D84-7E6F3D79633F}"/>
    <cellStyle name="Output 2 5 3 11 2 3" xfId="29143" xr:uid="{D74B52EA-E249-48CC-AEAD-F1DC2D8E03D0}"/>
    <cellStyle name="Output 2 5 3 11 3" xfId="29144" xr:uid="{0589738B-9F22-49C8-A650-ED1F30B80AEA}"/>
    <cellStyle name="Output 2 5 3 11 3 2" xfId="29145" xr:uid="{4DAE6D6B-2388-420A-A595-789825569EDA}"/>
    <cellStyle name="Output 2 5 3 11 3 3" xfId="29146" xr:uid="{B46854EB-B58E-490D-B738-25145F4A4153}"/>
    <cellStyle name="Output 2 5 3 11 4" xfId="29147" xr:uid="{6C70E132-9427-45EC-8C20-B2FBBA381F3B}"/>
    <cellStyle name="Output 2 5 3 11 4 2" xfId="29148" xr:uid="{4EFEEECE-5E56-4BC0-B4B1-46740665214B}"/>
    <cellStyle name="Output 2 5 3 11 4 3" xfId="29149" xr:uid="{E88F1312-1474-4A4F-945B-A67451F01DD4}"/>
    <cellStyle name="Output 2 5 3 11 5" xfId="29150" xr:uid="{78BCA035-BE25-44AE-8A0E-E3260609665F}"/>
    <cellStyle name="Output 2 5 3 11 5 2" xfId="29151" xr:uid="{442F4D39-9CFA-4D1A-A19B-B43376E2E7D1}"/>
    <cellStyle name="Output 2 5 3 11 5 3" xfId="29152" xr:uid="{73849CF6-005D-4DCE-89EA-214EA82AC87A}"/>
    <cellStyle name="Output 2 5 3 11 6" xfId="29153" xr:uid="{D162574F-AFE2-4802-A12B-1A62BECE2525}"/>
    <cellStyle name="Output 2 5 3 11 6 2" xfId="29154" xr:uid="{F6B43F5E-8236-41EE-9E6F-1423365D940C}"/>
    <cellStyle name="Output 2 5 3 11 6 3" xfId="29155" xr:uid="{48E3FE66-26D6-4DAC-BB37-E760FAB5F015}"/>
    <cellStyle name="Output 2 5 3 11 7" xfId="29156" xr:uid="{A94E5124-2681-477D-A4E9-E08B410AE68C}"/>
    <cellStyle name="Output 2 5 3 11 8" xfId="29157" xr:uid="{88EEEF6C-2A17-427B-9291-EB65557FA491}"/>
    <cellStyle name="Output 2 5 3 11 9" xfId="29158" xr:uid="{3ED601D9-67AE-4809-BD44-6E63E7C565CE}"/>
    <cellStyle name="Output 2 5 3 12" xfId="29159" xr:uid="{635EDCCF-C4A8-4E0D-A358-90DBC3928CDA}"/>
    <cellStyle name="Output 2 5 3 12 2" xfId="29160" xr:uid="{10D4EAA5-66BA-4B46-B743-F4FDA2BD609B}"/>
    <cellStyle name="Output 2 5 3 12 2 2" xfId="29161" xr:uid="{0F589059-0104-433E-A178-141FA066C9FC}"/>
    <cellStyle name="Output 2 5 3 12 2 3" xfId="29162" xr:uid="{06F7D018-4227-46CA-89A5-F269ED634D91}"/>
    <cellStyle name="Output 2 5 3 12 3" xfId="29163" xr:uid="{E757BC06-0915-44DB-B8C6-A5EBBED5B4B8}"/>
    <cellStyle name="Output 2 5 3 12 3 2" xfId="29164" xr:uid="{44F21AFD-7C00-4041-AEEC-7A4F0BE2C043}"/>
    <cellStyle name="Output 2 5 3 12 3 3" xfId="29165" xr:uid="{DC808C1A-E86E-47C6-95FF-84AE9F4DA546}"/>
    <cellStyle name="Output 2 5 3 12 4" xfId="29166" xr:uid="{DB6FECF3-8058-4099-8555-F8410E0E571A}"/>
    <cellStyle name="Output 2 5 3 12 4 2" xfId="29167" xr:uid="{C496E1BD-DB77-48B5-B95F-48523AF02B37}"/>
    <cellStyle name="Output 2 5 3 12 4 3" xfId="29168" xr:uid="{D9EA5206-C2F5-44FC-86A8-E67A1BFF881A}"/>
    <cellStyle name="Output 2 5 3 12 5" xfId="29169" xr:uid="{2A9E766B-185D-4B37-90A6-655B5DE6B05F}"/>
    <cellStyle name="Output 2 5 3 12 5 2" xfId="29170" xr:uid="{8E08925F-403E-4C4F-AD92-AFD742A749F4}"/>
    <cellStyle name="Output 2 5 3 12 5 3" xfId="29171" xr:uid="{5386561A-BE31-4C0A-92EC-4340107D1E10}"/>
    <cellStyle name="Output 2 5 3 12 6" xfId="29172" xr:uid="{7D29B826-58E7-410E-9EED-4160054020D9}"/>
    <cellStyle name="Output 2 5 3 12 6 2" xfId="29173" xr:uid="{15966E18-C5A9-4FED-B823-077C1557E713}"/>
    <cellStyle name="Output 2 5 3 12 6 3" xfId="29174" xr:uid="{409B18EE-042C-48A7-8F20-0EC4F042E955}"/>
    <cellStyle name="Output 2 5 3 12 7" xfId="29175" xr:uid="{1B519713-7C94-4A00-8BFE-8A2B2A87AADF}"/>
    <cellStyle name="Output 2 5 3 12 8" xfId="29176" xr:uid="{93C3A70A-0798-458E-B64A-81EC597B902C}"/>
    <cellStyle name="Output 2 5 3 12 9" xfId="29177" xr:uid="{9A9C00F5-3D7A-4C20-808D-7CBFB32E0D0D}"/>
    <cellStyle name="Output 2 5 3 13" xfId="29178" xr:uid="{39AF46F4-23FB-48C1-89C8-5E389D30F153}"/>
    <cellStyle name="Output 2 5 3 13 2" xfId="29179" xr:uid="{D6917565-891D-4D0D-BC67-2B0EAE577005}"/>
    <cellStyle name="Output 2 5 3 13 2 2" xfId="29180" xr:uid="{6A6736DA-CE90-4619-940B-34C8AA484645}"/>
    <cellStyle name="Output 2 5 3 13 2 3" xfId="29181" xr:uid="{09178542-8230-4D7F-81A1-8A8A29EB3BCE}"/>
    <cellStyle name="Output 2 5 3 13 3" xfId="29182" xr:uid="{A34DBDE8-E3DA-4028-864F-31EF1F7E2497}"/>
    <cellStyle name="Output 2 5 3 13 3 2" xfId="29183" xr:uid="{4FE189E2-9E6B-43E4-8ECC-E7D74330E937}"/>
    <cellStyle name="Output 2 5 3 13 3 3" xfId="29184" xr:uid="{0FA7C36F-59B8-48B2-A8FA-D1B8C6FD8D59}"/>
    <cellStyle name="Output 2 5 3 13 4" xfId="29185" xr:uid="{89398A2E-6E3D-40A0-B3A6-2201963EE86E}"/>
    <cellStyle name="Output 2 5 3 13 4 2" xfId="29186" xr:uid="{08985CE9-03FC-404E-BB9B-AB6D95E3B4A9}"/>
    <cellStyle name="Output 2 5 3 13 4 3" xfId="29187" xr:uid="{1D3C856E-AAA5-481A-8A81-AC7B95326071}"/>
    <cellStyle name="Output 2 5 3 13 5" xfId="29188" xr:uid="{B09CFD55-4DA5-46D2-9F67-53B845180509}"/>
    <cellStyle name="Output 2 5 3 13 5 2" xfId="29189" xr:uid="{26A266C4-8FDC-49CF-A0B8-4FA6A4B72A57}"/>
    <cellStyle name="Output 2 5 3 13 5 3" xfId="29190" xr:uid="{EC151354-A49C-456E-8BD8-DC3F473636E3}"/>
    <cellStyle name="Output 2 5 3 13 6" xfId="29191" xr:uid="{2D88C1A7-E621-4C97-8309-33A769B54561}"/>
    <cellStyle name="Output 2 5 3 13 6 2" xfId="29192" xr:uid="{ED31A59B-0664-417A-A5EB-A6D1A1E59DB7}"/>
    <cellStyle name="Output 2 5 3 13 6 3" xfId="29193" xr:uid="{71A8245B-9C98-4DDF-9668-264E03FD9050}"/>
    <cellStyle name="Output 2 5 3 13 7" xfId="29194" xr:uid="{5276D654-324A-4458-A84C-5D0E47F978C3}"/>
    <cellStyle name="Output 2 5 3 13 8" xfId="29195" xr:uid="{1E380225-9DAC-4006-A7F0-81A055585C26}"/>
    <cellStyle name="Output 2 5 3 13 9" xfId="29196" xr:uid="{545D98DD-8F8F-4734-AC75-CEE2C18093AA}"/>
    <cellStyle name="Output 2 5 3 14" xfId="29197" xr:uid="{97746B95-F454-4DFB-AC63-3D5826567E23}"/>
    <cellStyle name="Output 2 5 3 14 2" xfId="29198" xr:uid="{826D4738-F661-4764-8710-90453DB7448C}"/>
    <cellStyle name="Output 2 5 3 14 3" xfId="29199" xr:uid="{D54F6D8C-89F5-4CCF-9A2D-AE66F05F0250}"/>
    <cellStyle name="Output 2 5 3 14 4" xfId="29200" xr:uid="{3F259B4D-2951-4858-8612-E9CC52048071}"/>
    <cellStyle name="Output 2 5 3 15" xfId="29201" xr:uid="{8221B94F-9092-4513-AD4F-739533B6054C}"/>
    <cellStyle name="Output 2 5 3 16" xfId="29202" xr:uid="{D9F41903-34DB-4ABA-BB0C-EF588D3E6F13}"/>
    <cellStyle name="Output 2 5 3 17" xfId="29203" xr:uid="{2A0DE155-216D-4DF3-9CA4-BB425B0C148C}"/>
    <cellStyle name="Output 2 5 3 18" xfId="29204" xr:uid="{2A478222-6EE8-4F23-8ACA-BD6B2A8F7B1B}"/>
    <cellStyle name="Output 2 5 3 19" xfId="29205" xr:uid="{45FAF48E-133E-43FA-BBF6-DD25DEC10AB9}"/>
    <cellStyle name="Output 2 5 3 2" xfId="29206" xr:uid="{4CA1A26A-3AEE-43AE-9B30-B9E9022B35B9}"/>
    <cellStyle name="Output 2 5 3 2 10" xfId="29207" xr:uid="{916FA095-3228-4BC9-BDB3-C698C7AB995A}"/>
    <cellStyle name="Output 2 5 3 2 10 2" xfId="29208" xr:uid="{4BA07649-8BA1-4222-A2B4-23B4D45D330F}"/>
    <cellStyle name="Output 2 5 3 2 10 2 2" xfId="29209" xr:uid="{2ECF3C1F-6742-4DB0-B012-B0273532F66E}"/>
    <cellStyle name="Output 2 5 3 2 10 2 3" xfId="29210" xr:uid="{F1943F8F-C038-42BE-A890-4A7B8531DE1E}"/>
    <cellStyle name="Output 2 5 3 2 10 3" xfId="29211" xr:uid="{2F874A5C-A785-4A33-9C23-260E4FD1F0C1}"/>
    <cellStyle name="Output 2 5 3 2 10 3 2" xfId="29212" xr:uid="{BDE0F7D6-81C3-48C5-93A0-9F1DF5911C3D}"/>
    <cellStyle name="Output 2 5 3 2 10 3 3" xfId="29213" xr:uid="{DBDE1BCD-4C42-4EBF-B8F7-5DF5711610FD}"/>
    <cellStyle name="Output 2 5 3 2 10 4" xfId="29214" xr:uid="{2826DE0C-7F74-4D7E-85F6-274D13F5BDD8}"/>
    <cellStyle name="Output 2 5 3 2 10 4 2" xfId="29215" xr:uid="{AFEBEE99-A49B-405B-B37A-0870936174CE}"/>
    <cellStyle name="Output 2 5 3 2 10 4 3" xfId="29216" xr:uid="{73D3DC72-21A5-4D80-9118-A674DDE6F159}"/>
    <cellStyle name="Output 2 5 3 2 10 5" xfId="29217" xr:uid="{57F5C506-37FB-480E-91E0-A4D261EA6446}"/>
    <cellStyle name="Output 2 5 3 2 10 5 2" xfId="29218" xr:uid="{67DCECD7-1072-4402-858F-78759B933E88}"/>
    <cellStyle name="Output 2 5 3 2 10 5 3" xfId="29219" xr:uid="{4150C9E2-EB2A-4271-84D3-9FC16BD57474}"/>
    <cellStyle name="Output 2 5 3 2 10 6" xfId="29220" xr:uid="{07584DD8-D8F6-47B3-A46F-8E0BF83F7A0E}"/>
    <cellStyle name="Output 2 5 3 2 10 6 2" xfId="29221" xr:uid="{86FE7E87-2ED0-49F3-8412-3EAAB94E9101}"/>
    <cellStyle name="Output 2 5 3 2 10 6 3" xfId="29222" xr:uid="{B18D4C93-7266-414D-9B66-263D0D1D0229}"/>
    <cellStyle name="Output 2 5 3 2 10 7" xfId="29223" xr:uid="{10B7E86C-F9A0-4F26-A1C4-32536B6CD32D}"/>
    <cellStyle name="Output 2 5 3 2 10 8" xfId="29224" xr:uid="{37B1D0F7-D8D1-4767-A431-02F32C33A5C2}"/>
    <cellStyle name="Output 2 5 3 2 11" xfId="29225" xr:uid="{1140A617-D5C8-41E9-9B03-C228515FE731}"/>
    <cellStyle name="Output 2 5 3 2 11 2" xfId="29226" xr:uid="{CF5904E1-B73C-4F20-81E2-1854E6956D0D}"/>
    <cellStyle name="Output 2 5 3 2 11 2 2" xfId="29227" xr:uid="{BB5E6614-0F66-4BA0-B085-F59D54716335}"/>
    <cellStyle name="Output 2 5 3 2 11 2 3" xfId="29228" xr:uid="{F77172E0-9CFC-4AF5-ACD7-70D51D3E3EAA}"/>
    <cellStyle name="Output 2 5 3 2 11 3" xfId="29229" xr:uid="{E4ACD503-3383-444E-AE5D-B069DF0DCB84}"/>
    <cellStyle name="Output 2 5 3 2 11 3 2" xfId="29230" xr:uid="{5EBE8835-1EBF-40A7-8B41-4197A7979888}"/>
    <cellStyle name="Output 2 5 3 2 11 3 3" xfId="29231" xr:uid="{C8452FB7-B2C7-49A3-9463-20F68E983A92}"/>
    <cellStyle name="Output 2 5 3 2 11 4" xfId="29232" xr:uid="{D3E80F8E-B957-40E0-95D1-CC1CEF59DA75}"/>
    <cellStyle name="Output 2 5 3 2 11 4 2" xfId="29233" xr:uid="{6BC220BA-5E3E-4AE8-9DEA-9B9BA59C692C}"/>
    <cellStyle name="Output 2 5 3 2 11 4 3" xfId="29234" xr:uid="{641F7320-AB91-4F89-848A-84D7ED24D9BD}"/>
    <cellStyle name="Output 2 5 3 2 11 5" xfId="29235" xr:uid="{E79D04CB-99F9-44C2-A02F-A8B2219AE1FD}"/>
    <cellStyle name="Output 2 5 3 2 11 5 2" xfId="29236" xr:uid="{FDC46EFC-E2EF-49BD-A200-A4BBDFB3E3FC}"/>
    <cellStyle name="Output 2 5 3 2 11 5 3" xfId="29237" xr:uid="{81C21E9E-C30D-415B-8474-36358720F904}"/>
    <cellStyle name="Output 2 5 3 2 11 6" xfId="29238" xr:uid="{FA87737B-C290-4891-A6CD-046B4DD8BB43}"/>
    <cellStyle name="Output 2 5 3 2 11 6 2" xfId="29239" xr:uid="{F969279F-7A84-41E0-9E47-5651A67A39A2}"/>
    <cellStyle name="Output 2 5 3 2 11 6 3" xfId="29240" xr:uid="{557E74F1-4C5C-4505-B0CC-FA98897CF01A}"/>
    <cellStyle name="Output 2 5 3 2 11 7" xfId="29241" xr:uid="{16AE2DB6-7C11-40E8-905B-721E86076770}"/>
    <cellStyle name="Output 2 5 3 2 11 8" xfId="29242" xr:uid="{7CE972B5-04A6-4145-817E-FF15C11E329A}"/>
    <cellStyle name="Output 2 5 3 2 12" xfId="29243" xr:uid="{3AD8888F-A075-42CE-A585-8D4DF0393DB9}"/>
    <cellStyle name="Output 2 5 3 2 12 2" xfId="29244" xr:uid="{B6AAA542-EE58-4EB4-ACF5-A84385C72104}"/>
    <cellStyle name="Output 2 5 3 2 12 2 2" xfId="29245" xr:uid="{DE7B24F4-177B-4A7D-B627-EAE3B6DB411B}"/>
    <cellStyle name="Output 2 5 3 2 12 2 3" xfId="29246" xr:uid="{14FC3ADA-2E7F-4837-B98A-3C7F8E11887C}"/>
    <cellStyle name="Output 2 5 3 2 12 3" xfId="29247" xr:uid="{60F841CB-4E25-427A-A12F-600C45AC4277}"/>
    <cellStyle name="Output 2 5 3 2 12 3 2" xfId="29248" xr:uid="{F22270A6-5595-49F3-8051-E325C1BF6C5B}"/>
    <cellStyle name="Output 2 5 3 2 12 3 3" xfId="29249" xr:uid="{A75CD636-EB04-4662-AF95-751A329BD6F0}"/>
    <cellStyle name="Output 2 5 3 2 12 4" xfId="29250" xr:uid="{A2ADE38D-A219-4FE7-A856-99A32A7100C0}"/>
    <cellStyle name="Output 2 5 3 2 12 4 2" xfId="29251" xr:uid="{7F55CD1A-887D-4279-AE2B-7F16F7C1F470}"/>
    <cellStyle name="Output 2 5 3 2 12 4 3" xfId="29252" xr:uid="{4E5840BE-8010-4B8A-9D4E-27A27DAC86C0}"/>
    <cellStyle name="Output 2 5 3 2 12 5" xfId="29253" xr:uid="{37FAB9AB-50B2-4E6C-979D-4E4AB03D9900}"/>
    <cellStyle name="Output 2 5 3 2 12 5 2" xfId="29254" xr:uid="{1F544DC9-C0CB-4D96-9AB0-14504BA066C2}"/>
    <cellStyle name="Output 2 5 3 2 12 5 3" xfId="29255" xr:uid="{E985FF3F-0365-40D3-B38B-0ED2D17587E1}"/>
    <cellStyle name="Output 2 5 3 2 12 6" xfId="29256" xr:uid="{7BEA6A0F-B4C5-45E9-97D9-E0300E9E6AEB}"/>
    <cellStyle name="Output 2 5 3 2 12 6 2" xfId="29257" xr:uid="{849B12C8-B14E-44D3-8391-A4FCC4175740}"/>
    <cellStyle name="Output 2 5 3 2 12 6 3" xfId="29258" xr:uid="{7CD2F959-90B7-4E1C-B1C2-EA86B5DAAD0F}"/>
    <cellStyle name="Output 2 5 3 2 12 7" xfId="29259" xr:uid="{29BCF4CE-D5C4-4C6B-87F9-D21148B0A385}"/>
    <cellStyle name="Output 2 5 3 2 12 8" xfId="29260" xr:uid="{5A5AD261-028D-45DA-939D-E88A24FDCB50}"/>
    <cellStyle name="Output 2 5 3 2 13" xfId="29261" xr:uid="{D802E51C-CC70-4F02-822C-88234A65F91B}"/>
    <cellStyle name="Output 2 5 3 2 13 2" xfId="29262" xr:uid="{316E8D24-20F4-4E03-9F00-6522B0A232F9}"/>
    <cellStyle name="Output 2 5 3 2 13 2 2" xfId="29263" xr:uid="{6C73DE1B-D8E2-4A15-965A-92CC8E356811}"/>
    <cellStyle name="Output 2 5 3 2 13 2 3" xfId="29264" xr:uid="{3F1F87AD-7C41-4A26-B490-4725D8F96C9C}"/>
    <cellStyle name="Output 2 5 3 2 13 3" xfId="29265" xr:uid="{BA7C70BB-EC52-4B8F-AF2D-5B837C883AC5}"/>
    <cellStyle name="Output 2 5 3 2 13 3 2" xfId="29266" xr:uid="{78BD15A4-07BA-4962-9E09-2D5998544555}"/>
    <cellStyle name="Output 2 5 3 2 13 3 3" xfId="29267" xr:uid="{B1367B54-45F5-4C64-B839-8C2EC488CBCB}"/>
    <cellStyle name="Output 2 5 3 2 13 4" xfId="29268" xr:uid="{280AAEFC-19E4-4FC8-812C-0D5A52FDFA63}"/>
    <cellStyle name="Output 2 5 3 2 13 4 2" xfId="29269" xr:uid="{A6A74473-C5B9-4598-8C47-0AB0EA68B8A6}"/>
    <cellStyle name="Output 2 5 3 2 13 4 3" xfId="29270" xr:uid="{4B19EF07-EEE2-4C3B-B9DC-E0CE17A4BD9A}"/>
    <cellStyle name="Output 2 5 3 2 13 5" xfId="29271" xr:uid="{2FA310C7-90B7-4F08-B4C7-05AE9FE37562}"/>
    <cellStyle name="Output 2 5 3 2 13 5 2" xfId="29272" xr:uid="{CBD75375-AD3F-4B12-B351-FF044D2570AB}"/>
    <cellStyle name="Output 2 5 3 2 13 5 3" xfId="29273" xr:uid="{B6BBA194-183A-450B-838B-195A51CFF366}"/>
    <cellStyle name="Output 2 5 3 2 13 6" xfId="29274" xr:uid="{5CA6487D-620A-439E-8410-443418C1AA9A}"/>
    <cellStyle name="Output 2 5 3 2 13 6 2" xfId="29275" xr:uid="{EC6CE36C-4A8E-45F0-94E9-430FD7621E69}"/>
    <cellStyle name="Output 2 5 3 2 13 6 3" xfId="29276" xr:uid="{CB9D14D1-2AB8-4155-9E7A-1E3510B175C0}"/>
    <cellStyle name="Output 2 5 3 2 13 7" xfId="29277" xr:uid="{689C4140-8CB4-4BEB-9BB3-BCCAFA575AB1}"/>
    <cellStyle name="Output 2 5 3 2 13 8" xfId="29278" xr:uid="{EA2E0A6E-6092-4638-896C-9A043BD7A5B4}"/>
    <cellStyle name="Output 2 5 3 2 14" xfId="29279" xr:uid="{EB81BBD6-80AD-4907-903F-6274F32E4DB4}"/>
    <cellStyle name="Output 2 5 3 2 14 2" xfId="29280" xr:uid="{FF9ACB9D-6156-4D10-BF08-3E92E1140615}"/>
    <cellStyle name="Output 2 5 3 2 14 2 2" xfId="29281" xr:uid="{DBBC5F94-5EA6-490E-ABB5-6CC6C7A3D3EA}"/>
    <cellStyle name="Output 2 5 3 2 14 2 3" xfId="29282" xr:uid="{9C8C34D6-950D-40A5-934A-ED121786EA5F}"/>
    <cellStyle name="Output 2 5 3 2 14 3" xfId="29283" xr:uid="{0924F6B8-A401-4E6E-AE51-EF9C89CE6FFC}"/>
    <cellStyle name="Output 2 5 3 2 14 3 2" xfId="29284" xr:uid="{3DFA72D8-5746-41CA-98DA-06F113C6339E}"/>
    <cellStyle name="Output 2 5 3 2 14 3 3" xfId="29285" xr:uid="{8E94D514-F385-47AA-B93A-F0B099A345A4}"/>
    <cellStyle name="Output 2 5 3 2 14 4" xfId="29286" xr:uid="{0A9C5121-06CC-47F6-83D0-D1FEB6AC226E}"/>
    <cellStyle name="Output 2 5 3 2 14 4 2" xfId="29287" xr:uid="{F48A7294-1B79-416C-8AD8-F23FAF08A27F}"/>
    <cellStyle name="Output 2 5 3 2 14 4 3" xfId="29288" xr:uid="{77F8AD12-3BD4-46FE-8774-830CB8D0CAA6}"/>
    <cellStyle name="Output 2 5 3 2 14 5" xfId="29289" xr:uid="{D6D9C5A0-4119-4CD3-B601-FF57554B1826}"/>
    <cellStyle name="Output 2 5 3 2 14 5 2" xfId="29290" xr:uid="{EE864A47-B337-4629-A034-D42819F65A18}"/>
    <cellStyle name="Output 2 5 3 2 14 5 3" xfId="29291" xr:uid="{A91DA1B2-9ECD-451D-9430-7617E2BA0DD7}"/>
    <cellStyle name="Output 2 5 3 2 14 6" xfId="29292" xr:uid="{DEDCE36B-6060-4886-8100-CDF84BBD1D62}"/>
    <cellStyle name="Output 2 5 3 2 14 6 2" xfId="29293" xr:uid="{2C47DDE3-83B2-4104-95B7-BD3885DEABAD}"/>
    <cellStyle name="Output 2 5 3 2 14 6 3" xfId="29294" xr:uid="{1580FD5B-9BF0-4F11-A502-EF11F6FEFE97}"/>
    <cellStyle name="Output 2 5 3 2 14 7" xfId="29295" xr:uid="{A02367AA-4AD3-40BF-88FF-CE2035E8D79A}"/>
    <cellStyle name="Output 2 5 3 2 14 8" xfId="29296" xr:uid="{A93C3388-5399-4712-9711-B93E65B548C8}"/>
    <cellStyle name="Output 2 5 3 2 15" xfId="29297" xr:uid="{1230C138-16B9-4AB0-AC60-8080DFC10152}"/>
    <cellStyle name="Output 2 5 3 2 15 2" xfId="29298" xr:uid="{1CEA0C5F-239B-462D-A384-DA8ADC596E96}"/>
    <cellStyle name="Output 2 5 3 2 15 3" xfId="29299" xr:uid="{53F65143-C396-49AA-8A6D-5839953EF0FD}"/>
    <cellStyle name="Output 2 5 3 2 16" xfId="29300" xr:uid="{C4063206-1F6C-4409-B706-EF141211D2BE}"/>
    <cellStyle name="Output 2 5 3 2 16 2" xfId="29301" xr:uid="{13C36941-8EA8-4C21-9D34-62D7FD0E5779}"/>
    <cellStyle name="Output 2 5 3 2 16 3" xfId="29302" xr:uid="{DA28F545-D8D9-4A32-A50D-F991E0A81A28}"/>
    <cellStyle name="Output 2 5 3 2 17" xfId="29303" xr:uid="{B5051029-C4DC-4AF9-8367-802642F8F104}"/>
    <cellStyle name="Output 2 5 3 2 18" xfId="29304" xr:uid="{09DC69DA-DA0F-4FED-8E46-3840AF941876}"/>
    <cellStyle name="Output 2 5 3 2 2" xfId="29305" xr:uid="{C3BCEEC4-2469-409F-AC0E-1257C190747C}"/>
    <cellStyle name="Output 2 5 3 2 2 2" xfId="29306" xr:uid="{B9725C23-8BBF-4A31-B088-7633947C14B7}"/>
    <cellStyle name="Output 2 5 3 2 2 2 2" xfId="29307" xr:uid="{451FEBD3-5E65-44BD-BDFD-69391805382E}"/>
    <cellStyle name="Output 2 5 3 2 2 2 3" xfId="29308" xr:uid="{88F3C10A-3275-4FB2-932A-60A4F728C9C5}"/>
    <cellStyle name="Output 2 5 3 2 2 3" xfId="29309" xr:uid="{4FBE50D3-39CC-4FC4-8DA4-AE1E799E63F4}"/>
    <cellStyle name="Output 2 5 3 2 2 3 2" xfId="29310" xr:uid="{C6D99608-A6E9-4C36-A75C-DA5CA68D04C7}"/>
    <cellStyle name="Output 2 5 3 2 2 3 3" xfId="29311" xr:uid="{EB0ED07B-5458-4AC7-98DB-A32E6725E42C}"/>
    <cellStyle name="Output 2 5 3 2 2 4" xfId="29312" xr:uid="{32C4A279-085B-4EC4-8A2D-A6CAC12E8836}"/>
    <cellStyle name="Output 2 5 3 2 2 4 2" xfId="29313" xr:uid="{B7D84759-7949-41B6-A5FB-48BF83014BAA}"/>
    <cellStyle name="Output 2 5 3 2 2 4 3" xfId="29314" xr:uid="{00F83215-3F5A-49B5-B44A-3F8265AE1C1A}"/>
    <cellStyle name="Output 2 5 3 2 2 5" xfId="29315" xr:uid="{A9771F2C-F149-4FD4-855E-9E122E7BD825}"/>
    <cellStyle name="Output 2 5 3 2 2 5 2" xfId="29316" xr:uid="{D600E9F5-85F8-4AA1-BEE8-08690B863115}"/>
    <cellStyle name="Output 2 5 3 2 2 5 3" xfId="29317" xr:uid="{1242F917-98DF-4CB3-8E6C-2713E2074DA1}"/>
    <cellStyle name="Output 2 5 3 2 2 6" xfId="29318" xr:uid="{089DDDC4-097D-4BB6-B31C-27406D65F34E}"/>
    <cellStyle name="Output 2 5 3 2 2 6 2" xfId="29319" xr:uid="{995E3E50-FD84-4081-82B3-9B10866C5CE2}"/>
    <cellStyle name="Output 2 5 3 2 2 6 3" xfId="29320" xr:uid="{940BB9EA-6692-4779-AC36-4328DF07533D}"/>
    <cellStyle name="Output 2 5 3 2 2 7" xfId="29321" xr:uid="{24DE708E-C475-4BE3-A830-1DE0ED02636B}"/>
    <cellStyle name="Output 2 5 3 2 2 8" xfId="29322" xr:uid="{DED3426F-4174-482F-867E-C45BD67E698F}"/>
    <cellStyle name="Output 2 5 3 2 2 9" xfId="29323" xr:uid="{020C227E-AA99-4ADA-9E97-1E44CFD59BAC}"/>
    <cellStyle name="Output 2 5 3 2 3" xfId="29324" xr:uid="{773EFDEE-EAF6-4D84-AA74-07C2F62822E0}"/>
    <cellStyle name="Output 2 5 3 2 3 2" xfId="29325" xr:uid="{D9A044DA-394F-4859-8656-EFB2B16904D6}"/>
    <cellStyle name="Output 2 5 3 2 3 2 2" xfId="29326" xr:uid="{44262BCF-92E2-45A2-AC4F-A8DD8BF0E929}"/>
    <cellStyle name="Output 2 5 3 2 3 2 3" xfId="29327" xr:uid="{E0FAB113-A766-418E-8E9D-12AAEC3D2D01}"/>
    <cellStyle name="Output 2 5 3 2 3 3" xfId="29328" xr:uid="{4A26C692-C1F0-45D6-947B-678FC9A6BFBF}"/>
    <cellStyle name="Output 2 5 3 2 3 3 2" xfId="29329" xr:uid="{354E3294-7DBB-4EBB-92B1-CAF624F6DEC9}"/>
    <cellStyle name="Output 2 5 3 2 3 3 3" xfId="29330" xr:uid="{7A1785ED-A677-4ED6-B6EC-23040C7EA57A}"/>
    <cellStyle name="Output 2 5 3 2 3 4" xfId="29331" xr:uid="{43FB77C7-2902-4DE7-AB59-1B012CEE7D5A}"/>
    <cellStyle name="Output 2 5 3 2 3 4 2" xfId="29332" xr:uid="{E7D06E39-93D2-4A76-9169-8A42D76B90D0}"/>
    <cellStyle name="Output 2 5 3 2 3 4 3" xfId="29333" xr:uid="{EE4D5211-8610-4477-B0DA-DD67E9199511}"/>
    <cellStyle name="Output 2 5 3 2 3 5" xfId="29334" xr:uid="{FBEE7D44-2006-441F-9457-2B68C6384D6A}"/>
    <cellStyle name="Output 2 5 3 2 3 5 2" xfId="29335" xr:uid="{A52F9027-8C4B-4055-BB6F-882E67B08495}"/>
    <cellStyle name="Output 2 5 3 2 3 5 3" xfId="29336" xr:uid="{496CC14C-E246-4E71-BACB-8F4C18CEAE1D}"/>
    <cellStyle name="Output 2 5 3 2 3 6" xfId="29337" xr:uid="{801A69D1-823D-48F0-9DC4-BAA8D0A8992D}"/>
    <cellStyle name="Output 2 5 3 2 3 6 2" xfId="29338" xr:uid="{077C2B3B-196B-4E35-939B-E7420483611E}"/>
    <cellStyle name="Output 2 5 3 2 3 6 3" xfId="29339" xr:uid="{7A67F768-2AA0-4D49-BC6F-2115B82FC8FE}"/>
    <cellStyle name="Output 2 5 3 2 3 7" xfId="29340" xr:uid="{8CB28C18-BABE-4070-8B54-A200E9AD063B}"/>
    <cellStyle name="Output 2 5 3 2 3 8" xfId="29341" xr:uid="{5B03D71F-E1DD-4934-98D1-B0DBADB233E0}"/>
    <cellStyle name="Output 2 5 3 2 3 9" xfId="29342" xr:uid="{B34BA06D-515F-4D8D-B4C7-5C982482CB19}"/>
    <cellStyle name="Output 2 5 3 2 4" xfId="29343" xr:uid="{8CC1BE1D-3208-4521-A898-F0EA61DEFEC0}"/>
    <cellStyle name="Output 2 5 3 2 4 2" xfId="29344" xr:uid="{9F460B8D-8C6F-4C90-BD54-40E728C50CAC}"/>
    <cellStyle name="Output 2 5 3 2 4 2 2" xfId="29345" xr:uid="{22C5AF5A-B2F2-4CB2-BDF1-0665EF0F651D}"/>
    <cellStyle name="Output 2 5 3 2 4 2 3" xfId="29346" xr:uid="{45138F52-D104-4E2D-9BE8-D212432D1D2B}"/>
    <cellStyle name="Output 2 5 3 2 4 3" xfId="29347" xr:uid="{EAE33515-80FC-49FF-90A9-6FFC95EA5CB3}"/>
    <cellStyle name="Output 2 5 3 2 4 3 2" xfId="29348" xr:uid="{D39F38E4-C1A4-455D-AE4D-05B3FD9FD1B5}"/>
    <cellStyle name="Output 2 5 3 2 4 3 3" xfId="29349" xr:uid="{6B213F8F-0DDA-4907-9D12-589C429E09E1}"/>
    <cellStyle name="Output 2 5 3 2 4 4" xfId="29350" xr:uid="{451D8130-5A39-4F79-8283-EDF047D5E007}"/>
    <cellStyle name="Output 2 5 3 2 4 4 2" xfId="29351" xr:uid="{FC898E69-616D-4CE1-9C64-319132B8081B}"/>
    <cellStyle name="Output 2 5 3 2 4 4 3" xfId="29352" xr:uid="{CEC3ED88-26D1-40F5-B91B-315EDBA384BA}"/>
    <cellStyle name="Output 2 5 3 2 4 5" xfId="29353" xr:uid="{7B765991-1F51-43A2-8CBD-0BB9A8A09D65}"/>
    <cellStyle name="Output 2 5 3 2 4 5 2" xfId="29354" xr:uid="{EC7AF448-9991-4D59-858C-AB1E9D35D543}"/>
    <cellStyle name="Output 2 5 3 2 4 5 3" xfId="29355" xr:uid="{972AC854-5C65-4BD7-8B9D-2F7537FE8FF0}"/>
    <cellStyle name="Output 2 5 3 2 4 6" xfId="29356" xr:uid="{83BCC3F2-4563-4AB2-B9F3-10F1C2C8C2A9}"/>
    <cellStyle name="Output 2 5 3 2 4 6 2" xfId="29357" xr:uid="{4A2D545B-70D5-4019-BF17-C7E2A77037CD}"/>
    <cellStyle name="Output 2 5 3 2 4 6 3" xfId="29358" xr:uid="{77BEA7BA-490B-48D0-8268-A53EDD3C318F}"/>
    <cellStyle name="Output 2 5 3 2 4 7" xfId="29359" xr:uid="{50582490-BF10-4874-8D4A-2140F361630F}"/>
    <cellStyle name="Output 2 5 3 2 4 8" xfId="29360" xr:uid="{47907307-76EE-406C-A2AF-90B9AD8D9975}"/>
    <cellStyle name="Output 2 5 3 2 4 9" xfId="29361" xr:uid="{7F07CC4D-38FB-4619-A6B6-4FA1984FD468}"/>
    <cellStyle name="Output 2 5 3 2 5" xfId="29362" xr:uid="{D97EA840-1EED-44C9-8460-72812D0B163C}"/>
    <cellStyle name="Output 2 5 3 2 5 2" xfId="29363" xr:uid="{16BD952C-DE16-4A15-BFC3-5AF764453CF6}"/>
    <cellStyle name="Output 2 5 3 2 5 2 2" xfId="29364" xr:uid="{9861C114-63C5-4642-BFA9-8C3F82178A17}"/>
    <cellStyle name="Output 2 5 3 2 5 2 3" xfId="29365" xr:uid="{2B019936-9258-48C1-9D87-A4746B177C5A}"/>
    <cellStyle name="Output 2 5 3 2 5 3" xfId="29366" xr:uid="{1D882601-DA19-4A21-94F4-741E4CBA3A74}"/>
    <cellStyle name="Output 2 5 3 2 5 3 2" xfId="29367" xr:uid="{D03BCF35-274C-4048-ABCC-8E177DEFA593}"/>
    <cellStyle name="Output 2 5 3 2 5 3 3" xfId="29368" xr:uid="{EDB5274C-F7FC-46B3-A87B-E1C7E107B141}"/>
    <cellStyle name="Output 2 5 3 2 5 4" xfId="29369" xr:uid="{0571CBF0-D7C1-48DE-8FA1-896F1A8ADA49}"/>
    <cellStyle name="Output 2 5 3 2 5 4 2" xfId="29370" xr:uid="{7E59E380-3BE2-4338-81BD-2029C2F3B39D}"/>
    <cellStyle name="Output 2 5 3 2 5 4 3" xfId="29371" xr:uid="{4FB71006-06F3-4D7A-BA68-E3CDAEBFC674}"/>
    <cellStyle name="Output 2 5 3 2 5 5" xfId="29372" xr:uid="{46C6EC40-0166-48E9-855C-6B4425505416}"/>
    <cellStyle name="Output 2 5 3 2 5 5 2" xfId="29373" xr:uid="{8170E715-4681-4F7A-9E77-EECBFFAAD44C}"/>
    <cellStyle name="Output 2 5 3 2 5 5 3" xfId="29374" xr:uid="{A3599A40-8BBF-4D88-9BDA-F3E4DC848B2E}"/>
    <cellStyle name="Output 2 5 3 2 5 6" xfId="29375" xr:uid="{74CA3A55-BD68-4E1E-AB42-101BEA207AF3}"/>
    <cellStyle name="Output 2 5 3 2 5 6 2" xfId="29376" xr:uid="{44242F34-CA10-4F12-8BF8-9E5F88EE6858}"/>
    <cellStyle name="Output 2 5 3 2 5 6 3" xfId="29377" xr:uid="{5EEB9E0B-0812-4F1F-B025-FDAF3CE46DB4}"/>
    <cellStyle name="Output 2 5 3 2 5 7" xfId="29378" xr:uid="{A6564256-B15A-414F-BCC5-90028315FE37}"/>
    <cellStyle name="Output 2 5 3 2 5 8" xfId="29379" xr:uid="{5885077F-4B66-41BC-8F1C-671EB80CE3A0}"/>
    <cellStyle name="Output 2 5 3 2 5 9" xfId="29380" xr:uid="{180F9EEC-FDE5-47BC-AD26-8C84E6D01BB0}"/>
    <cellStyle name="Output 2 5 3 2 6" xfId="29381" xr:uid="{ABA59876-D33C-43D6-BA82-647035BCCC9E}"/>
    <cellStyle name="Output 2 5 3 2 6 2" xfId="29382" xr:uid="{EF799D4E-35FE-417E-BD09-5F87737EF209}"/>
    <cellStyle name="Output 2 5 3 2 6 2 2" xfId="29383" xr:uid="{53915308-8145-4798-8336-3D3B7D22A3B5}"/>
    <cellStyle name="Output 2 5 3 2 6 2 3" xfId="29384" xr:uid="{BECD5061-6C72-4664-A51D-8E27110F86F9}"/>
    <cellStyle name="Output 2 5 3 2 6 3" xfId="29385" xr:uid="{1D7AE0EF-74D6-4C0E-BCBE-61A86C26BA3A}"/>
    <cellStyle name="Output 2 5 3 2 6 3 2" xfId="29386" xr:uid="{E7801CF5-EC0D-45E6-97E4-B9B2D1A9AD47}"/>
    <cellStyle name="Output 2 5 3 2 6 3 3" xfId="29387" xr:uid="{F5D79370-53E5-401B-9F5D-10E964F223EA}"/>
    <cellStyle name="Output 2 5 3 2 6 4" xfId="29388" xr:uid="{5A477DCD-8E95-465E-920F-C211B77168E1}"/>
    <cellStyle name="Output 2 5 3 2 6 4 2" xfId="29389" xr:uid="{5502B264-0C8B-41CE-9F66-97806A86E5C9}"/>
    <cellStyle name="Output 2 5 3 2 6 4 3" xfId="29390" xr:uid="{0F7F2ABD-D6BE-4FDC-B0D3-5E63B800DA66}"/>
    <cellStyle name="Output 2 5 3 2 6 5" xfId="29391" xr:uid="{02857F29-0B5D-4A94-9899-D2DF87F8E260}"/>
    <cellStyle name="Output 2 5 3 2 6 5 2" xfId="29392" xr:uid="{21C4DF1D-A3CF-48F5-B8DC-675CEAFCDDF9}"/>
    <cellStyle name="Output 2 5 3 2 6 5 3" xfId="29393" xr:uid="{C8E35100-2E4F-45F2-8E2D-824C07399DE1}"/>
    <cellStyle name="Output 2 5 3 2 6 6" xfId="29394" xr:uid="{4E6AD3D7-4716-4F6F-8616-574F476E1477}"/>
    <cellStyle name="Output 2 5 3 2 6 6 2" xfId="29395" xr:uid="{8B0C2049-5F49-42B6-83FF-49DC61B04657}"/>
    <cellStyle name="Output 2 5 3 2 6 6 3" xfId="29396" xr:uid="{643159E7-C58F-49B3-9452-D8544BEDDE6E}"/>
    <cellStyle name="Output 2 5 3 2 6 7" xfId="29397" xr:uid="{EC060884-08D1-4CBB-A933-5BF47A31C958}"/>
    <cellStyle name="Output 2 5 3 2 6 8" xfId="29398" xr:uid="{8747F49E-D891-43AD-9D9E-504ABD687BC9}"/>
    <cellStyle name="Output 2 5 3 2 6 9" xfId="29399" xr:uid="{0ADE8043-A6EE-4E5B-8E1B-1C75037CF2AE}"/>
    <cellStyle name="Output 2 5 3 2 7" xfId="29400" xr:uid="{F95E3900-72D4-4AD3-8BE4-4911D5DD2C11}"/>
    <cellStyle name="Output 2 5 3 2 7 2" xfId="29401" xr:uid="{20DBF298-2A1E-4DC8-B368-749385A844CA}"/>
    <cellStyle name="Output 2 5 3 2 7 2 2" xfId="29402" xr:uid="{6ED6EE28-476A-4DA9-B78C-1CFE86BB38B2}"/>
    <cellStyle name="Output 2 5 3 2 7 2 3" xfId="29403" xr:uid="{9B8B4803-D75E-4453-9CE0-AF8ED779E817}"/>
    <cellStyle name="Output 2 5 3 2 7 3" xfId="29404" xr:uid="{1A2EF652-5D05-4713-9FEF-E2187A3D1965}"/>
    <cellStyle name="Output 2 5 3 2 7 3 2" xfId="29405" xr:uid="{474358E1-2645-4E69-82AE-4BF83E753C01}"/>
    <cellStyle name="Output 2 5 3 2 7 3 3" xfId="29406" xr:uid="{E30C3D75-B56D-4D25-B537-2A49C9D3CBC6}"/>
    <cellStyle name="Output 2 5 3 2 7 4" xfId="29407" xr:uid="{2F897B18-16D2-4AC1-9281-E4AD3E84A237}"/>
    <cellStyle name="Output 2 5 3 2 7 4 2" xfId="29408" xr:uid="{B4034E2C-2BD0-441D-B2EA-708F6AB4D28C}"/>
    <cellStyle name="Output 2 5 3 2 7 4 3" xfId="29409" xr:uid="{066D1E8C-433C-4514-B120-9745782DE969}"/>
    <cellStyle name="Output 2 5 3 2 7 5" xfId="29410" xr:uid="{BD8485F5-C6D8-458D-A3A2-B50DEEB31D5C}"/>
    <cellStyle name="Output 2 5 3 2 7 5 2" xfId="29411" xr:uid="{20BE4D6F-48A2-426E-80DE-6EF947B25088}"/>
    <cellStyle name="Output 2 5 3 2 7 5 3" xfId="29412" xr:uid="{7C72662A-7966-4DD0-9C35-74347CF94869}"/>
    <cellStyle name="Output 2 5 3 2 7 6" xfId="29413" xr:uid="{C2F5490E-89FA-436B-9E45-65C386033401}"/>
    <cellStyle name="Output 2 5 3 2 7 6 2" xfId="29414" xr:uid="{CE2AD581-0296-4841-8CE2-809413CD4084}"/>
    <cellStyle name="Output 2 5 3 2 7 6 3" xfId="29415" xr:uid="{A14953F6-D369-4194-83A0-4E43BEA93129}"/>
    <cellStyle name="Output 2 5 3 2 7 7" xfId="29416" xr:uid="{6A18465D-E150-4A36-AB03-94CAD0CCA1A7}"/>
    <cellStyle name="Output 2 5 3 2 7 8" xfId="29417" xr:uid="{98A07418-3F0A-43F7-8924-CB443C386C3D}"/>
    <cellStyle name="Output 2 5 3 2 7 9" xfId="29418" xr:uid="{025DC8E3-7DFD-4D11-8885-CEB3DC7EE0FA}"/>
    <cellStyle name="Output 2 5 3 2 8" xfId="29419" xr:uid="{991FC2E6-7312-4B62-9DE1-37EC0AE48A60}"/>
    <cellStyle name="Output 2 5 3 2 8 2" xfId="29420" xr:uid="{C8F4F21B-DB7A-471A-A7F9-BD2023DA6A62}"/>
    <cellStyle name="Output 2 5 3 2 8 2 2" xfId="29421" xr:uid="{97DCCDFC-0A20-4E51-A729-C7D495A23253}"/>
    <cellStyle name="Output 2 5 3 2 8 2 3" xfId="29422" xr:uid="{7A599550-0E0E-4A6B-9423-9BAA739DA53A}"/>
    <cellStyle name="Output 2 5 3 2 8 3" xfId="29423" xr:uid="{89F84899-3F09-4A42-BF63-442052593B0D}"/>
    <cellStyle name="Output 2 5 3 2 8 3 2" xfId="29424" xr:uid="{F49E97D5-DADE-4D6A-804E-D51145E59C1A}"/>
    <cellStyle name="Output 2 5 3 2 8 3 3" xfId="29425" xr:uid="{123AFA20-DD7E-4668-8680-E52E928815F2}"/>
    <cellStyle name="Output 2 5 3 2 8 4" xfId="29426" xr:uid="{19982892-54AC-46B9-82A3-C79439236AE6}"/>
    <cellStyle name="Output 2 5 3 2 8 4 2" xfId="29427" xr:uid="{36C623F6-8CB2-4189-A88A-0D3772163D2B}"/>
    <cellStyle name="Output 2 5 3 2 8 4 3" xfId="29428" xr:uid="{10EE9347-C0EB-4D58-8EC2-30A622B4F8EB}"/>
    <cellStyle name="Output 2 5 3 2 8 5" xfId="29429" xr:uid="{3A004D69-5134-4294-BCA0-4194B34D0F13}"/>
    <cellStyle name="Output 2 5 3 2 8 5 2" xfId="29430" xr:uid="{1A953526-B25B-4E8B-9504-1CBB195F2EFF}"/>
    <cellStyle name="Output 2 5 3 2 8 5 3" xfId="29431" xr:uid="{5AE1CF30-8BB7-40E8-9EFF-EE36D9666DE7}"/>
    <cellStyle name="Output 2 5 3 2 8 6" xfId="29432" xr:uid="{70B8283B-5BDD-4FFA-9685-B966A19E5ED1}"/>
    <cellStyle name="Output 2 5 3 2 8 6 2" xfId="29433" xr:uid="{234B2B7F-5C91-47F6-8019-C2203E86286A}"/>
    <cellStyle name="Output 2 5 3 2 8 6 3" xfId="29434" xr:uid="{CDF63C38-C0DF-4BCA-971A-E611683DE0E5}"/>
    <cellStyle name="Output 2 5 3 2 8 7" xfId="29435" xr:uid="{E63AB003-E39E-4F1B-AA12-C4C251C98A24}"/>
    <cellStyle name="Output 2 5 3 2 8 8" xfId="29436" xr:uid="{324479B4-A588-46FB-A076-A0A13BE922C2}"/>
    <cellStyle name="Output 2 5 3 2 8 9" xfId="29437" xr:uid="{6950BA07-9A61-41D7-9D7B-EBD4FEEABB45}"/>
    <cellStyle name="Output 2 5 3 2 9" xfId="29438" xr:uid="{2B01E69A-9318-448A-A9D7-E034CD457140}"/>
    <cellStyle name="Output 2 5 3 2 9 2" xfId="29439" xr:uid="{98888BAC-14A4-449B-BA8B-6A95AD354634}"/>
    <cellStyle name="Output 2 5 3 2 9 2 2" xfId="29440" xr:uid="{FFDEEC4C-CD53-4FAF-96F4-22568232D121}"/>
    <cellStyle name="Output 2 5 3 2 9 2 3" xfId="29441" xr:uid="{C6B509E6-7E10-4EE8-BC62-DD7DF454F6CF}"/>
    <cellStyle name="Output 2 5 3 2 9 3" xfId="29442" xr:uid="{D79B7929-4CF5-4FD5-9AE5-3E3515E84B32}"/>
    <cellStyle name="Output 2 5 3 2 9 3 2" xfId="29443" xr:uid="{388A743B-A5F5-47F5-9F8A-CB485B1F22F1}"/>
    <cellStyle name="Output 2 5 3 2 9 3 3" xfId="29444" xr:uid="{46CE7644-241E-41FF-9E46-658599EFF1AD}"/>
    <cellStyle name="Output 2 5 3 2 9 4" xfId="29445" xr:uid="{EA44791F-0627-4158-840F-A7E7408BFF2C}"/>
    <cellStyle name="Output 2 5 3 2 9 4 2" xfId="29446" xr:uid="{9D0A752A-989E-48B6-97C2-1C0A46F89BE4}"/>
    <cellStyle name="Output 2 5 3 2 9 4 3" xfId="29447" xr:uid="{FAFE8787-F4BD-4032-B6CC-7C6445CC4576}"/>
    <cellStyle name="Output 2 5 3 2 9 5" xfId="29448" xr:uid="{94715936-513B-44E2-9048-5C67A0FA49F5}"/>
    <cellStyle name="Output 2 5 3 2 9 5 2" xfId="29449" xr:uid="{D4CCC774-11AF-4FDC-8FA1-A33651C20C03}"/>
    <cellStyle name="Output 2 5 3 2 9 5 3" xfId="29450" xr:uid="{777E62A9-CC4F-44CD-861A-41F56FE01A51}"/>
    <cellStyle name="Output 2 5 3 2 9 6" xfId="29451" xr:uid="{912EB30E-5C2B-43FD-8088-C22B9BED4F27}"/>
    <cellStyle name="Output 2 5 3 2 9 6 2" xfId="29452" xr:uid="{78B955E2-66FF-415C-80BC-E77F873829F8}"/>
    <cellStyle name="Output 2 5 3 2 9 6 3" xfId="29453" xr:uid="{F4A1A0F3-FC91-4B0F-A9D5-1F9AC70109A3}"/>
    <cellStyle name="Output 2 5 3 2 9 7" xfId="29454" xr:uid="{C12B7917-486E-453A-84FD-1DC288CAD8C5}"/>
    <cellStyle name="Output 2 5 3 2 9 8" xfId="29455" xr:uid="{F55D554C-AAA3-4B41-9285-888B92E34FDA}"/>
    <cellStyle name="Output 2 5 3 20" xfId="29456" xr:uid="{75DF06D2-E84D-4270-8271-CD2F5CBEDBCC}"/>
    <cellStyle name="Output 2 5 3 21" xfId="29457" xr:uid="{BFF90680-47EC-4554-B7A6-3B12DCE9BA63}"/>
    <cellStyle name="Output 2 5 3 3" xfId="29458" xr:uid="{B46839FE-13FC-49AA-A07D-0E1A41D34203}"/>
    <cellStyle name="Output 2 5 3 3 10" xfId="29459" xr:uid="{83ADDFBF-6A90-4A72-BBE4-6088A767D5BC}"/>
    <cellStyle name="Output 2 5 3 3 10 2" xfId="29460" xr:uid="{D3FBF9C3-3A8B-4EA7-8793-9FEB41B15384}"/>
    <cellStyle name="Output 2 5 3 3 10 2 2" xfId="29461" xr:uid="{B5E5F07A-28ED-4699-8E56-C4872024942D}"/>
    <cellStyle name="Output 2 5 3 3 10 2 3" xfId="29462" xr:uid="{DDDFBAA8-1C3F-4D8C-A682-FA9E415FC2A9}"/>
    <cellStyle name="Output 2 5 3 3 10 3" xfId="29463" xr:uid="{65A29D64-25F3-4363-AC94-82F269F6CFFF}"/>
    <cellStyle name="Output 2 5 3 3 10 3 2" xfId="29464" xr:uid="{F3A37542-8253-4CFC-A17A-2E4AC7A29D94}"/>
    <cellStyle name="Output 2 5 3 3 10 3 3" xfId="29465" xr:uid="{0FD7EDAF-0749-495C-A924-0D8FC1B5AA46}"/>
    <cellStyle name="Output 2 5 3 3 10 4" xfId="29466" xr:uid="{E0023F6C-297A-4706-BFFE-DFB96770DEF8}"/>
    <cellStyle name="Output 2 5 3 3 10 4 2" xfId="29467" xr:uid="{2FA72822-D765-4ADB-BB92-98D998F69C90}"/>
    <cellStyle name="Output 2 5 3 3 10 4 3" xfId="29468" xr:uid="{2907D0F1-EDC8-46E0-9FBA-C42D1C5B2927}"/>
    <cellStyle name="Output 2 5 3 3 10 5" xfId="29469" xr:uid="{83AF431A-EDA7-40B7-B138-0D1BEB1DF6AC}"/>
    <cellStyle name="Output 2 5 3 3 10 5 2" xfId="29470" xr:uid="{D445DF57-F9EC-48C6-9807-D33A120886C1}"/>
    <cellStyle name="Output 2 5 3 3 10 5 3" xfId="29471" xr:uid="{C2A67689-C76A-4706-BCBB-C4B5177F9881}"/>
    <cellStyle name="Output 2 5 3 3 10 6" xfId="29472" xr:uid="{9F2B49E4-7B7C-473E-A767-F50852FCDAE1}"/>
    <cellStyle name="Output 2 5 3 3 10 6 2" xfId="29473" xr:uid="{E027D8E7-38A5-4B67-A8E1-D38B637A1F8E}"/>
    <cellStyle name="Output 2 5 3 3 10 6 3" xfId="29474" xr:uid="{FAE1378E-889F-4208-80BD-2C2131180579}"/>
    <cellStyle name="Output 2 5 3 3 10 7" xfId="29475" xr:uid="{C87EEBF6-E996-4537-9EF4-CFCA9191BBC9}"/>
    <cellStyle name="Output 2 5 3 3 10 8" xfId="29476" xr:uid="{1C006260-B9ED-4890-ADD1-AFE4AFA1E833}"/>
    <cellStyle name="Output 2 5 3 3 11" xfId="29477" xr:uid="{4E54C95D-7187-4BFC-8CA8-C64368959D07}"/>
    <cellStyle name="Output 2 5 3 3 11 2" xfId="29478" xr:uid="{C0E879F0-E735-4F34-9169-6EF75E72AFD9}"/>
    <cellStyle name="Output 2 5 3 3 11 2 2" xfId="29479" xr:uid="{539BEAEE-BA5D-4B3A-9578-E374FAE714B3}"/>
    <cellStyle name="Output 2 5 3 3 11 2 3" xfId="29480" xr:uid="{B4A47631-9D45-4A5F-A48A-A36656162114}"/>
    <cellStyle name="Output 2 5 3 3 11 3" xfId="29481" xr:uid="{C8A1A7E3-5510-45FD-B627-E19D6E16A9BE}"/>
    <cellStyle name="Output 2 5 3 3 11 3 2" xfId="29482" xr:uid="{118B97EF-DD32-4374-BDCF-2DC73A6B666F}"/>
    <cellStyle name="Output 2 5 3 3 11 3 3" xfId="29483" xr:uid="{0AB1519C-9AF4-48B5-BE35-E2C564ACC19A}"/>
    <cellStyle name="Output 2 5 3 3 11 4" xfId="29484" xr:uid="{42FCAE53-FBCA-452B-9F11-DE5E8B026625}"/>
    <cellStyle name="Output 2 5 3 3 11 4 2" xfId="29485" xr:uid="{58B8AED0-0C3A-414E-881B-E6AE71E3F4E8}"/>
    <cellStyle name="Output 2 5 3 3 11 4 3" xfId="29486" xr:uid="{03AF98ED-9B01-4EC7-9EAA-ECF4648A1217}"/>
    <cellStyle name="Output 2 5 3 3 11 5" xfId="29487" xr:uid="{EB7F698C-16E7-4F52-8FDD-156FE3DACB23}"/>
    <cellStyle name="Output 2 5 3 3 11 5 2" xfId="29488" xr:uid="{2540FF5C-EECE-4C7D-855B-554B10B4C6C0}"/>
    <cellStyle name="Output 2 5 3 3 11 5 3" xfId="29489" xr:uid="{B600C608-6154-4D2A-8885-650E6FD90887}"/>
    <cellStyle name="Output 2 5 3 3 11 6" xfId="29490" xr:uid="{D19ACDA7-19D3-4B6A-9E23-638649773A2A}"/>
    <cellStyle name="Output 2 5 3 3 11 6 2" xfId="29491" xr:uid="{3A30AF2A-1403-47AE-A93F-30F9F00A9536}"/>
    <cellStyle name="Output 2 5 3 3 11 6 3" xfId="29492" xr:uid="{B1B611C9-CBE5-4F0B-BCC7-87A537494440}"/>
    <cellStyle name="Output 2 5 3 3 11 7" xfId="29493" xr:uid="{C31C6E3E-8949-4711-BA7C-4968FD0E2946}"/>
    <cellStyle name="Output 2 5 3 3 11 8" xfId="29494" xr:uid="{FF39E2B8-A528-481E-99F3-B4C39AADD0FF}"/>
    <cellStyle name="Output 2 5 3 3 12" xfId="29495" xr:uid="{9D80C85D-E024-42BC-AE62-4DE2814331BC}"/>
    <cellStyle name="Output 2 5 3 3 12 2" xfId="29496" xr:uid="{3D2B8CBC-918E-418F-AD14-E2C76C7FA19C}"/>
    <cellStyle name="Output 2 5 3 3 12 2 2" xfId="29497" xr:uid="{92E54207-DA18-413D-9FF3-CBBE5BA9A492}"/>
    <cellStyle name="Output 2 5 3 3 12 2 3" xfId="29498" xr:uid="{F9A339E4-6C3C-4125-9479-63161C8F623D}"/>
    <cellStyle name="Output 2 5 3 3 12 3" xfId="29499" xr:uid="{F3F1D8DB-4F11-4395-ACA4-99D09259FA4C}"/>
    <cellStyle name="Output 2 5 3 3 12 3 2" xfId="29500" xr:uid="{B730D74F-F926-4B69-9B76-2804DFEDF001}"/>
    <cellStyle name="Output 2 5 3 3 12 3 3" xfId="29501" xr:uid="{6EA3550C-4EAD-4C7A-9C8F-5BA0B2F304F4}"/>
    <cellStyle name="Output 2 5 3 3 12 4" xfId="29502" xr:uid="{E32673B6-6A03-448F-83A8-447CA92D4E90}"/>
    <cellStyle name="Output 2 5 3 3 12 4 2" xfId="29503" xr:uid="{8D9850C1-959B-4D0F-B65C-303B41E05E8A}"/>
    <cellStyle name="Output 2 5 3 3 12 4 3" xfId="29504" xr:uid="{E4F772E6-CED3-45E3-B357-07C116E3B333}"/>
    <cellStyle name="Output 2 5 3 3 12 5" xfId="29505" xr:uid="{0D9D4BCE-4C5B-4C0F-9BF8-6229FD109F46}"/>
    <cellStyle name="Output 2 5 3 3 12 5 2" xfId="29506" xr:uid="{795EBF41-3DA4-4550-B7D5-B1BCCD12AA20}"/>
    <cellStyle name="Output 2 5 3 3 12 5 3" xfId="29507" xr:uid="{B3F49722-5F09-4124-8CA1-AD3F07FEE5A2}"/>
    <cellStyle name="Output 2 5 3 3 12 6" xfId="29508" xr:uid="{6C2B6666-7641-4C8D-A1EF-0B080816A9E2}"/>
    <cellStyle name="Output 2 5 3 3 12 6 2" xfId="29509" xr:uid="{D1429420-271C-45CE-9FA1-95F0CAD7A92E}"/>
    <cellStyle name="Output 2 5 3 3 12 6 3" xfId="29510" xr:uid="{2F5220A6-7F0B-436D-8369-0A77FE16FBEA}"/>
    <cellStyle name="Output 2 5 3 3 12 7" xfId="29511" xr:uid="{7FB4474A-A1F4-478D-BE19-A17860D1DC0E}"/>
    <cellStyle name="Output 2 5 3 3 12 8" xfId="29512" xr:uid="{A95A355E-7949-4104-856D-964997A7FD03}"/>
    <cellStyle name="Output 2 5 3 3 13" xfId="29513" xr:uid="{B2133416-84F1-4E11-B5DE-D75DAA48A8EB}"/>
    <cellStyle name="Output 2 5 3 3 13 2" xfId="29514" xr:uid="{29B96B75-9A62-4DD1-B5A4-075784AD10A0}"/>
    <cellStyle name="Output 2 5 3 3 13 2 2" xfId="29515" xr:uid="{2C52CB84-9823-4F0B-99EC-E4EC0C9F5044}"/>
    <cellStyle name="Output 2 5 3 3 13 2 3" xfId="29516" xr:uid="{E8D0BD38-1552-454B-8880-467CEEE0B493}"/>
    <cellStyle name="Output 2 5 3 3 13 3" xfId="29517" xr:uid="{C878415E-3841-4A33-B875-E6C420A22850}"/>
    <cellStyle name="Output 2 5 3 3 13 3 2" xfId="29518" xr:uid="{AA3AD2DF-C7AC-40FF-9DF4-013CB9714AEE}"/>
    <cellStyle name="Output 2 5 3 3 13 3 3" xfId="29519" xr:uid="{BC376FF7-3A25-4310-AF9A-CBE542929214}"/>
    <cellStyle name="Output 2 5 3 3 13 4" xfId="29520" xr:uid="{25BDDDB5-7E67-44E2-B631-220FBE62E164}"/>
    <cellStyle name="Output 2 5 3 3 13 4 2" xfId="29521" xr:uid="{34C623F9-5E3F-4B5D-B670-94073B71521D}"/>
    <cellStyle name="Output 2 5 3 3 13 4 3" xfId="29522" xr:uid="{3DC1A573-3AFA-41AA-A142-02221D6709AC}"/>
    <cellStyle name="Output 2 5 3 3 13 5" xfId="29523" xr:uid="{A5FB54EC-3DD8-4F1B-8145-8ED80A5C0C93}"/>
    <cellStyle name="Output 2 5 3 3 13 5 2" xfId="29524" xr:uid="{5C0195D8-713F-476C-9AFE-3BCE164425AA}"/>
    <cellStyle name="Output 2 5 3 3 13 5 3" xfId="29525" xr:uid="{1F114458-349E-4F5A-8B32-B6708413B39E}"/>
    <cellStyle name="Output 2 5 3 3 13 6" xfId="29526" xr:uid="{0731DD9D-CF22-40D6-AA8A-72832CA0E028}"/>
    <cellStyle name="Output 2 5 3 3 13 6 2" xfId="29527" xr:uid="{1342CB06-0E8E-4900-B02F-C4C5172696C6}"/>
    <cellStyle name="Output 2 5 3 3 13 6 3" xfId="29528" xr:uid="{15A7035B-A22F-4BCA-8B0B-C9C82A42EBA2}"/>
    <cellStyle name="Output 2 5 3 3 13 7" xfId="29529" xr:uid="{09A16CC1-6FF9-40CF-9A1D-521C2924D12B}"/>
    <cellStyle name="Output 2 5 3 3 13 8" xfId="29530" xr:uid="{4D5B079C-C630-4577-921E-FE2AEC20B1EF}"/>
    <cellStyle name="Output 2 5 3 3 14" xfId="29531" xr:uid="{05A326E9-949E-4EE2-8D2F-120BDA9BC1B6}"/>
    <cellStyle name="Output 2 5 3 3 14 2" xfId="29532" xr:uid="{AEFC54F8-8C8A-481E-A7DB-C907E2251E2E}"/>
    <cellStyle name="Output 2 5 3 3 14 2 2" xfId="29533" xr:uid="{6EEA0C21-A5CC-4E4E-B761-B3C4AC8E2AEB}"/>
    <cellStyle name="Output 2 5 3 3 14 2 3" xfId="29534" xr:uid="{887B31EB-462D-478B-9130-1C977960F959}"/>
    <cellStyle name="Output 2 5 3 3 14 3" xfId="29535" xr:uid="{49EBD3C4-7D7F-4DB0-8043-8C7960C5BAA0}"/>
    <cellStyle name="Output 2 5 3 3 14 3 2" xfId="29536" xr:uid="{E5FA1052-4E1B-4DBE-B2FC-E318EE020168}"/>
    <cellStyle name="Output 2 5 3 3 14 3 3" xfId="29537" xr:uid="{1A9AE6FE-20F1-4A0D-803C-970F410177ED}"/>
    <cellStyle name="Output 2 5 3 3 14 4" xfId="29538" xr:uid="{212181D2-62A7-4D47-80FB-C99AC2498ACE}"/>
    <cellStyle name="Output 2 5 3 3 14 4 2" xfId="29539" xr:uid="{74A983C2-AA84-48C5-8D96-1E94DA2765DE}"/>
    <cellStyle name="Output 2 5 3 3 14 4 3" xfId="29540" xr:uid="{E6491CE7-2F16-4A16-83E6-CBFDCA7E7900}"/>
    <cellStyle name="Output 2 5 3 3 14 5" xfId="29541" xr:uid="{0A0E9132-E34E-40B4-9B1A-491413BCDB95}"/>
    <cellStyle name="Output 2 5 3 3 14 5 2" xfId="29542" xr:uid="{013FC7A6-7AF1-48FA-BF9B-F629167A2BE5}"/>
    <cellStyle name="Output 2 5 3 3 14 5 3" xfId="29543" xr:uid="{69E77A03-2E7E-4AFF-AA6A-330E36CB26CF}"/>
    <cellStyle name="Output 2 5 3 3 14 6" xfId="29544" xr:uid="{EB97BB80-6300-4D50-9F68-0F28266AA06B}"/>
    <cellStyle name="Output 2 5 3 3 14 6 2" xfId="29545" xr:uid="{4776CE18-9F35-483F-85E6-4487833EDCC3}"/>
    <cellStyle name="Output 2 5 3 3 14 6 3" xfId="29546" xr:uid="{9C301D18-9B28-424A-A50F-A0478268697B}"/>
    <cellStyle name="Output 2 5 3 3 14 7" xfId="29547" xr:uid="{31EF45A5-0DD3-40B5-B17C-81E7F71720ED}"/>
    <cellStyle name="Output 2 5 3 3 14 8" xfId="29548" xr:uid="{6155A6E8-8F8D-40D7-8E28-C47F5E55A62A}"/>
    <cellStyle name="Output 2 5 3 3 15" xfId="29549" xr:uid="{26D36F0F-D836-47A1-A737-F18C45037A28}"/>
    <cellStyle name="Output 2 5 3 3 15 2" xfId="29550" xr:uid="{7DF439CB-AD80-4EF6-BD00-FCE2FE8A5EAB}"/>
    <cellStyle name="Output 2 5 3 3 15 3" xfId="29551" xr:uid="{D757AEF0-0127-4250-82C3-FCBE169E5923}"/>
    <cellStyle name="Output 2 5 3 3 16" xfId="29552" xr:uid="{A16B2FC5-4E8C-4DD2-8C03-56A2BE2CC793}"/>
    <cellStyle name="Output 2 5 3 3 16 2" xfId="29553" xr:uid="{FD2F7A3B-E5F1-4B44-9E4D-09B528DC3FBA}"/>
    <cellStyle name="Output 2 5 3 3 16 3" xfId="29554" xr:uid="{4F48E2EB-F93F-4246-9699-C5AA1EFAEDB3}"/>
    <cellStyle name="Output 2 5 3 3 17" xfId="29555" xr:uid="{6183314B-0FF2-4895-BBCF-95F10C76CC4F}"/>
    <cellStyle name="Output 2 5 3 3 18" xfId="29556" xr:uid="{BA327CD8-712C-46BB-9D88-C667B2620146}"/>
    <cellStyle name="Output 2 5 3 3 2" xfId="29557" xr:uid="{F473BD26-D5FF-45DA-BF76-3FA774845CCF}"/>
    <cellStyle name="Output 2 5 3 3 2 2" xfId="29558" xr:uid="{01944B77-8C1D-46E7-B554-09052FBDC18C}"/>
    <cellStyle name="Output 2 5 3 3 2 2 2" xfId="29559" xr:uid="{9F3C9E25-7910-42DF-B14F-2EF0D92E20BF}"/>
    <cellStyle name="Output 2 5 3 3 2 2 3" xfId="29560" xr:uid="{A376FC23-F39B-421F-A4D5-9DC0FF5A252A}"/>
    <cellStyle name="Output 2 5 3 3 2 3" xfId="29561" xr:uid="{42018FE3-EE3D-4A77-9D38-E92390ACB5FF}"/>
    <cellStyle name="Output 2 5 3 3 2 3 2" xfId="29562" xr:uid="{57C67173-6345-484F-B5EB-DD2F020F16E8}"/>
    <cellStyle name="Output 2 5 3 3 2 3 3" xfId="29563" xr:uid="{E35A91C6-63A8-40C4-B8B2-09F3AF9C9F0F}"/>
    <cellStyle name="Output 2 5 3 3 2 4" xfId="29564" xr:uid="{14D8E20E-B495-4655-A56E-14B85FCF95D6}"/>
    <cellStyle name="Output 2 5 3 3 2 4 2" xfId="29565" xr:uid="{D06C645A-6ECB-4E4D-A17A-D70B545A678A}"/>
    <cellStyle name="Output 2 5 3 3 2 4 3" xfId="29566" xr:uid="{706F3B5E-6044-4593-BCDC-4FCFE1120787}"/>
    <cellStyle name="Output 2 5 3 3 2 5" xfId="29567" xr:uid="{2C64AF1D-0FC2-473E-A0B5-AF74116495C1}"/>
    <cellStyle name="Output 2 5 3 3 2 5 2" xfId="29568" xr:uid="{76C4E191-1CF9-4411-B3BE-A5934B38B10D}"/>
    <cellStyle name="Output 2 5 3 3 2 5 3" xfId="29569" xr:uid="{D318AF3C-697E-4230-AE74-41873248FA71}"/>
    <cellStyle name="Output 2 5 3 3 2 6" xfId="29570" xr:uid="{4F4DB6C0-11CF-41C1-9210-A2F6E685BC6C}"/>
    <cellStyle name="Output 2 5 3 3 2 6 2" xfId="29571" xr:uid="{37E1F562-956D-440D-8B45-05595DF6419D}"/>
    <cellStyle name="Output 2 5 3 3 2 6 3" xfId="29572" xr:uid="{15697FBF-8C9F-475C-BF07-39C981BDDECC}"/>
    <cellStyle name="Output 2 5 3 3 2 7" xfId="29573" xr:uid="{3FE3FD8B-28C8-40FF-811E-F4E475DC7C68}"/>
    <cellStyle name="Output 2 5 3 3 2 8" xfId="29574" xr:uid="{9CF652B0-2C92-44DB-B17D-D44EDE74C2F9}"/>
    <cellStyle name="Output 2 5 3 3 2 9" xfId="29575" xr:uid="{2AC5F887-2150-4D38-A7CC-1ACB3EF00B44}"/>
    <cellStyle name="Output 2 5 3 3 3" xfId="29576" xr:uid="{E99BB736-9304-40A4-BF3A-165C5C7C6CA9}"/>
    <cellStyle name="Output 2 5 3 3 3 2" xfId="29577" xr:uid="{0ECE6AD8-8D5B-46CD-9225-2FB6920B107C}"/>
    <cellStyle name="Output 2 5 3 3 3 2 2" xfId="29578" xr:uid="{35985B7D-92C0-4BF9-8876-15B0754DEDDE}"/>
    <cellStyle name="Output 2 5 3 3 3 2 3" xfId="29579" xr:uid="{F79AAF42-44AB-4EEA-B0F6-EE318A606821}"/>
    <cellStyle name="Output 2 5 3 3 3 3" xfId="29580" xr:uid="{C2374B42-6456-4F6D-B7E3-0050D054B20C}"/>
    <cellStyle name="Output 2 5 3 3 3 3 2" xfId="29581" xr:uid="{254887DF-5829-4564-A734-5780EEBC8349}"/>
    <cellStyle name="Output 2 5 3 3 3 3 3" xfId="29582" xr:uid="{6F381A0D-3652-40B1-857F-7638280DFC6B}"/>
    <cellStyle name="Output 2 5 3 3 3 4" xfId="29583" xr:uid="{99B71C82-E852-4FD5-B7C0-33A397522F83}"/>
    <cellStyle name="Output 2 5 3 3 3 4 2" xfId="29584" xr:uid="{90F62D7A-E9AA-4C1A-83ED-30DFBC6E543A}"/>
    <cellStyle name="Output 2 5 3 3 3 4 3" xfId="29585" xr:uid="{801EA4FA-CC21-47D7-BD6E-BC33434E1534}"/>
    <cellStyle name="Output 2 5 3 3 3 5" xfId="29586" xr:uid="{BBBB50F2-7B3D-4A40-BD30-6B42B9DCEA2D}"/>
    <cellStyle name="Output 2 5 3 3 3 5 2" xfId="29587" xr:uid="{3E1E863F-FAA5-4AAE-8BB0-DBE86251A98F}"/>
    <cellStyle name="Output 2 5 3 3 3 5 3" xfId="29588" xr:uid="{0C4F9414-59FA-4CA8-AC08-5FF6F9433B2D}"/>
    <cellStyle name="Output 2 5 3 3 3 6" xfId="29589" xr:uid="{DDCB00A6-26DD-479C-B0D7-6912DB8853AD}"/>
    <cellStyle name="Output 2 5 3 3 3 6 2" xfId="29590" xr:uid="{AF98D362-D6F5-4D5F-9867-78CD1BC71193}"/>
    <cellStyle name="Output 2 5 3 3 3 6 3" xfId="29591" xr:uid="{616C9FBD-749E-4880-B55A-AFE05D43DE51}"/>
    <cellStyle name="Output 2 5 3 3 3 7" xfId="29592" xr:uid="{BA3FC6C0-55CA-454F-A2BD-B2F8AA455FE0}"/>
    <cellStyle name="Output 2 5 3 3 3 8" xfId="29593" xr:uid="{8EEA2374-744F-4598-82C2-57C7CC71E626}"/>
    <cellStyle name="Output 2 5 3 3 3 9" xfId="29594" xr:uid="{91585E96-4241-4E5F-8662-21A75973675C}"/>
    <cellStyle name="Output 2 5 3 3 4" xfId="29595" xr:uid="{829DE2EC-BF7C-4A83-AC7B-00787DD3AA3B}"/>
    <cellStyle name="Output 2 5 3 3 4 2" xfId="29596" xr:uid="{A273870B-1D4C-49BB-A73A-8BCE133AD2FC}"/>
    <cellStyle name="Output 2 5 3 3 4 2 2" xfId="29597" xr:uid="{354AB891-1A02-45B2-9802-893211AA8D00}"/>
    <cellStyle name="Output 2 5 3 3 4 2 3" xfId="29598" xr:uid="{E11B1AFD-80E9-4A8A-B746-856C9EAC780F}"/>
    <cellStyle name="Output 2 5 3 3 4 3" xfId="29599" xr:uid="{CE0C9163-4C90-4B7A-B7E1-B233E9A5D5A4}"/>
    <cellStyle name="Output 2 5 3 3 4 3 2" xfId="29600" xr:uid="{5D128297-59B6-4F57-B999-2033125FEDBB}"/>
    <cellStyle name="Output 2 5 3 3 4 3 3" xfId="29601" xr:uid="{BA4CB113-B814-4248-8BE7-F6C57D23C76F}"/>
    <cellStyle name="Output 2 5 3 3 4 4" xfId="29602" xr:uid="{4584F078-9417-47DC-9D51-763EAC7712FA}"/>
    <cellStyle name="Output 2 5 3 3 4 4 2" xfId="29603" xr:uid="{0F096B17-B93D-446B-B1B9-8C0FC1752D3B}"/>
    <cellStyle name="Output 2 5 3 3 4 4 3" xfId="29604" xr:uid="{C5204456-2A2B-4E99-B355-1479B2DD4778}"/>
    <cellStyle name="Output 2 5 3 3 4 5" xfId="29605" xr:uid="{32175EC6-9DF7-47C9-BF74-6665729C1DF5}"/>
    <cellStyle name="Output 2 5 3 3 4 5 2" xfId="29606" xr:uid="{84544C55-7971-4B63-B14D-AAD4B6D7296A}"/>
    <cellStyle name="Output 2 5 3 3 4 5 3" xfId="29607" xr:uid="{97F3D864-B8F8-4743-9254-B6C641DA7289}"/>
    <cellStyle name="Output 2 5 3 3 4 6" xfId="29608" xr:uid="{87C7EF51-079C-4FA7-8D77-8E15370B71FC}"/>
    <cellStyle name="Output 2 5 3 3 4 6 2" xfId="29609" xr:uid="{FF2F1455-552D-4279-B63C-8A24F5766ED7}"/>
    <cellStyle name="Output 2 5 3 3 4 6 3" xfId="29610" xr:uid="{B90C9215-AE4B-41EB-852E-79A184CE6885}"/>
    <cellStyle name="Output 2 5 3 3 4 7" xfId="29611" xr:uid="{D193EFC8-B326-4073-B67E-A975FDC2EC48}"/>
    <cellStyle name="Output 2 5 3 3 4 8" xfId="29612" xr:uid="{0C540F91-B420-40CD-B486-D9EA13EF68FF}"/>
    <cellStyle name="Output 2 5 3 3 4 9" xfId="29613" xr:uid="{585A12EA-B53C-4ED0-BC5C-C1E51347613F}"/>
    <cellStyle name="Output 2 5 3 3 5" xfId="29614" xr:uid="{215C37DF-A511-482A-A81B-AA40495946B5}"/>
    <cellStyle name="Output 2 5 3 3 5 2" xfId="29615" xr:uid="{F169D26B-A87F-45E8-9608-41EC9F55D698}"/>
    <cellStyle name="Output 2 5 3 3 5 2 2" xfId="29616" xr:uid="{52E6C5F3-9B54-4E30-A742-F793AD067E72}"/>
    <cellStyle name="Output 2 5 3 3 5 2 3" xfId="29617" xr:uid="{0DC94405-CEA5-47A0-A48D-8A194EEAFCE9}"/>
    <cellStyle name="Output 2 5 3 3 5 3" xfId="29618" xr:uid="{3791E80F-4820-4E23-B9FC-90809AB905DA}"/>
    <cellStyle name="Output 2 5 3 3 5 3 2" xfId="29619" xr:uid="{640DD6C9-84BF-47A2-BBAE-31913B7AE142}"/>
    <cellStyle name="Output 2 5 3 3 5 3 3" xfId="29620" xr:uid="{835E7A1C-9383-4DE2-BD81-5668F7A65675}"/>
    <cellStyle name="Output 2 5 3 3 5 4" xfId="29621" xr:uid="{8D7F3C8F-7B39-4E2B-8EE7-9A837B98616D}"/>
    <cellStyle name="Output 2 5 3 3 5 4 2" xfId="29622" xr:uid="{F004A730-B88D-4C07-AA51-E2056516642F}"/>
    <cellStyle name="Output 2 5 3 3 5 4 3" xfId="29623" xr:uid="{9AB75DFF-72CE-48BF-BB6B-62ECE88DA849}"/>
    <cellStyle name="Output 2 5 3 3 5 5" xfId="29624" xr:uid="{ACEB0180-302D-46F8-B0C0-9AB5907B10FB}"/>
    <cellStyle name="Output 2 5 3 3 5 5 2" xfId="29625" xr:uid="{46727582-E0C3-4A1E-B5CC-57E297B27E8D}"/>
    <cellStyle name="Output 2 5 3 3 5 5 3" xfId="29626" xr:uid="{3D8BD776-5EF9-487A-8E61-B75078E75189}"/>
    <cellStyle name="Output 2 5 3 3 5 6" xfId="29627" xr:uid="{33D3B3CF-665E-4C27-AAB1-F90A83836839}"/>
    <cellStyle name="Output 2 5 3 3 5 6 2" xfId="29628" xr:uid="{2DBFE308-3A10-4508-952D-83BD69EF9A9D}"/>
    <cellStyle name="Output 2 5 3 3 5 6 3" xfId="29629" xr:uid="{47E5ADDF-660A-4F88-B740-438C3B7D025C}"/>
    <cellStyle name="Output 2 5 3 3 5 7" xfId="29630" xr:uid="{DE017635-7E44-4380-BAE9-70E6FE62359A}"/>
    <cellStyle name="Output 2 5 3 3 5 8" xfId="29631" xr:uid="{B86EC69F-D7DD-488B-B9D0-7E40359CD187}"/>
    <cellStyle name="Output 2 5 3 3 5 9" xfId="29632" xr:uid="{272240A8-BCA9-47D3-82A3-030508260862}"/>
    <cellStyle name="Output 2 5 3 3 6" xfId="29633" xr:uid="{31F684E2-7218-4537-BB1A-DE97AB6BE408}"/>
    <cellStyle name="Output 2 5 3 3 6 2" xfId="29634" xr:uid="{85178430-5FA8-4600-BC95-9ACE7F6E6B29}"/>
    <cellStyle name="Output 2 5 3 3 6 2 2" xfId="29635" xr:uid="{63DFC8FB-DF37-4A24-8F1F-F27B4C209D05}"/>
    <cellStyle name="Output 2 5 3 3 6 2 3" xfId="29636" xr:uid="{1259335B-6F1A-41FB-BD5E-C71D11C81B28}"/>
    <cellStyle name="Output 2 5 3 3 6 3" xfId="29637" xr:uid="{E761EB11-8031-4BBD-A04E-2576D6B0A458}"/>
    <cellStyle name="Output 2 5 3 3 6 3 2" xfId="29638" xr:uid="{4A9B1349-61CA-4F99-8023-AF30DEF90A60}"/>
    <cellStyle name="Output 2 5 3 3 6 3 3" xfId="29639" xr:uid="{E568C3C6-2229-4163-97C4-9614681A62E8}"/>
    <cellStyle name="Output 2 5 3 3 6 4" xfId="29640" xr:uid="{52830B44-EA85-4ED1-9041-F423764B931F}"/>
    <cellStyle name="Output 2 5 3 3 6 4 2" xfId="29641" xr:uid="{D4BAB4A9-108F-49DF-8179-A75CAF804929}"/>
    <cellStyle name="Output 2 5 3 3 6 4 3" xfId="29642" xr:uid="{56783A68-3186-40F4-83F4-75FA6554F896}"/>
    <cellStyle name="Output 2 5 3 3 6 5" xfId="29643" xr:uid="{0A058E81-330D-4447-8046-01F44E20D821}"/>
    <cellStyle name="Output 2 5 3 3 6 5 2" xfId="29644" xr:uid="{E24052BC-48EC-42A2-8997-1D4200D942F2}"/>
    <cellStyle name="Output 2 5 3 3 6 5 3" xfId="29645" xr:uid="{F3A23C8E-9FC8-487F-B424-3FF494AFE5A5}"/>
    <cellStyle name="Output 2 5 3 3 6 6" xfId="29646" xr:uid="{86EE50A6-13DB-443F-8D02-3C050278BFA9}"/>
    <cellStyle name="Output 2 5 3 3 6 6 2" xfId="29647" xr:uid="{6565E524-EEE1-46A3-88A0-7A76AEB881CE}"/>
    <cellStyle name="Output 2 5 3 3 6 6 3" xfId="29648" xr:uid="{C1C9165F-DAAA-4221-8FDC-36900EDFBC39}"/>
    <cellStyle name="Output 2 5 3 3 6 7" xfId="29649" xr:uid="{5F7C53DC-8D94-47CF-AA09-F88588CC32A6}"/>
    <cellStyle name="Output 2 5 3 3 6 8" xfId="29650" xr:uid="{3E0D438C-8BDF-4583-B9B5-4EA1755B4A21}"/>
    <cellStyle name="Output 2 5 3 3 6 9" xfId="29651" xr:uid="{0FB66FF9-C300-4433-80D7-892CE71F9203}"/>
    <cellStyle name="Output 2 5 3 3 7" xfId="29652" xr:uid="{0D91730F-F3C5-4340-ADB7-BD05B73A05A3}"/>
    <cellStyle name="Output 2 5 3 3 7 2" xfId="29653" xr:uid="{43BF0EEF-27E3-40D8-A893-65EFBB1AAC9C}"/>
    <cellStyle name="Output 2 5 3 3 7 2 2" xfId="29654" xr:uid="{6D1CAFC7-1A5D-498C-B948-97520E41D124}"/>
    <cellStyle name="Output 2 5 3 3 7 2 3" xfId="29655" xr:uid="{DE124D39-00BB-4BD7-93D2-1BC0F99EA4E0}"/>
    <cellStyle name="Output 2 5 3 3 7 3" xfId="29656" xr:uid="{26DD52B4-89CF-48A9-BDAC-7B0BE9A5D162}"/>
    <cellStyle name="Output 2 5 3 3 7 3 2" xfId="29657" xr:uid="{8C4B852F-1926-4053-BA97-DB562CDBADB7}"/>
    <cellStyle name="Output 2 5 3 3 7 3 3" xfId="29658" xr:uid="{909B9031-57D9-4F96-851F-6EE2034D0489}"/>
    <cellStyle name="Output 2 5 3 3 7 4" xfId="29659" xr:uid="{B28F7E0D-DBA7-42E5-8479-793C213EEE28}"/>
    <cellStyle name="Output 2 5 3 3 7 4 2" xfId="29660" xr:uid="{DDC2B933-B338-41B9-8FA9-A95CDE35CCEC}"/>
    <cellStyle name="Output 2 5 3 3 7 4 3" xfId="29661" xr:uid="{CD551EF0-2B6E-42A7-8BEB-10BCCCBE6715}"/>
    <cellStyle name="Output 2 5 3 3 7 5" xfId="29662" xr:uid="{90E3A403-DEA3-4DB1-AF03-BE6AE158EB7A}"/>
    <cellStyle name="Output 2 5 3 3 7 5 2" xfId="29663" xr:uid="{E903825E-D904-440E-8B17-41CD7698077E}"/>
    <cellStyle name="Output 2 5 3 3 7 5 3" xfId="29664" xr:uid="{80453FC8-1ECB-4C4E-A721-4F478941520E}"/>
    <cellStyle name="Output 2 5 3 3 7 6" xfId="29665" xr:uid="{9D76B555-EA0B-4D79-B28E-D0E1148D42B1}"/>
    <cellStyle name="Output 2 5 3 3 7 6 2" xfId="29666" xr:uid="{A81464B0-C0E2-447B-869C-3E52BEEECF8B}"/>
    <cellStyle name="Output 2 5 3 3 7 6 3" xfId="29667" xr:uid="{2218C6E8-5C25-4ED6-90BC-7A2214A34E71}"/>
    <cellStyle name="Output 2 5 3 3 7 7" xfId="29668" xr:uid="{68A15CFD-5AA9-4857-BE7D-14EF20BB0F52}"/>
    <cellStyle name="Output 2 5 3 3 7 8" xfId="29669" xr:uid="{5B6E3D56-C5B4-4DF6-A15C-DB50D0156FCC}"/>
    <cellStyle name="Output 2 5 3 3 7 9" xfId="29670" xr:uid="{7442250C-515D-44FF-BE25-EC30186FAD78}"/>
    <cellStyle name="Output 2 5 3 3 8" xfId="29671" xr:uid="{EA586C73-A982-4FA1-AE36-8108AA8FF7F5}"/>
    <cellStyle name="Output 2 5 3 3 8 2" xfId="29672" xr:uid="{CC7D6A3C-E33C-4E64-8FEC-6117ADEC8608}"/>
    <cellStyle name="Output 2 5 3 3 8 2 2" xfId="29673" xr:uid="{6175643C-ED5C-4ADC-BAE2-C889247518F4}"/>
    <cellStyle name="Output 2 5 3 3 8 2 3" xfId="29674" xr:uid="{CA26A0E5-C1A4-4FA6-9BF9-740FB43584C4}"/>
    <cellStyle name="Output 2 5 3 3 8 3" xfId="29675" xr:uid="{4B0D7CD2-1D55-4D58-9656-EE63F5A1961D}"/>
    <cellStyle name="Output 2 5 3 3 8 3 2" xfId="29676" xr:uid="{BA0386C0-8837-4CC4-835D-3D13C3B83E8F}"/>
    <cellStyle name="Output 2 5 3 3 8 3 3" xfId="29677" xr:uid="{491597D3-7E40-40FC-9C99-C3FA7EC6F3C4}"/>
    <cellStyle name="Output 2 5 3 3 8 4" xfId="29678" xr:uid="{F0CD5056-DD8E-4885-91DE-84C9B076D9F3}"/>
    <cellStyle name="Output 2 5 3 3 8 4 2" xfId="29679" xr:uid="{CC132B16-4CA7-4DA7-A900-5832BAFE0862}"/>
    <cellStyle name="Output 2 5 3 3 8 4 3" xfId="29680" xr:uid="{D745E31C-9459-40D7-85A9-03DFBB9DFCC6}"/>
    <cellStyle name="Output 2 5 3 3 8 5" xfId="29681" xr:uid="{874519CB-7C13-4CB8-B327-835154FB3A0C}"/>
    <cellStyle name="Output 2 5 3 3 8 5 2" xfId="29682" xr:uid="{4579133C-03B5-40E5-BF7D-7DBF9A8A130C}"/>
    <cellStyle name="Output 2 5 3 3 8 5 3" xfId="29683" xr:uid="{D8A9E736-B8A3-41E1-8B72-375921A7966C}"/>
    <cellStyle name="Output 2 5 3 3 8 6" xfId="29684" xr:uid="{50671BAC-AF0A-4148-B168-464E2C8E1260}"/>
    <cellStyle name="Output 2 5 3 3 8 6 2" xfId="29685" xr:uid="{EF128226-8031-424F-A5F2-FC255F46D492}"/>
    <cellStyle name="Output 2 5 3 3 8 6 3" xfId="29686" xr:uid="{983090C6-AFBA-4588-9D9F-E3C9F2DE39CA}"/>
    <cellStyle name="Output 2 5 3 3 8 7" xfId="29687" xr:uid="{62D8F457-8338-40E9-B5DF-A2784C036E2C}"/>
    <cellStyle name="Output 2 5 3 3 8 8" xfId="29688" xr:uid="{26BA6F7E-A05E-4942-A052-667D8AF6A909}"/>
    <cellStyle name="Output 2 5 3 3 8 9" xfId="29689" xr:uid="{26429387-519B-4896-B603-DE11AB306491}"/>
    <cellStyle name="Output 2 5 3 3 9" xfId="29690" xr:uid="{33D1FE27-A41B-432E-AC2B-11599DB9F499}"/>
    <cellStyle name="Output 2 5 3 3 9 2" xfId="29691" xr:uid="{1DB9CC6D-118D-4C9A-BF18-3D38A4748251}"/>
    <cellStyle name="Output 2 5 3 3 9 2 2" xfId="29692" xr:uid="{09714354-2C14-412D-808D-05748EDA5932}"/>
    <cellStyle name="Output 2 5 3 3 9 2 3" xfId="29693" xr:uid="{0351AC85-A40F-4B0B-91D1-A4969855ECE1}"/>
    <cellStyle name="Output 2 5 3 3 9 3" xfId="29694" xr:uid="{FD07D942-7A19-431C-8F7E-008C8C641884}"/>
    <cellStyle name="Output 2 5 3 3 9 3 2" xfId="29695" xr:uid="{894D6978-BB16-4F47-BAAE-4309FE173BBA}"/>
    <cellStyle name="Output 2 5 3 3 9 3 3" xfId="29696" xr:uid="{EC28A82C-B865-4262-9962-93747D704D4E}"/>
    <cellStyle name="Output 2 5 3 3 9 4" xfId="29697" xr:uid="{C9F05C97-A56E-4D3F-BF0C-43DB3588CEFE}"/>
    <cellStyle name="Output 2 5 3 3 9 4 2" xfId="29698" xr:uid="{8D5F7F37-1B60-4A76-BC9A-4399CC6A5901}"/>
    <cellStyle name="Output 2 5 3 3 9 4 3" xfId="29699" xr:uid="{EF9774A7-8E75-42A7-ADDC-D41CF142B386}"/>
    <cellStyle name="Output 2 5 3 3 9 5" xfId="29700" xr:uid="{FD6CF3CC-456F-487D-8987-05FB8DCAE86A}"/>
    <cellStyle name="Output 2 5 3 3 9 5 2" xfId="29701" xr:uid="{D3EDAC5B-F415-416D-AFAD-5D1A650F0CAA}"/>
    <cellStyle name="Output 2 5 3 3 9 5 3" xfId="29702" xr:uid="{27250D26-CE1C-4396-8427-87B98FC20670}"/>
    <cellStyle name="Output 2 5 3 3 9 6" xfId="29703" xr:uid="{DAC31B98-10B2-495F-B057-23F14E5467A3}"/>
    <cellStyle name="Output 2 5 3 3 9 6 2" xfId="29704" xr:uid="{EBFC5071-66BF-495C-B517-1C11C2123F31}"/>
    <cellStyle name="Output 2 5 3 3 9 6 3" xfId="29705" xr:uid="{686BE856-E9D2-41E1-A682-FE2A91A4D876}"/>
    <cellStyle name="Output 2 5 3 3 9 7" xfId="29706" xr:uid="{05EC4EE6-3D7E-416E-8749-AF940211B4FE}"/>
    <cellStyle name="Output 2 5 3 3 9 8" xfId="29707" xr:uid="{D342BA75-99CD-4052-A699-D6EA439A3024}"/>
    <cellStyle name="Output 2 5 3 4" xfId="29708" xr:uid="{3D92817D-3903-47C6-87DF-10D548FA1D59}"/>
    <cellStyle name="Output 2 5 3 4 10" xfId="29709" xr:uid="{1A26EE4C-3EBD-4814-9B40-C8A6E2911F7F}"/>
    <cellStyle name="Output 2 5 3 4 11" xfId="29710" xr:uid="{7CD09EB0-1D57-4509-9AA0-49C6D5E13093}"/>
    <cellStyle name="Output 2 5 3 4 2" xfId="29711" xr:uid="{63211CB4-4387-4EF0-944C-A63711D5FBD7}"/>
    <cellStyle name="Output 2 5 3 4 2 2" xfId="29712" xr:uid="{EBA2BDBB-36DF-48F6-A1C3-6ADBC3E3ACF1}"/>
    <cellStyle name="Output 2 5 3 4 2 3" xfId="29713" xr:uid="{EC518E41-8ABB-4DE8-B550-36275983B0D9}"/>
    <cellStyle name="Output 2 5 3 4 2 4" xfId="29714" xr:uid="{70C2A559-C5C6-4FD2-9F5B-1AF4C2DF012B}"/>
    <cellStyle name="Output 2 5 3 4 3" xfId="29715" xr:uid="{EA4EA41D-1D07-4570-B1C4-4BD94E234A58}"/>
    <cellStyle name="Output 2 5 3 4 3 2" xfId="29716" xr:uid="{6E268A51-6568-40C5-823E-D46C4F3523F1}"/>
    <cellStyle name="Output 2 5 3 4 3 3" xfId="29717" xr:uid="{9385E87B-823D-4818-9025-50D0B378154D}"/>
    <cellStyle name="Output 2 5 3 4 3 4" xfId="29718" xr:uid="{6D9D4FCE-3D3C-4546-AA92-5CD3D0CD274B}"/>
    <cellStyle name="Output 2 5 3 4 4" xfId="29719" xr:uid="{0EB14B82-07FC-408B-98BE-616ACAB881A0}"/>
    <cellStyle name="Output 2 5 3 4 4 2" xfId="29720" xr:uid="{70660B22-85FD-429F-99B9-D47153F1DDB1}"/>
    <cellStyle name="Output 2 5 3 4 4 3" xfId="29721" xr:uid="{2D2C4BFD-A84E-40FD-887A-A0FCB7D87FF3}"/>
    <cellStyle name="Output 2 5 3 4 4 4" xfId="29722" xr:uid="{0EE8D34C-0D77-45F8-83A8-717B5B48BAE2}"/>
    <cellStyle name="Output 2 5 3 4 5" xfId="29723" xr:uid="{5AB8B61A-9473-4AC8-9C2A-8089FAD21D59}"/>
    <cellStyle name="Output 2 5 3 4 5 2" xfId="29724" xr:uid="{7C26068D-F827-4675-BA03-A776EBFF3C01}"/>
    <cellStyle name="Output 2 5 3 4 5 3" xfId="29725" xr:uid="{12B08E9E-916C-4559-B3AA-5B6222F2CCAC}"/>
    <cellStyle name="Output 2 5 3 4 5 4" xfId="29726" xr:uid="{A426A11F-3AC9-43BD-A1C6-9BB1896A278A}"/>
    <cellStyle name="Output 2 5 3 4 6" xfId="29727" xr:uid="{18F312E1-6FC2-42F9-BCC3-FBB4DA1ADC08}"/>
    <cellStyle name="Output 2 5 3 4 6 2" xfId="29728" xr:uid="{C07086F0-4E0F-4C40-B55A-706364EF5FE3}"/>
    <cellStyle name="Output 2 5 3 4 6 3" xfId="29729" xr:uid="{FD95FF4E-40D5-4CC6-9084-9D6A011E8BE9}"/>
    <cellStyle name="Output 2 5 3 4 6 4" xfId="29730" xr:uid="{AA62CD93-C730-4575-B955-E35CC7068965}"/>
    <cellStyle name="Output 2 5 3 4 7" xfId="29731" xr:uid="{2C808EBB-E205-4B71-B985-29A3719F498B}"/>
    <cellStyle name="Output 2 5 3 4 8" xfId="29732" xr:uid="{7A6193FE-680F-4CDF-A9F4-DD900B293C7C}"/>
    <cellStyle name="Output 2 5 3 4 9" xfId="29733" xr:uid="{E31B6C17-F249-4149-AA29-7F05AC05B010}"/>
    <cellStyle name="Output 2 5 3 5" xfId="29734" xr:uid="{623E3832-E75D-42E8-8A6B-B0D8B7F9F1DC}"/>
    <cellStyle name="Output 2 5 3 5 10" xfId="29735" xr:uid="{7734CE24-0072-41AE-8B3B-835EF21181CF}"/>
    <cellStyle name="Output 2 5 3 5 11" xfId="29736" xr:uid="{A0D6B092-D31B-4892-853D-A980730EDB2C}"/>
    <cellStyle name="Output 2 5 3 5 2" xfId="29737" xr:uid="{8C164436-8878-4AAC-93A9-25BE2486300E}"/>
    <cellStyle name="Output 2 5 3 5 2 2" xfId="29738" xr:uid="{38A2F3F3-5ADF-4F50-B945-77E11015A986}"/>
    <cellStyle name="Output 2 5 3 5 2 3" xfId="29739" xr:uid="{4F6841D7-ABE2-48D4-859B-E20E15147520}"/>
    <cellStyle name="Output 2 5 3 5 2 4" xfId="29740" xr:uid="{66D1F9B7-B4AB-41F7-A9EB-EB3B87396C27}"/>
    <cellStyle name="Output 2 5 3 5 3" xfId="29741" xr:uid="{9CA2F368-30A2-4E83-AFFA-8F8DA8BB1AC0}"/>
    <cellStyle name="Output 2 5 3 5 3 2" xfId="29742" xr:uid="{97E3C295-D8DB-4454-AF20-7786409C20A4}"/>
    <cellStyle name="Output 2 5 3 5 3 3" xfId="29743" xr:uid="{35F287E7-C51D-4697-9CF1-68424A76D0C5}"/>
    <cellStyle name="Output 2 5 3 5 3 4" xfId="29744" xr:uid="{12B7A021-A968-4A33-B83B-AF75C1317ECE}"/>
    <cellStyle name="Output 2 5 3 5 4" xfId="29745" xr:uid="{4DC740D7-8A3A-4CD8-B9AE-30DCA5CDF3B1}"/>
    <cellStyle name="Output 2 5 3 5 4 2" xfId="29746" xr:uid="{A4552F78-3951-44EC-92F4-3FB86183CF10}"/>
    <cellStyle name="Output 2 5 3 5 4 3" xfId="29747" xr:uid="{375E0920-8CAC-4AB1-800D-13C193597FE1}"/>
    <cellStyle name="Output 2 5 3 5 4 4" xfId="29748" xr:uid="{51629560-D8C7-4203-A743-BA3B561692EC}"/>
    <cellStyle name="Output 2 5 3 5 5" xfId="29749" xr:uid="{3BCDDAB5-4538-4588-B316-593F2A2B7FA5}"/>
    <cellStyle name="Output 2 5 3 5 5 2" xfId="29750" xr:uid="{DC23C0F6-AABC-432A-A9FB-84DA2F14F2FD}"/>
    <cellStyle name="Output 2 5 3 5 5 3" xfId="29751" xr:uid="{4F081286-E5BD-433D-A710-90BF265A2BBB}"/>
    <cellStyle name="Output 2 5 3 5 5 4" xfId="29752" xr:uid="{C7CB7CBB-33B0-417F-96C3-81DC50756CC0}"/>
    <cellStyle name="Output 2 5 3 5 6" xfId="29753" xr:uid="{95C909EC-2351-408B-8094-724165142773}"/>
    <cellStyle name="Output 2 5 3 5 6 2" xfId="29754" xr:uid="{C1CB890A-86FF-4A57-891B-958C3A4577DB}"/>
    <cellStyle name="Output 2 5 3 5 6 3" xfId="29755" xr:uid="{1B27D9AF-F7DE-4F67-988B-BE788377843C}"/>
    <cellStyle name="Output 2 5 3 5 6 4" xfId="29756" xr:uid="{5D974977-73DC-4C54-BB7D-F666CCE81D37}"/>
    <cellStyle name="Output 2 5 3 5 7" xfId="29757" xr:uid="{CEEFE0D3-AD33-4B2C-B120-8DF7708EFD80}"/>
    <cellStyle name="Output 2 5 3 5 8" xfId="29758" xr:uid="{7D302E2D-4AC4-4F36-9CDD-7F5A8262B610}"/>
    <cellStyle name="Output 2 5 3 5 9" xfId="29759" xr:uid="{3C1122FB-98E6-4FFE-ADD9-80BAB2907398}"/>
    <cellStyle name="Output 2 5 3 6" xfId="29760" xr:uid="{BC9F1C88-A66D-4D8A-BEAF-C13E8290106A}"/>
    <cellStyle name="Output 2 5 3 6 2" xfId="29761" xr:uid="{971D69FA-DAFF-4260-AA43-BDEC452AF408}"/>
    <cellStyle name="Output 2 5 3 6 2 2" xfId="29762" xr:uid="{AAE39ED8-6F19-42B9-AC23-8103762CB1CF}"/>
    <cellStyle name="Output 2 5 3 6 2 3" xfId="29763" xr:uid="{2F8C5705-0792-4DEA-99AC-FC37803B625B}"/>
    <cellStyle name="Output 2 5 3 6 3" xfId="29764" xr:uid="{623BACFA-C6AD-4BB2-81A9-A27ADDF83B7D}"/>
    <cellStyle name="Output 2 5 3 6 3 2" xfId="29765" xr:uid="{169E63D3-4720-4722-951E-796616F66A3F}"/>
    <cellStyle name="Output 2 5 3 6 3 3" xfId="29766" xr:uid="{19D92A22-5834-4AF5-BCBF-D114328B6EE9}"/>
    <cellStyle name="Output 2 5 3 6 4" xfId="29767" xr:uid="{3646ECA7-3EF0-48F3-98F9-8B231B653E36}"/>
    <cellStyle name="Output 2 5 3 6 4 2" xfId="29768" xr:uid="{C4FB8278-457A-4320-8AB6-E1E0320E1B7F}"/>
    <cellStyle name="Output 2 5 3 6 4 3" xfId="29769" xr:uid="{9931523E-061F-49A3-853E-DE411AB7ED11}"/>
    <cellStyle name="Output 2 5 3 6 5" xfId="29770" xr:uid="{735F6510-1CB6-4CFB-8447-1A63097A1C19}"/>
    <cellStyle name="Output 2 5 3 6 5 2" xfId="29771" xr:uid="{B9741E75-6C84-4ACF-9739-BF819CAE7F76}"/>
    <cellStyle name="Output 2 5 3 6 5 3" xfId="29772" xr:uid="{0817D33C-E01F-4F31-AB9F-9DB0CC445CEA}"/>
    <cellStyle name="Output 2 5 3 6 6" xfId="29773" xr:uid="{5758AFE1-0E14-4815-A169-9016A00E2F70}"/>
    <cellStyle name="Output 2 5 3 6 6 2" xfId="29774" xr:uid="{BA67791D-996A-4BBE-8CA0-CD650253CF78}"/>
    <cellStyle name="Output 2 5 3 6 6 3" xfId="29775" xr:uid="{0BD11B88-532F-424E-9BE4-9328E83D1E44}"/>
    <cellStyle name="Output 2 5 3 6 7" xfId="29776" xr:uid="{256A3157-2F3A-4A20-A8A0-F2C4E7774FB7}"/>
    <cellStyle name="Output 2 5 3 6 8" xfId="29777" xr:uid="{D9DC1900-C4D5-448A-881E-E51E96F7259E}"/>
    <cellStyle name="Output 2 5 3 6 9" xfId="29778" xr:uid="{DA37C726-8CBC-488C-9CD3-7D0A93881016}"/>
    <cellStyle name="Output 2 5 3 7" xfId="29779" xr:uid="{0E229F32-7291-4E0A-8F23-4993E1C16C32}"/>
    <cellStyle name="Output 2 5 3 7 2" xfId="29780" xr:uid="{80DA0565-87DC-40A3-81C1-60F843672887}"/>
    <cellStyle name="Output 2 5 3 7 2 2" xfId="29781" xr:uid="{C80A9611-A8E4-4C38-8A28-161F3D78D1EA}"/>
    <cellStyle name="Output 2 5 3 7 2 3" xfId="29782" xr:uid="{3B7D79B7-5C6A-411C-ABE2-1E44FFBB6208}"/>
    <cellStyle name="Output 2 5 3 7 3" xfId="29783" xr:uid="{0655007D-1958-4375-911A-E25B8A17426A}"/>
    <cellStyle name="Output 2 5 3 7 3 2" xfId="29784" xr:uid="{B014DBAF-DBA9-4B1F-A550-E54519AE9912}"/>
    <cellStyle name="Output 2 5 3 7 3 3" xfId="29785" xr:uid="{FE3F8AD6-3584-4768-A723-FE4ECE989BAD}"/>
    <cellStyle name="Output 2 5 3 7 4" xfId="29786" xr:uid="{1AA13766-6D49-4517-85EE-3A8B9C3C2070}"/>
    <cellStyle name="Output 2 5 3 7 4 2" xfId="29787" xr:uid="{4BFDD7D3-0C42-4F84-A00C-F9BC43A88146}"/>
    <cellStyle name="Output 2 5 3 7 4 3" xfId="29788" xr:uid="{C2EB085E-A07F-460E-A3C4-C30A607BA308}"/>
    <cellStyle name="Output 2 5 3 7 5" xfId="29789" xr:uid="{A7110B85-8FE4-4211-A037-3F60D3738526}"/>
    <cellStyle name="Output 2 5 3 7 5 2" xfId="29790" xr:uid="{41D3D880-365B-4D0A-B412-94826319A64D}"/>
    <cellStyle name="Output 2 5 3 7 5 3" xfId="29791" xr:uid="{7588FF89-8E54-41B7-A067-1FEA619570EB}"/>
    <cellStyle name="Output 2 5 3 7 6" xfId="29792" xr:uid="{0FE19581-E734-4549-8AEF-9BE838BCE54E}"/>
    <cellStyle name="Output 2 5 3 7 6 2" xfId="29793" xr:uid="{BB2D2B38-E4BF-4484-BC2B-29BF1D73069D}"/>
    <cellStyle name="Output 2 5 3 7 6 3" xfId="29794" xr:uid="{805091CC-3321-4A6E-A523-F3345CAC9AE8}"/>
    <cellStyle name="Output 2 5 3 7 7" xfId="29795" xr:uid="{7269163A-6D3B-4724-BE88-D01A20154D1F}"/>
    <cellStyle name="Output 2 5 3 7 8" xfId="29796" xr:uid="{414532EC-0799-4E13-8A35-09FD4B80D8F7}"/>
    <cellStyle name="Output 2 5 3 7 9" xfId="29797" xr:uid="{92E38613-7507-4167-8199-7C5841776055}"/>
    <cellStyle name="Output 2 5 3 8" xfId="29798" xr:uid="{E773D55B-8394-4A7F-AF53-A0192277F5CE}"/>
    <cellStyle name="Output 2 5 3 8 2" xfId="29799" xr:uid="{0449F541-BAC7-4789-8F16-FA1229F58E82}"/>
    <cellStyle name="Output 2 5 3 8 2 2" xfId="29800" xr:uid="{B9DE67BB-9F3B-4DBF-A7A9-865F009B6FCA}"/>
    <cellStyle name="Output 2 5 3 8 2 3" xfId="29801" xr:uid="{38DEA15C-6C3F-4312-8A2D-97E31835F9EC}"/>
    <cellStyle name="Output 2 5 3 8 3" xfId="29802" xr:uid="{C7535494-353C-4D21-B2C4-EAA9960E7DB0}"/>
    <cellStyle name="Output 2 5 3 8 3 2" xfId="29803" xr:uid="{84AB776B-31E3-41D1-A45A-C94159ED2758}"/>
    <cellStyle name="Output 2 5 3 8 3 3" xfId="29804" xr:uid="{714BB27A-B6FF-48B8-9FDB-794E67AEC5F9}"/>
    <cellStyle name="Output 2 5 3 8 4" xfId="29805" xr:uid="{DFC03721-4632-4DC2-A7AC-AF15D0006FAB}"/>
    <cellStyle name="Output 2 5 3 8 4 2" xfId="29806" xr:uid="{32E56DAE-61B1-43B2-9BCF-38AFB19A1541}"/>
    <cellStyle name="Output 2 5 3 8 4 3" xfId="29807" xr:uid="{F1930261-12B1-4E83-9329-A7329FE69EE2}"/>
    <cellStyle name="Output 2 5 3 8 5" xfId="29808" xr:uid="{47B03FDA-164A-4193-8EE5-4294399AD161}"/>
    <cellStyle name="Output 2 5 3 8 5 2" xfId="29809" xr:uid="{EF7302FD-4D05-4C95-A47C-00BCD2940A1C}"/>
    <cellStyle name="Output 2 5 3 8 5 3" xfId="29810" xr:uid="{C3D7B150-3579-4E29-A872-4956728F1C48}"/>
    <cellStyle name="Output 2 5 3 8 6" xfId="29811" xr:uid="{1D19F88C-1CE8-4E0F-BA17-A852EEC89650}"/>
    <cellStyle name="Output 2 5 3 8 6 2" xfId="29812" xr:uid="{5AF9B1BA-FA48-451B-BF0B-6BD677444922}"/>
    <cellStyle name="Output 2 5 3 8 6 3" xfId="29813" xr:uid="{DA6C6492-1388-4263-ACD0-730212BCF106}"/>
    <cellStyle name="Output 2 5 3 8 7" xfId="29814" xr:uid="{8D38C35A-EEE6-4D58-88BD-045A26FF0EBD}"/>
    <cellStyle name="Output 2 5 3 8 8" xfId="29815" xr:uid="{E9340C50-E047-41C8-9753-B82B596088CA}"/>
    <cellStyle name="Output 2 5 3 8 9" xfId="29816" xr:uid="{8653EE20-1224-4168-9A67-10D512056214}"/>
    <cellStyle name="Output 2 5 3 9" xfId="29817" xr:uid="{C65DAFFD-AFAC-4861-A812-7388CB2781DF}"/>
    <cellStyle name="Output 2 5 3 9 2" xfId="29818" xr:uid="{F6136D78-E008-48DD-B6F4-9AA7B5F6B97F}"/>
    <cellStyle name="Output 2 5 3 9 2 2" xfId="29819" xr:uid="{ED60F5D4-EA36-4FBB-9804-C5DE6DA9E343}"/>
    <cellStyle name="Output 2 5 3 9 2 3" xfId="29820" xr:uid="{9E9813AB-90FF-4C82-B5A7-1CC21A0DE80A}"/>
    <cellStyle name="Output 2 5 3 9 3" xfId="29821" xr:uid="{EB3AF731-848E-4E7E-B112-7C5AACDD9DC1}"/>
    <cellStyle name="Output 2 5 3 9 3 2" xfId="29822" xr:uid="{F5A4228D-4F64-4D14-AAD3-1F8C54EC0E75}"/>
    <cellStyle name="Output 2 5 3 9 3 3" xfId="29823" xr:uid="{DE8E9821-5692-41D1-A6C4-88DC1B6CAFF3}"/>
    <cellStyle name="Output 2 5 3 9 4" xfId="29824" xr:uid="{3D6BDC38-970F-498C-B087-CFFC77FE71D3}"/>
    <cellStyle name="Output 2 5 3 9 4 2" xfId="29825" xr:uid="{A6261070-EFAC-4B69-81CB-83077010EF6D}"/>
    <cellStyle name="Output 2 5 3 9 4 3" xfId="29826" xr:uid="{0D3A4313-5065-465C-A685-2F648852B8B4}"/>
    <cellStyle name="Output 2 5 3 9 5" xfId="29827" xr:uid="{338B58ED-6665-4EEB-A036-0A3DACE44F1C}"/>
    <cellStyle name="Output 2 5 3 9 5 2" xfId="29828" xr:uid="{0650DE4E-D55F-44F8-9804-2D3A77837B29}"/>
    <cellStyle name="Output 2 5 3 9 5 3" xfId="29829" xr:uid="{3BC535E1-048F-4909-99DA-DB1AD34F85F7}"/>
    <cellStyle name="Output 2 5 3 9 6" xfId="29830" xr:uid="{6596E6D2-B16A-41DC-926F-E31F491B230D}"/>
    <cellStyle name="Output 2 5 3 9 6 2" xfId="29831" xr:uid="{7CC29E32-5183-41CF-9B5E-08A7E32E0F84}"/>
    <cellStyle name="Output 2 5 3 9 6 3" xfId="29832" xr:uid="{2F2742DD-F2FB-4C67-9DF1-E8724325EA7A}"/>
    <cellStyle name="Output 2 5 3 9 7" xfId="29833" xr:uid="{48822922-8B2E-4452-9018-70C179346233}"/>
    <cellStyle name="Output 2 5 3 9 8" xfId="29834" xr:uid="{18127667-F1A4-45D5-A6E0-4A701783E826}"/>
    <cellStyle name="Output 2 5 3 9 9" xfId="29835" xr:uid="{B73A8A4C-5F5C-4C2B-A784-AE8BB8788CCF}"/>
    <cellStyle name="Output 2 5 4" xfId="29836" xr:uid="{45D50647-8946-45EA-8D03-B1D2F1A37FF2}"/>
    <cellStyle name="Output 2 5 4 10" xfId="29837" xr:uid="{67DDFDFB-1DF8-452A-8B6B-7557590E63CE}"/>
    <cellStyle name="Output 2 5 4 10 2" xfId="29838" xr:uid="{8402A1DC-F139-4318-A306-0893DDB0F861}"/>
    <cellStyle name="Output 2 5 4 10 2 2" xfId="29839" xr:uid="{E4055DB6-36B9-41C3-99F6-902EC087BB86}"/>
    <cellStyle name="Output 2 5 4 10 2 3" xfId="29840" xr:uid="{EF8EDA5B-52E6-47A5-BA58-E18E705332A2}"/>
    <cellStyle name="Output 2 5 4 10 3" xfId="29841" xr:uid="{686FC332-0F88-4431-8451-732536BFD26F}"/>
    <cellStyle name="Output 2 5 4 10 3 2" xfId="29842" xr:uid="{03C8E601-CCD7-44DD-AB80-E293415F1962}"/>
    <cellStyle name="Output 2 5 4 10 3 3" xfId="29843" xr:uid="{7957AA80-2DAC-4334-ABCC-36D8094311BA}"/>
    <cellStyle name="Output 2 5 4 10 4" xfId="29844" xr:uid="{9CF9817C-6FE5-43E7-8734-A16B0CFA360D}"/>
    <cellStyle name="Output 2 5 4 10 4 2" xfId="29845" xr:uid="{0C230F41-1B6D-49C7-A2EA-1DA93B838FF7}"/>
    <cellStyle name="Output 2 5 4 10 4 3" xfId="29846" xr:uid="{8B2689BE-053F-47B1-A558-699982B41F2A}"/>
    <cellStyle name="Output 2 5 4 10 5" xfId="29847" xr:uid="{F1D9A443-86D5-4326-9856-BA0A5797C955}"/>
    <cellStyle name="Output 2 5 4 10 5 2" xfId="29848" xr:uid="{2C5AB377-C133-4AE1-85F7-A01895712B83}"/>
    <cellStyle name="Output 2 5 4 10 5 3" xfId="29849" xr:uid="{DAAB73EE-1AB0-4013-8230-9542273A8349}"/>
    <cellStyle name="Output 2 5 4 10 6" xfId="29850" xr:uid="{6D33C498-5BE4-4438-B637-926FF5A19E93}"/>
    <cellStyle name="Output 2 5 4 10 6 2" xfId="29851" xr:uid="{48529F38-DAA2-4636-B56D-270A95BDB0FB}"/>
    <cellStyle name="Output 2 5 4 10 6 3" xfId="29852" xr:uid="{168E48EC-E52C-4874-B15F-163CDA9EAFA6}"/>
    <cellStyle name="Output 2 5 4 10 7" xfId="29853" xr:uid="{5A131D61-62E6-4CFA-B71B-07DED0BA551B}"/>
    <cellStyle name="Output 2 5 4 10 8" xfId="29854" xr:uid="{70D8A09A-7238-4CD1-8D80-1560EC8ECB14}"/>
    <cellStyle name="Output 2 5 4 11" xfId="29855" xr:uid="{BF3B40FB-5212-43C8-B1F2-996BCFA03809}"/>
    <cellStyle name="Output 2 5 4 11 2" xfId="29856" xr:uid="{00671669-6FDE-4D8A-BA67-48D2F248D551}"/>
    <cellStyle name="Output 2 5 4 11 2 2" xfId="29857" xr:uid="{F6CB99F0-9343-4FA1-B301-50AFDAE6315E}"/>
    <cellStyle name="Output 2 5 4 11 2 3" xfId="29858" xr:uid="{CD72B24E-04E0-4A5F-8FA4-190D55B98945}"/>
    <cellStyle name="Output 2 5 4 11 3" xfId="29859" xr:uid="{0BB253CE-4245-4912-9E7C-D3C87BD75503}"/>
    <cellStyle name="Output 2 5 4 11 3 2" xfId="29860" xr:uid="{E97E9227-B24B-44F0-A619-D8DFE5D290F1}"/>
    <cellStyle name="Output 2 5 4 11 3 3" xfId="29861" xr:uid="{4757B5B6-3083-411C-99A0-5F0B81D8EEB7}"/>
    <cellStyle name="Output 2 5 4 11 4" xfId="29862" xr:uid="{A341226C-F11E-4D2C-B5DA-52407D3E574A}"/>
    <cellStyle name="Output 2 5 4 11 4 2" xfId="29863" xr:uid="{0AA13F48-E31F-419F-B99A-D9C13171002A}"/>
    <cellStyle name="Output 2 5 4 11 4 3" xfId="29864" xr:uid="{21883208-2AF4-4A64-BF77-B1A73E905183}"/>
    <cellStyle name="Output 2 5 4 11 5" xfId="29865" xr:uid="{6A2249A4-7CA3-4091-85EC-F9D306A15109}"/>
    <cellStyle name="Output 2 5 4 11 5 2" xfId="29866" xr:uid="{C4CBBA73-1E37-4F66-83D9-883F718EC23E}"/>
    <cellStyle name="Output 2 5 4 11 5 3" xfId="29867" xr:uid="{B41220C7-B754-4F4D-BEF0-037DF3A96101}"/>
    <cellStyle name="Output 2 5 4 11 6" xfId="29868" xr:uid="{BA3908DD-4EC3-48CC-BD45-0F2C29FAE0C0}"/>
    <cellStyle name="Output 2 5 4 11 6 2" xfId="29869" xr:uid="{3BD05555-9E9C-45F5-9093-178D2EA6070D}"/>
    <cellStyle name="Output 2 5 4 11 6 3" xfId="29870" xr:uid="{32A77E7A-CF0D-4E01-8413-2790BD8A0C88}"/>
    <cellStyle name="Output 2 5 4 11 7" xfId="29871" xr:uid="{EDFE0776-A35C-41CA-BFC2-199C416D6F2B}"/>
    <cellStyle name="Output 2 5 4 11 8" xfId="29872" xr:uid="{D135F70A-C9F0-424D-9AAA-EA2B54809CED}"/>
    <cellStyle name="Output 2 5 4 12" xfId="29873" xr:uid="{DA1FC700-1022-479B-B8D5-7B1048B8A064}"/>
    <cellStyle name="Output 2 5 4 12 2" xfId="29874" xr:uid="{77DE8393-BD8F-43F2-8C34-84559B56AD84}"/>
    <cellStyle name="Output 2 5 4 12 2 2" xfId="29875" xr:uid="{6F20E1A5-49C0-4377-9B31-7C7925A01ED4}"/>
    <cellStyle name="Output 2 5 4 12 2 3" xfId="29876" xr:uid="{D6086353-E671-49F9-A1AA-C09F595B5D68}"/>
    <cellStyle name="Output 2 5 4 12 3" xfId="29877" xr:uid="{1D5C61F9-0298-4DB0-9B79-930B2ECDF78F}"/>
    <cellStyle name="Output 2 5 4 12 3 2" xfId="29878" xr:uid="{1220D8DF-1A23-4779-A63A-674D1B27A3AC}"/>
    <cellStyle name="Output 2 5 4 12 3 3" xfId="29879" xr:uid="{28C68AEB-4C3C-4261-8171-D05F5FC7B112}"/>
    <cellStyle name="Output 2 5 4 12 4" xfId="29880" xr:uid="{4332657B-4893-4633-B936-D9BAB6F73634}"/>
    <cellStyle name="Output 2 5 4 12 4 2" xfId="29881" xr:uid="{69E3A3F3-A8B8-46E9-B0FC-C6A7BF269A9D}"/>
    <cellStyle name="Output 2 5 4 12 4 3" xfId="29882" xr:uid="{3DFE28EC-1DA2-451A-BB24-F55767E55BE2}"/>
    <cellStyle name="Output 2 5 4 12 5" xfId="29883" xr:uid="{8EB1F833-698C-4FFB-896F-BA0BCC7FDEA4}"/>
    <cellStyle name="Output 2 5 4 12 5 2" xfId="29884" xr:uid="{6F39C604-F052-46BE-A2B4-A042E0356F0C}"/>
    <cellStyle name="Output 2 5 4 12 5 3" xfId="29885" xr:uid="{E20491F9-46A6-476A-B92D-090734729A13}"/>
    <cellStyle name="Output 2 5 4 12 6" xfId="29886" xr:uid="{F45F9D0E-FA2D-414F-8A79-834F031CCDDC}"/>
    <cellStyle name="Output 2 5 4 12 6 2" xfId="29887" xr:uid="{209FCED1-0988-4074-A3BB-9A2D20A0EF87}"/>
    <cellStyle name="Output 2 5 4 12 6 3" xfId="29888" xr:uid="{B69EE106-AA70-4954-BFD4-BF3636EFE3A8}"/>
    <cellStyle name="Output 2 5 4 12 7" xfId="29889" xr:uid="{7DB8A77B-9335-400D-B404-E1E74C16294C}"/>
    <cellStyle name="Output 2 5 4 12 8" xfId="29890" xr:uid="{35879D68-A803-48CF-B5F3-38DA67796F1C}"/>
    <cellStyle name="Output 2 5 4 13" xfId="29891" xr:uid="{B85BFE1F-094F-45D3-B476-D9B427818A3C}"/>
    <cellStyle name="Output 2 5 4 13 2" xfId="29892" xr:uid="{A86D3238-48C6-42F5-9B36-11859AC6C488}"/>
    <cellStyle name="Output 2 5 4 13 2 2" xfId="29893" xr:uid="{CD34715B-30E3-4CA4-90FA-C5866FE18619}"/>
    <cellStyle name="Output 2 5 4 13 2 3" xfId="29894" xr:uid="{A5C472F1-E424-442C-B4CD-D8D0081CB34C}"/>
    <cellStyle name="Output 2 5 4 13 3" xfId="29895" xr:uid="{998CCD26-8BFB-4AB1-9677-1250A76F8722}"/>
    <cellStyle name="Output 2 5 4 13 3 2" xfId="29896" xr:uid="{3E8E2E97-44F7-41C9-8170-B6F22F6B1264}"/>
    <cellStyle name="Output 2 5 4 13 3 3" xfId="29897" xr:uid="{E194D16C-C3B0-40ED-A9C7-C36CEEAB253A}"/>
    <cellStyle name="Output 2 5 4 13 4" xfId="29898" xr:uid="{878913CC-27F8-4EA2-B8BD-98EADD57A302}"/>
    <cellStyle name="Output 2 5 4 13 4 2" xfId="29899" xr:uid="{CDD67DE6-268C-4F63-B8B6-F18ED63C0561}"/>
    <cellStyle name="Output 2 5 4 13 4 3" xfId="29900" xr:uid="{CDE3E39A-B0A4-4CFF-B047-081831BC967F}"/>
    <cellStyle name="Output 2 5 4 13 5" xfId="29901" xr:uid="{3C2337E1-4B88-4376-8B3F-92FC62EEB51C}"/>
    <cellStyle name="Output 2 5 4 13 5 2" xfId="29902" xr:uid="{73BF3047-9AED-4D62-A313-F4B63F49D398}"/>
    <cellStyle name="Output 2 5 4 13 5 3" xfId="29903" xr:uid="{30749E3E-738D-417B-A23D-5747A6C460D1}"/>
    <cellStyle name="Output 2 5 4 13 6" xfId="29904" xr:uid="{65F3F7E4-FC32-4D94-A1E1-186BD66D4BB4}"/>
    <cellStyle name="Output 2 5 4 13 6 2" xfId="29905" xr:uid="{729CFCB9-5F37-4C50-AE3B-6803C1C521FC}"/>
    <cellStyle name="Output 2 5 4 13 6 3" xfId="29906" xr:uid="{D740B664-EF21-40E4-A706-C3880D359464}"/>
    <cellStyle name="Output 2 5 4 13 7" xfId="29907" xr:uid="{809476D4-9AA7-4317-BE67-6EF275530AC3}"/>
    <cellStyle name="Output 2 5 4 13 8" xfId="29908" xr:uid="{1BF405A3-4F37-4076-B4C7-87570CAB2715}"/>
    <cellStyle name="Output 2 5 4 14" xfId="29909" xr:uid="{54E9E88A-7691-4D02-B613-1D795E51FC6D}"/>
    <cellStyle name="Output 2 5 4 14 2" xfId="29910" xr:uid="{1C73FCDF-62F3-4A16-8933-659F7D3E1D2A}"/>
    <cellStyle name="Output 2 5 4 14 2 2" xfId="29911" xr:uid="{456C0406-C1FF-4275-AA28-78D61A1FD213}"/>
    <cellStyle name="Output 2 5 4 14 2 3" xfId="29912" xr:uid="{492EA1B3-BD66-4E85-B866-15234B023A1C}"/>
    <cellStyle name="Output 2 5 4 14 3" xfId="29913" xr:uid="{DA5D9AAD-9C4D-431E-97A9-90AC7345C33E}"/>
    <cellStyle name="Output 2 5 4 14 3 2" xfId="29914" xr:uid="{604B0358-3D06-449F-BD77-D51031B15563}"/>
    <cellStyle name="Output 2 5 4 14 3 3" xfId="29915" xr:uid="{E87BB197-FEDA-443F-86FB-0329048EF28B}"/>
    <cellStyle name="Output 2 5 4 14 4" xfId="29916" xr:uid="{35976578-C0C8-455B-B7A6-EC8D20434D6A}"/>
    <cellStyle name="Output 2 5 4 14 4 2" xfId="29917" xr:uid="{B219A352-BBBD-4E5A-86A3-92A645902269}"/>
    <cellStyle name="Output 2 5 4 14 4 3" xfId="29918" xr:uid="{1A47EA99-8C43-4DA5-8F48-E582B481CC34}"/>
    <cellStyle name="Output 2 5 4 14 5" xfId="29919" xr:uid="{92D670E1-E3A4-464F-A317-BAD6072C77A1}"/>
    <cellStyle name="Output 2 5 4 14 5 2" xfId="29920" xr:uid="{E31E3F7C-87EC-440D-83BF-1C5C85C02E6E}"/>
    <cellStyle name="Output 2 5 4 14 5 3" xfId="29921" xr:uid="{65F20785-BE96-4041-AD48-E6E8C9721BDB}"/>
    <cellStyle name="Output 2 5 4 14 6" xfId="29922" xr:uid="{28F0D0F6-7C8E-4D1E-A466-07C79CB10B74}"/>
    <cellStyle name="Output 2 5 4 14 6 2" xfId="29923" xr:uid="{1842D721-851D-478B-9A27-6A545A391493}"/>
    <cellStyle name="Output 2 5 4 14 6 3" xfId="29924" xr:uid="{E94DC69D-E9C1-4E71-87AE-F7FCE998C18E}"/>
    <cellStyle name="Output 2 5 4 14 7" xfId="29925" xr:uid="{ADEED26F-8FBE-45A5-938B-802263039E46}"/>
    <cellStyle name="Output 2 5 4 14 8" xfId="29926" xr:uid="{8E72407B-32B3-4513-A226-CC2D976A6975}"/>
    <cellStyle name="Output 2 5 4 15" xfId="29927" xr:uid="{07FC620F-B05E-499F-880A-FDEFB7D8900F}"/>
    <cellStyle name="Output 2 5 4 15 2" xfId="29928" xr:uid="{D92ACD0E-D227-4A76-A271-580E8137704A}"/>
    <cellStyle name="Output 2 5 4 15 3" xfId="29929" xr:uid="{63CB1987-4845-4424-98CF-9E17C94115BC}"/>
    <cellStyle name="Output 2 5 4 16" xfId="29930" xr:uid="{85E1F00B-4D19-42E4-910B-1F19A7B8C9B9}"/>
    <cellStyle name="Output 2 5 4 16 2" xfId="29931" xr:uid="{85E12485-BEB4-4700-8C30-3BB47A521E11}"/>
    <cellStyle name="Output 2 5 4 16 3" xfId="29932" xr:uid="{4DE7D944-8A07-44B4-ACDC-178C4FC1BBF4}"/>
    <cellStyle name="Output 2 5 4 17" xfId="29933" xr:uid="{586046CB-B13E-411B-AC38-3AA0D2DD422D}"/>
    <cellStyle name="Output 2 5 4 18" xfId="29934" xr:uid="{9DB1B6E6-E38F-4659-BE03-63C029CDEB2C}"/>
    <cellStyle name="Output 2 5 4 2" xfId="29935" xr:uid="{1AE4C201-B2D7-46A5-854B-69C088518137}"/>
    <cellStyle name="Output 2 5 4 2 2" xfId="29936" xr:uid="{E1D6FEB1-D136-4CBA-B3DC-74C98DC1535E}"/>
    <cellStyle name="Output 2 5 4 2 2 2" xfId="29937" xr:uid="{9AF2137D-77F1-4AC3-B7B2-32935E61A40F}"/>
    <cellStyle name="Output 2 5 4 2 2 3" xfId="29938" xr:uid="{AE4103CE-2E69-46D2-A0D9-41F777D03BA4}"/>
    <cellStyle name="Output 2 5 4 2 3" xfId="29939" xr:uid="{71C01B68-8B16-4FC6-8AD9-2F062BB56C28}"/>
    <cellStyle name="Output 2 5 4 2 3 2" xfId="29940" xr:uid="{62F4ADAC-4B09-4C23-997A-E0909CBCA51D}"/>
    <cellStyle name="Output 2 5 4 2 3 3" xfId="29941" xr:uid="{62A8BE9E-CC01-4778-B8F8-99D18026CA4C}"/>
    <cellStyle name="Output 2 5 4 2 4" xfId="29942" xr:uid="{96E656C9-FDB2-4508-A4BA-E5CAC670B62C}"/>
    <cellStyle name="Output 2 5 4 2 4 2" xfId="29943" xr:uid="{FE4BE16F-C142-4890-A503-019BFA798391}"/>
    <cellStyle name="Output 2 5 4 2 4 3" xfId="29944" xr:uid="{26C5A2C1-CC7C-4DCF-B4C3-D6817E4BCE4F}"/>
    <cellStyle name="Output 2 5 4 2 5" xfId="29945" xr:uid="{50B51042-BCAA-449E-A837-08854FA45AD5}"/>
    <cellStyle name="Output 2 5 4 2 5 2" xfId="29946" xr:uid="{DCBAA4CA-85CC-42B3-9D3A-E7DFD30D626E}"/>
    <cellStyle name="Output 2 5 4 2 5 3" xfId="29947" xr:uid="{D9F1768F-6345-4E92-8C3C-177BBD4B434E}"/>
    <cellStyle name="Output 2 5 4 2 6" xfId="29948" xr:uid="{09FB9BDE-D160-43CB-B4FF-E82D07A66625}"/>
    <cellStyle name="Output 2 5 4 2 6 2" xfId="29949" xr:uid="{F6C54041-FE99-4AE6-9D59-584A18F81C58}"/>
    <cellStyle name="Output 2 5 4 2 6 3" xfId="29950" xr:uid="{1F64E74D-2AA8-4219-BD3A-0B067138C559}"/>
    <cellStyle name="Output 2 5 4 2 7" xfId="29951" xr:uid="{CC494BE4-C43D-418E-85CB-D3EE570407C4}"/>
    <cellStyle name="Output 2 5 4 2 8" xfId="29952" xr:uid="{DD72AEE8-2CB5-40D9-B86D-BB20AD9B716F}"/>
    <cellStyle name="Output 2 5 4 2 9" xfId="29953" xr:uid="{73B7C41F-DC92-4CA1-B159-660FE06ADAC4}"/>
    <cellStyle name="Output 2 5 4 3" xfId="29954" xr:uid="{DBFD39C9-CF30-46D4-9BC7-FD820A44E879}"/>
    <cellStyle name="Output 2 5 4 3 2" xfId="29955" xr:uid="{EA635EA9-C306-4AE9-BF91-271A6E607FB2}"/>
    <cellStyle name="Output 2 5 4 3 2 2" xfId="29956" xr:uid="{F5DF9802-8DC7-4620-8423-29624550401B}"/>
    <cellStyle name="Output 2 5 4 3 2 3" xfId="29957" xr:uid="{7B966724-03A7-4169-A824-5CA98B892E1F}"/>
    <cellStyle name="Output 2 5 4 3 3" xfId="29958" xr:uid="{FDCCF073-43A8-46CF-8A7F-0D0B9BFEF24C}"/>
    <cellStyle name="Output 2 5 4 3 3 2" xfId="29959" xr:uid="{57533D0D-1F89-4C5D-823D-3ED43AD9933F}"/>
    <cellStyle name="Output 2 5 4 3 3 3" xfId="29960" xr:uid="{C19030B0-3126-4FD0-8CCD-FBF2F4EA2413}"/>
    <cellStyle name="Output 2 5 4 3 4" xfId="29961" xr:uid="{8F1501CD-8568-4EF2-AB15-F48138E0A55E}"/>
    <cellStyle name="Output 2 5 4 3 4 2" xfId="29962" xr:uid="{BAF81C1D-393B-4DDB-BE8F-BA8F7179CF3B}"/>
    <cellStyle name="Output 2 5 4 3 4 3" xfId="29963" xr:uid="{BC9C9350-1659-429A-8425-FCD7B7697E20}"/>
    <cellStyle name="Output 2 5 4 3 5" xfId="29964" xr:uid="{A42C0358-3AB8-4850-91E9-D09FBDD4F64B}"/>
    <cellStyle name="Output 2 5 4 3 5 2" xfId="29965" xr:uid="{7772C37D-B3B8-4B6C-966E-6703A150AA5A}"/>
    <cellStyle name="Output 2 5 4 3 5 3" xfId="29966" xr:uid="{3C29AF6D-77A3-4A5A-AA3D-4D37BBE32892}"/>
    <cellStyle name="Output 2 5 4 3 6" xfId="29967" xr:uid="{309D9B5B-18DB-4CA2-B15C-52DCD573749F}"/>
    <cellStyle name="Output 2 5 4 3 6 2" xfId="29968" xr:uid="{AB6E4463-E3D5-4F4B-ADBA-899F7DAC744F}"/>
    <cellStyle name="Output 2 5 4 3 6 3" xfId="29969" xr:uid="{55AFF743-9279-487B-A584-CC4F5C5E3DFF}"/>
    <cellStyle name="Output 2 5 4 3 7" xfId="29970" xr:uid="{31D6F290-B9C0-4E5D-8D73-7FEF5FA59BB4}"/>
    <cellStyle name="Output 2 5 4 3 8" xfId="29971" xr:uid="{AF1CC802-2C82-47DE-B068-0397E9AA1504}"/>
    <cellStyle name="Output 2 5 4 3 9" xfId="29972" xr:uid="{F3633BCE-9412-49CD-B89F-6F6C2D19E194}"/>
    <cellStyle name="Output 2 5 4 4" xfId="29973" xr:uid="{525D3F96-202A-4B46-985E-87D6DDF24310}"/>
    <cellStyle name="Output 2 5 4 4 2" xfId="29974" xr:uid="{3B4855C9-FC16-4520-B33D-88AFB923CEA5}"/>
    <cellStyle name="Output 2 5 4 4 2 2" xfId="29975" xr:uid="{1B0BE9CD-E1A1-41A0-9B8B-0B52D636A822}"/>
    <cellStyle name="Output 2 5 4 4 2 3" xfId="29976" xr:uid="{689077A8-B651-4E4F-8EAE-2A69E7E37BDD}"/>
    <cellStyle name="Output 2 5 4 4 3" xfId="29977" xr:uid="{9450EFA5-F6BA-47B0-9D35-C9AB7D0135D6}"/>
    <cellStyle name="Output 2 5 4 4 3 2" xfId="29978" xr:uid="{7A2F25E4-16AC-44CC-8438-8300D560DD3B}"/>
    <cellStyle name="Output 2 5 4 4 3 3" xfId="29979" xr:uid="{5BEB4BFD-AD71-4F7C-97F7-D9E6D4056DA4}"/>
    <cellStyle name="Output 2 5 4 4 4" xfId="29980" xr:uid="{9B60592E-A90B-4C1C-ACB3-6DFFDC0AEC38}"/>
    <cellStyle name="Output 2 5 4 4 4 2" xfId="29981" xr:uid="{086BFF53-98D5-4136-BC3D-06DC28A58903}"/>
    <cellStyle name="Output 2 5 4 4 4 3" xfId="29982" xr:uid="{8031C155-68D8-49DE-A017-3C529CE13C8B}"/>
    <cellStyle name="Output 2 5 4 4 5" xfId="29983" xr:uid="{F7F84DFF-10DA-4AAC-AC21-63B5D17F90AC}"/>
    <cellStyle name="Output 2 5 4 4 5 2" xfId="29984" xr:uid="{1C26C07F-F0E0-4543-A7F4-C56752FFE4B3}"/>
    <cellStyle name="Output 2 5 4 4 5 3" xfId="29985" xr:uid="{0E023653-C106-4F68-AAC1-F0FD4455DF77}"/>
    <cellStyle name="Output 2 5 4 4 6" xfId="29986" xr:uid="{303D4B12-0E29-4B34-BD83-875EA91ACF39}"/>
    <cellStyle name="Output 2 5 4 4 6 2" xfId="29987" xr:uid="{6BEC1455-779C-48F9-817D-BA7F10AB68AA}"/>
    <cellStyle name="Output 2 5 4 4 6 3" xfId="29988" xr:uid="{3DD46999-23B1-4091-AB71-80B5679AC7C0}"/>
    <cellStyle name="Output 2 5 4 4 7" xfId="29989" xr:uid="{CBC7221D-7B05-4F7E-9D3C-27AFDA42A00E}"/>
    <cellStyle name="Output 2 5 4 4 8" xfId="29990" xr:uid="{7776F2C3-5ABE-46B1-B148-0D5FF21B492D}"/>
    <cellStyle name="Output 2 5 4 4 9" xfId="29991" xr:uid="{B1583221-8683-46EF-81E7-C47A9DBBB8FE}"/>
    <cellStyle name="Output 2 5 4 5" xfId="29992" xr:uid="{49437061-BE57-4436-8CAF-73F7B33BC604}"/>
    <cellStyle name="Output 2 5 4 5 2" xfId="29993" xr:uid="{943FABCE-F7E8-4F4C-87B8-82913575C936}"/>
    <cellStyle name="Output 2 5 4 5 2 2" xfId="29994" xr:uid="{88D6936B-389F-464F-AB34-833932B27EE3}"/>
    <cellStyle name="Output 2 5 4 5 2 3" xfId="29995" xr:uid="{78EA5937-A832-4F38-BE9E-2C55DE7B2B10}"/>
    <cellStyle name="Output 2 5 4 5 3" xfId="29996" xr:uid="{8F3A1DA9-9880-4E6C-BFC5-7C8BC63F5FB3}"/>
    <cellStyle name="Output 2 5 4 5 3 2" xfId="29997" xr:uid="{DBFF66ED-352B-413F-9F08-ADCCF19C712C}"/>
    <cellStyle name="Output 2 5 4 5 3 3" xfId="29998" xr:uid="{29260354-76C5-46AA-B996-A00FE7CB6797}"/>
    <cellStyle name="Output 2 5 4 5 4" xfId="29999" xr:uid="{F36670BF-0CA6-448B-A6CA-41264FECDA7F}"/>
    <cellStyle name="Output 2 5 4 5 4 2" xfId="30000" xr:uid="{08662318-40F1-445F-99FD-33E16B53D3C7}"/>
    <cellStyle name="Output 2 5 4 5 4 3" xfId="30001" xr:uid="{65201FF3-A549-4DB0-AEA9-E38D3BE45E58}"/>
    <cellStyle name="Output 2 5 4 5 5" xfId="30002" xr:uid="{75B42419-7DAF-481A-991F-C5409444EE0C}"/>
    <cellStyle name="Output 2 5 4 5 5 2" xfId="30003" xr:uid="{C46E033D-FFF0-403D-BF82-9CE11652F79E}"/>
    <cellStyle name="Output 2 5 4 5 5 3" xfId="30004" xr:uid="{85C6C0D4-1428-4D9C-97C6-3078D58D268C}"/>
    <cellStyle name="Output 2 5 4 5 6" xfId="30005" xr:uid="{8AC50B5B-E91E-474E-B876-8E794E190B7D}"/>
    <cellStyle name="Output 2 5 4 5 6 2" xfId="30006" xr:uid="{8AAC9FB6-55BB-4A21-8E4A-FC5EC2A44180}"/>
    <cellStyle name="Output 2 5 4 5 6 3" xfId="30007" xr:uid="{037E543D-3638-4796-B93A-4D57EE64D59D}"/>
    <cellStyle name="Output 2 5 4 5 7" xfId="30008" xr:uid="{0E8D627B-CAD9-45D3-8202-A3FD18B69C89}"/>
    <cellStyle name="Output 2 5 4 5 8" xfId="30009" xr:uid="{2347A65B-3952-4CC0-8D7B-164723F542B3}"/>
    <cellStyle name="Output 2 5 4 5 9" xfId="30010" xr:uid="{B68A49AC-CD87-4347-94C1-FC9F281BCBBD}"/>
    <cellStyle name="Output 2 5 4 6" xfId="30011" xr:uid="{1160326B-88D6-441B-8241-06A96E18489A}"/>
    <cellStyle name="Output 2 5 4 6 2" xfId="30012" xr:uid="{7BAA68F2-497E-4740-9620-B45EC8444082}"/>
    <cellStyle name="Output 2 5 4 6 2 2" xfId="30013" xr:uid="{74FEA877-5ADD-4433-9780-0654EDBCEC3D}"/>
    <cellStyle name="Output 2 5 4 6 2 3" xfId="30014" xr:uid="{F0A960A9-CB73-4A96-8017-D99F77D6F5AD}"/>
    <cellStyle name="Output 2 5 4 6 3" xfId="30015" xr:uid="{12E034D4-CBC8-46A8-B98F-062B18EC7761}"/>
    <cellStyle name="Output 2 5 4 6 3 2" xfId="30016" xr:uid="{6D2A8834-605E-4C2F-A593-DEC245B24E41}"/>
    <cellStyle name="Output 2 5 4 6 3 3" xfId="30017" xr:uid="{1532C58D-F397-4729-94AC-2ED2536069B3}"/>
    <cellStyle name="Output 2 5 4 6 4" xfId="30018" xr:uid="{EF5D0B4B-EDE3-470A-9AED-3E0EAECAFC15}"/>
    <cellStyle name="Output 2 5 4 6 4 2" xfId="30019" xr:uid="{1C4562AB-610B-430C-81D3-8D5884704996}"/>
    <cellStyle name="Output 2 5 4 6 4 3" xfId="30020" xr:uid="{AEF910EE-C352-4B45-845E-4C3D719DAD4A}"/>
    <cellStyle name="Output 2 5 4 6 5" xfId="30021" xr:uid="{CB1A2471-472C-46FB-8B83-93853DA704ED}"/>
    <cellStyle name="Output 2 5 4 6 5 2" xfId="30022" xr:uid="{495129BA-631E-4DAA-BB0A-5AFEE56E6011}"/>
    <cellStyle name="Output 2 5 4 6 5 3" xfId="30023" xr:uid="{1257C4F3-F6CD-4EF0-ADA7-5B741D3B515D}"/>
    <cellStyle name="Output 2 5 4 6 6" xfId="30024" xr:uid="{F3C99438-B0F0-4871-8437-3FC6B4A51DB9}"/>
    <cellStyle name="Output 2 5 4 6 6 2" xfId="30025" xr:uid="{AC6963BA-E901-4A54-B934-C2F0550E57F9}"/>
    <cellStyle name="Output 2 5 4 6 6 3" xfId="30026" xr:uid="{1E414678-6143-426A-BBC9-275B6B1B4C89}"/>
    <cellStyle name="Output 2 5 4 6 7" xfId="30027" xr:uid="{33CD39DC-A3EA-4B5D-8228-3FCEEEC34263}"/>
    <cellStyle name="Output 2 5 4 6 8" xfId="30028" xr:uid="{6CAD976E-5797-4FF1-8BB4-4FF3FB7A0417}"/>
    <cellStyle name="Output 2 5 4 6 9" xfId="30029" xr:uid="{71D59B53-FA18-4402-96FF-AB89DCE3CC95}"/>
    <cellStyle name="Output 2 5 4 7" xfId="30030" xr:uid="{98E71533-5205-4743-AA8F-D5A9EDEA1E64}"/>
    <cellStyle name="Output 2 5 4 7 2" xfId="30031" xr:uid="{74852524-473B-4A2D-BC63-73FDD5519FD3}"/>
    <cellStyle name="Output 2 5 4 7 2 2" xfId="30032" xr:uid="{B599634D-DFB6-42C8-8DDE-0BAAEAB5524B}"/>
    <cellStyle name="Output 2 5 4 7 2 3" xfId="30033" xr:uid="{BE70EB4E-9DC3-44C3-BA48-94539524926C}"/>
    <cellStyle name="Output 2 5 4 7 3" xfId="30034" xr:uid="{33E97BC8-0FCD-4D63-9918-65E2CAE1B0DE}"/>
    <cellStyle name="Output 2 5 4 7 3 2" xfId="30035" xr:uid="{535EF022-879C-44C3-808D-784D6F57E294}"/>
    <cellStyle name="Output 2 5 4 7 3 3" xfId="30036" xr:uid="{236C1F19-F731-4003-B5EA-804FDE296F48}"/>
    <cellStyle name="Output 2 5 4 7 4" xfId="30037" xr:uid="{A63B4004-59AA-43B8-8F25-D97A6C82617E}"/>
    <cellStyle name="Output 2 5 4 7 4 2" xfId="30038" xr:uid="{C1F50953-F178-44E3-9F36-6A3ED0E18ACA}"/>
    <cellStyle name="Output 2 5 4 7 4 3" xfId="30039" xr:uid="{8A7E1451-23E3-4CE2-8152-515AEC7106FB}"/>
    <cellStyle name="Output 2 5 4 7 5" xfId="30040" xr:uid="{02E7A9C0-F13F-4516-BC27-9503EFAD87F9}"/>
    <cellStyle name="Output 2 5 4 7 5 2" xfId="30041" xr:uid="{56937A06-2119-4100-A072-A7CA557116FB}"/>
    <cellStyle name="Output 2 5 4 7 5 3" xfId="30042" xr:uid="{3288D48D-C4BA-4001-A49F-D956A1E9CE59}"/>
    <cellStyle name="Output 2 5 4 7 6" xfId="30043" xr:uid="{FB095055-AAF6-46AF-8BB9-4FB647A50FC7}"/>
    <cellStyle name="Output 2 5 4 7 6 2" xfId="30044" xr:uid="{121CD901-B5B7-4F5D-93A2-B09BB3159040}"/>
    <cellStyle name="Output 2 5 4 7 6 3" xfId="30045" xr:uid="{C1526CA3-6CFF-4B56-87CD-2B29BCEC78DF}"/>
    <cellStyle name="Output 2 5 4 7 7" xfId="30046" xr:uid="{85C2A563-FBD3-4EBE-9538-A52B59CF5CC2}"/>
    <cellStyle name="Output 2 5 4 7 8" xfId="30047" xr:uid="{64F17770-8532-43F4-BFEB-426C198A541B}"/>
    <cellStyle name="Output 2 5 4 7 9" xfId="30048" xr:uid="{73A7D611-2515-4ADC-8402-989004740643}"/>
    <cellStyle name="Output 2 5 4 8" xfId="30049" xr:uid="{C78B53C5-0417-464D-9297-F5290AE84EED}"/>
    <cellStyle name="Output 2 5 4 8 2" xfId="30050" xr:uid="{D4CA65FC-72DA-4EE9-8C81-AF807FD3540B}"/>
    <cellStyle name="Output 2 5 4 8 2 2" xfId="30051" xr:uid="{F26F1CCB-D88D-43D0-AEB3-8ABBB6A1A39A}"/>
    <cellStyle name="Output 2 5 4 8 2 3" xfId="30052" xr:uid="{C95BC6B2-614E-4948-8EBC-8AB26F185CF0}"/>
    <cellStyle name="Output 2 5 4 8 3" xfId="30053" xr:uid="{FD3F89E0-C250-42CC-A086-5A76252321F5}"/>
    <cellStyle name="Output 2 5 4 8 3 2" xfId="30054" xr:uid="{DE202B6F-1829-4AA9-AA13-AB94666D4BC8}"/>
    <cellStyle name="Output 2 5 4 8 3 3" xfId="30055" xr:uid="{6953C91A-68A9-41D9-9A56-D48C731F41C5}"/>
    <cellStyle name="Output 2 5 4 8 4" xfId="30056" xr:uid="{47127635-CE49-40DD-ADFC-F10848B8639F}"/>
    <cellStyle name="Output 2 5 4 8 4 2" xfId="30057" xr:uid="{1B0EFDAA-AF9C-413E-A3D9-2DEF69572C9E}"/>
    <cellStyle name="Output 2 5 4 8 4 3" xfId="30058" xr:uid="{953A6C57-DF33-4218-A7AF-8EDFAF0037D2}"/>
    <cellStyle name="Output 2 5 4 8 5" xfId="30059" xr:uid="{4A231F2B-4460-4633-AC02-AA84A0CDC113}"/>
    <cellStyle name="Output 2 5 4 8 5 2" xfId="30060" xr:uid="{6863403E-C4F1-4709-8F79-BFB1DE8C4917}"/>
    <cellStyle name="Output 2 5 4 8 5 3" xfId="30061" xr:uid="{B8BCC5A3-CADB-4E3C-8C53-DF4F94DB1773}"/>
    <cellStyle name="Output 2 5 4 8 6" xfId="30062" xr:uid="{E7AB3FAA-C87F-4A9F-AFF1-E30C7D62F274}"/>
    <cellStyle name="Output 2 5 4 8 6 2" xfId="30063" xr:uid="{B8BA81D2-2485-4BB4-8BB2-50B1F8D0AAF7}"/>
    <cellStyle name="Output 2 5 4 8 6 3" xfId="30064" xr:uid="{E6B4409F-6E6F-46ED-B965-28D2FCE9B44D}"/>
    <cellStyle name="Output 2 5 4 8 7" xfId="30065" xr:uid="{B9D0BD30-C63B-4477-A025-4EF0E8076D79}"/>
    <cellStyle name="Output 2 5 4 8 8" xfId="30066" xr:uid="{F2593C90-0403-4AFD-A9AB-AC4FE3D8FB61}"/>
    <cellStyle name="Output 2 5 4 8 9" xfId="30067" xr:uid="{B3A3C74C-26CD-484A-8D4E-078214050E0D}"/>
    <cellStyle name="Output 2 5 4 9" xfId="30068" xr:uid="{85CEF673-AC05-41A8-BD86-613EA85050BD}"/>
    <cellStyle name="Output 2 5 4 9 2" xfId="30069" xr:uid="{063D21B8-862A-4833-B745-1DB7C9DB6887}"/>
    <cellStyle name="Output 2 5 4 9 2 2" xfId="30070" xr:uid="{70A3E304-95BD-4DF4-9E9A-F955F6BF329B}"/>
    <cellStyle name="Output 2 5 4 9 2 3" xfId="30071" xr:uid="{F82F3E77-58FC-48C8-98EE-2E37D9286E02}"/>
    <cellStyle name="Output 2 5 4 9 3" xfId="30072" xr:uid="{8851DE71-187F-4B26-B678-00103B4F7DA1}"/>
    <cellStyle name="Output 2 5 4 9 3 2" xfId="30073" xr:uid="{9E742568-9CFD-445E-BD40-1477469D576A}"/>
    <cellStyle name="Output 2 5 4 9 3 3" xfId="30074" xr:uid="{43A672F4-740F-48D2-BB79-90F76C507E0E}"/>
    <cellStyle name="Output 2 5 4 9 4" xfId="30075" xr:uid="{3DC7EB56-C7A5-42A4-888D-809B4BDA7C22}"/>
    <cellStyle name="Output 2 5 4 9 4 2" xfId="30076" xr:uid="{6FCB91D4-461C-4297-922C-132A11F4A0EE}"/>
    <cellStyle name="Output 2 5 4 9 4 3" xfId="30077" xr:uid="{1EA376EC-D064-4CFF-A0C4-0DC6166A3D63}"/>
    <cellStyle name="Output 2 5 4 9 5" xfId="30078" xr:uid="{9175E7DD-1312-4948-88EA-CAC564DE869C}"/>
    <cellStyle name="Output 2 5 4 9 5 2" xfId="30079" xr:uid="{640FC108-12D1-4A8B-A3FB-80E0E33B1654}"/>
    <cellStyle name="Output 2 5 4 9 5 3" xfId="30080" xr:uid="{CFA43C03-6496-471A-B185-D382D6F7463A}"/>
    <cellStyle name="Output 2 5 4 9 6" xfId="30081" xr:uid="{D77C204A-330E-4CB3-88A0-78BED20103F4}"/>
    <cellStyle name="Output 2 5 4 9 6 2" xfId="30082" xr:uid="{C2F6B2D0-D8BB-4D50-B416-3A716E00B080}"/>
    <cellStyle name="Output 2 5 4 9 6 3" xfId="30083" xr:uid="{CE026EB6-FC60-4F7B-9A54-916E8543AC7F}"/>
    <cellStyle name="Output 2 5 4 9 7" xfId="30084" xr:uid="{5BC493C7-6C8D-4546-800B-9C31DDFEA7EE}"/>
    <cellStyle name="Output 2 5 4 9 8" xfId="30085" xr:uid="{B14F80C8-A121-46AC-9EF8-FBA19E129C73}"/>
    <cellStyle name="Output 2 5 5" xfId="30086" xr:uid="{0A1BF779-32C9-4D33-941B-45295FC18BF6}"/>
    <cellStyle name="Output 2 5 5 10" xfId="30087" xr:uid="{F29991A0-6BFC-4FA5-8578-85D121030050}"/>
    <cellStyle name="Output 2 5 5 10 2" xfId="30088" xr:uid="{C543A104-EDEB-415F-98B0-DE8522F2F120}"/>
    <cellStyle name="Output 2 5 5 10 2 2" xfId="30089" xr:uid="{EC990E6D-B024-4BE1-9718-3CF1188F5DAA}"/>
    <cellStyle name="Output 2 5 5 10 2 3" xfId="30090" xr:uid="{1ABE85D3-328B-41AA-B41A-7F1E6C5CF246}"/>
    <cellStyle name="Output 2 5 5 10 3" xfId="30091" xr:uid="{06D2EA15-EC60-41FD-946F-39F31E75E8B9}"/>
    <cellStyle name="Output 2 5 5 10 3 2" xfId="30092" xr:uid="{51566A92-D942-4C55-80B7-197C5B7E0D84}"/>
    <cellStyle name="Output 2 5 5 10 3 3" xfId="30093" xr:uid="{9B144C4E-6FD7-4E8C-88AD-0EE5EC5546AC}"/>
    <cellStyle name="Output 2 5 5 10 4" xfId="30094" xr:uid="{6D75F8A4-1E6E-47CD-BFD3-18F06E4BE8A0}"/>
    <cellStyle name="Output 2 5 5 10 4 2" xfId="30095" xr:uid="{14ED47E2-79FF-4532-B3A8-AA372A853D8A}"/>
    <cellStyle name="Output 2 5 5 10 4 3" xfId="30096" xr:uid="{3342EE45-D666-43C5-A4BA-9E36B173340D}"/>
    <cellStyle name="Output 2 5 5 10 5" xfId="30097" xr:uid="{7C844626-771C-4534-A248-4A14ECA69710}"/>
    <cellStyle name="Output 2 5 5 10 5 2" xfId="30098" xr:uid="{CBF3BD4D-77A8-46FA-885D-8E9AC3C5CCB0}"/>
    <cellStyle name="Output 2 5 5 10 5 3" xfId="30099" xr:uid="{1A6DA4B7-0B2D-4D66-8CF0-ED059ED9904A}"/>
    <cellStyle name="Output 2 5 5 10 6" xfId="30100" xr:uid="{48277479-115D-4AD4-8F3A-3283169CDDE3}"/>
    <cellStyle name="Output 2 5 5 10 6 2" xfId="30101" xr:uid="{CD2B34E9-1C9A-472F-BB6A-3FBCCA638067}"/>
    <cellStyle name="Output 2 5 5 10 6 3" xfId="30102" xr:uid="{58F22EB1-945A-45E3-9BD8-4B7B5E141631}"/>
    <cellStyle name="Output 2 5 5 10 7" xfId="30103" xr:uid="{CF31F8E4-96F7-4E70-A01C-AFCABA7D9011}"/>
    <cellStyle name="Output 2 5 5 10 8" xfId="30104" xr:uid="{0E2431FD-5FE8-4959-9AF1-132068A9030E}"/>
    <cellStyle name="Output 2 5 5 11" xfId="30105" xr:uid="{C8756365-C047-49F3-B7F7-01527643389B}"/>
    <cellStyle name="Output 2 5 5 11 2" xfId="30106" xr:uid="{E7E0EB41-9445-4D95-8D66-E6180B2B866A}"/>
    <cellStyle name="Output 2 5 5 11 2 2" xfId="30107" xr:uid="{C4BC458A-659B-4DF9-BB77-131F394BBD6B}"/>
    <cellStyle name="Output 2 5 5 11 2 3" xfId="30108" xr:uid="{0C185F2F-18A8-4BC3-A89B-3815FB2B4615}"/>
    <cellStyle name="Output 2 5 5 11 3" xfId="30109" xr:uid="{48A556FE-D9F6-465A-A9F5-EA8CDF16226E}"/>
    <cellStyle name="Output 2 5 5 11 3 2" xfId="30110" xr:uid="{917AFCB3-8357-42FF-BF6C-83BFEBAA8BB1}"/>
    <cellStyle name="Output 2 5 5 11 3 3" xfId="30111" xr:uid="{DA2A1B03-85F1-43C0-91C8-019E68AAF143}"/>
    <cellStyle name="Output 2 5 5 11 4" xfId="30112" xr:uid="{8819E595-E83F-48CB-AEC3-9BF041868FAF}"/>
    <cellStyle name="Output 2 5 5 11 4 2" xfId="30113" xr:uid="{DB80D7A7-F2C0-4B9F-B1B9-ECA0F26420A1}"/>
    <cellStyle name="Output 2 5 5 11 4 3" xfId="30114" xr:uid="{D56052B3-40CC-45D2-9AC8-A1A5F0731F0E}"/>
    <cellStyle name="Output 2 5 5 11 5" xfId="30115" xr:uid="{147ED8CB-265D-4E63-BEC3-60D5F93A8F7F}"/>
    <cellStyle name="Output 2 5 5 11 5 2" xfId="30116" xr:uid="{23ED511E-DA48-40EF-B1C6-766E0AEFBD5F}"/>
    <cellStyle name="Output 2 5 5 11 5 3" xfId="30117" xr:uid="{77384C13-184C-4032-8639-3C8FA168A6B1}"/>
    <cellStyle name="Output 2 5 5 11 6" xfId="30118" xr:uid="{8398CA27-C471-41EA-8BCE-68B2FE238ECB}"/>
    <cellStyle name="Output 2 5 5 11 6 2" xfId="30119" xr:uid="{4093496C-8B27-45B8-8CA2-D1BF30958DB1}"/>
    <cellStyle name="Output 2 5 5 11 6 3" xfId="30120" xr:uid="{48180552-6F6D-4A08-AD78-700EF22EDDE1}"/>
    <cellStyle name="Output 2 5 5 11 7" xfId="30121" xr:uid="{6F06B2EB-AE8F-4FC9-9A92-551B02051ABC}"/>
    <cellStyle name="Output 2 5 5 11 8" xfId="30122" xr:uid="{D25C22CB-E5B3-46ED-9D45-478260D6987C}"/>
    <cellStyle name="Output 2 5 5 12" xfId="30123" xr:uid="{E2927AC1-93CE-4D14-B2E5-3915F74A05B7}"/>
    <cellStyle name="Output 2 5 5 12 2" xfId="30124" xr:uid="{01A59DC2-156C-46EB-A972-088E621880CB}"/>
    <cellStyle name="Output 2 5 5 12 2 2" xfId="30125" xr:uid="{62E402C7-6E9B-47BD-B1DF-74C056766DDC}"/>
    <cellStyle name="Output 2 5 5 12 2 3" xfId="30126" xr:uid="{EE411179-A0DC-49C0-B990-91646A1BB6F2}"/>
    <cellStyle name="Output 2 5 5 12 3" xfId="30127" xr:uid="{990B0DAC-B4D4-4C19-AF38-161C2BEC5AF1}"/>
    <cellStyle name="Output 2 5 5 12 3 2" xfId="30128" xr:uid="{D609103D-A3E5-497A-8340-E6F3CB753CD1}"/>
    <cellStyle name="Output 2 5 5 12 3 3" xfId="30129" xr:uid="{AF26E582-AFDA-410A-9B9A-A24DA507CA77}"/>
    <cellStyle name="Output 2 5 5 12 4" xfId="30130" xr:uid="{030F529C-E101-42F8-9086-762E266937C0}"/>
    <cellStyle name="Output 2 5 5 12 4 2" xfId="30131" xr:uid="{AE81C40F-39D2-4352-B38A-EC002A86F571}"/>
    <cellStyle name="Output 2 5 5 12 4 3" xfId="30132" xr:uid="{4DC3F9A6-3C45-4913-BE42-0D9582A552DD}"/>
    <cellStyle name="Output 2 5 5 12 5" xfId="30133" xr:uid="{A823CE4E-554C-4EC5-A2F8-DBD2375FC648}"/>
    <cellStyle name="Output 2 5 5 12 5 2" xfId="30134" xr:uid="{3AAEE514-7B6D-4A18-AF40-AB17EE51C050}"/>
    <cellStyle name="Output 2 5 5 12 5 3" xfId="30135" xr:uid="{1F354A8D-1267-47BB-BA01-CBA323E7E387}"/>
    <cellStyle name="Output 2 5 5 12 6" xfId="30136" xr:uid="{D195AEB8-0005-4008-A93E-72323E66BD96}"/>
    <cellStyle name="Output 2 5 5 12 6 2" xfId="30137" xr:uid="{8AE2D33C-D180-4F9B-9A29-D4E6FF8A8A6F}"/>
    <cellStyle name="Output 2 5 5 12 6 3" xfId="30138" xr:uid="{38389498-F6CE-4AF6-913A-0D21906BC779}"/>
    <cellStyle name="Output 2 5 5 12 7" xfId="30139" xr:uid="{F50D1D5F-773D-4DD5-AA5C-D4F846DDF1B6}"/>
    <cellStyle name="Output 2 5 5 12 8" xfId="30140" xr:uid="{5E3AD0F6-3672-4124-954A-C852C6A1CE8D}"/>
    <cellStyle name="Output 2 5 5 13" xfId="30141" xr:uid="{BF97F167-703B-4D34-B918-B4F103961EC9}"/>
    <cellStyle name="Output 2 5 5 13 2" xfId="30142" xr:uid="{A4528628-AB24-4CA8-A9CF-9328701A7591}"/>
    <cellStyle name="Output 2 5 5 13 2 2" xfId="30143" xr:uid="{309D978D-E409-47AF-AC49-BED37A58382A}"/>
    <cellStyle name="Output 2 5 5 13 2 3" xfId="30144" xr:uid="{19C72EFF-63F0-4EC9-984F-1F845478326D}"/>
    <cellStyle name="Output 2 5 5 13 3" xfId="30145" xr:uid="{315FA56A-E252-401D-BDBB-9F4846AD73CE}"/>
    <cellStyle name="Output 2 5 5 13 3 2" xfId="30146" xr:uid="{1C2390BC-F272-43DB-B7F2-51589EA9AFA4}"/>
    <cellStyle name="Output 2 5 5 13 3 3" xfId="30147" xr:uid="{9B807042-7031-40BD-8A85-0EFA4B59038F}"/>
    <cellStyle name="Output 2 5 5 13 4" xfId="30148" xr:uid="{FB703B1F-4646-461B-B7E9-B6CA35AD538A}"/>
    <cellStyle name="Output 2 5 5 13 4 2" xfId="30149" xr:uid="{E990915E-38E2-4BDB-9A37-5494C193EDE1}"/>
    <cellStyle name="Output 2 5 5 13 4 3" xfId="30150" xr:uid="{9C92493A-D10B-4913-9409-F79F71C8C7CD}"/>
    <cellStyle name="Output 2 5 5 13 5" xfId="30151" xr:uid="{8793EDD5-9B6A-465B-99E9-9F37729EFB00}"/>
    <cellStyle name="Output 2 5 5 13 5 2" xfId="30152" xr:uid="{DBF676CD-71D9-4F90-84A5-B457A06957FD}"/>
    <cellStyle name="Output 2 5 5 13 5 3" xfId="30153" xr:uid="{39D25230-96F6-4B73-91F8-E02DA0C8AB74}"/>
    <cellStyle name="Output 2 5 5 13 6" xfId="30154" xr:uid="{269CB543-4D9F-496F-A314-8A0A72353DE3}"/>
    <cellStyle name="Output 2 5 5 13 6 2" xfId="30155" xr:uid="{7D69922A-7633-4C2E-B708-A1FCDD28FCC1}"/>
    <cellStyle name="Output 2 5 5 13 6 3" xfId="30156" xr:uid="{F72D730C-F84C-49E7-A7A8-B4952B5088ED}"/>
    <cellStyle name="Output 2 5 5 13 7" xfId="30157" xr:uid="{101808FE-E68E-4D0D-ADE7-1CFA712D1CC1}"/>
    <cellStyle name="Output 2 5 5 13 8" xfId="30158" xr:uid="{EC61E34B-19FA-4D7F-8F82-DB62BD1ECE62}"/>
    <cellStyle name="Output 2 5 5 14" xfId="30159" xr:uid="{29ECCE4F-6ED7-4E8B-B506-E5112259037A}"/>
    <cellStyle name="Output 2 5 5 14 2" xfId="30160" xr:uid="{8E13C9B2-884E-48CD-9ECF-67FEDF8CF2B9}"/>
    <cellStyle name="Output 2 5 5 14 2 2" xfId="30161" xr:uid="{A5A54295-F001-4915-8991-0D26B8F0ED1F}"/>
    <cellStyle name="Output 2 5 5 14 2 3" xfId="30162" xr:uid="{1575F672-2E93-4D86-9192-375B937C6600}"/>
    <cellStyle name="Output 2 5 5 14 3" xfId="30163" xr:uid="{7FABD0E5-EFA7-4916-939A-38D5747EF4C7}"/>
    <cellStyle name="Output 2 5 5 14 3 2" xfId="30164" xr:uid="{45B81469-3BE3-4B24-978C-E334A38BE544}"/>
    <cellStyle name="Output 2 5 5 14 3 3" xfId="30165" xr:uid="{6A774910-6642-4DCF-9F7F-D22C820A9374}"/>
    <cellStyle name="Output 2 5 5 14 4" xfId="30166" xr:uid="{5B82EE5D-4B5E-4E0F-890E-0B539A1E0E5C}"/>
    <cellStyle name="Output 2 5 5 14 4 2" xfId="30167" xr:uid="{BABC3D18-3A07-47A5-B171-A76507114C9D}"/>
    <cellStyle name="Output 2 5 5 14 4 3" xfId="30168" xr:uid="{88D76EC0-1B29-4DD3-92A6-F34DE9E9306F}"/>
    <cellStyle name="Output 2 5 5 14 5" xfId="30169" xr:uid="{71D120C4-5BF6-42C7-97F7-F95DFD090106}"/>
    <cellStyle name="Output 2 5 5 14 5 2" xfId="30170" xr:uid="{A132E1C6-0A0D-416E-99FA-1889F5948F2D}"/>
    <cellStyle name="Output 2 5 5 14 5 3" xfId="30171" xr:uid="{27D37DF4-4ADF-43E1-B705-1D910CBE321A}"/>
    <cellStyle name="Output 2 5 5 14 6" xfId="30172" xr:uid="{02F136B0-C0F4-4CE3-A4A4-A5F12D41876A}"/>
    <cellStyle name="Output 2 5 5 14 6 2" xfId="30173" xr:uid="{4388202D-B08B-4A17-8C82-355A080E8957}"/>
    <cellStyle name="Output 2 5 5 14 6 3" xfId="30174" xr:uid="{6DC3D6A1-BAA4-47BB-A93F-14023CB774F2}"/>
    <cellStyle name="Output 2 5 5 14 7" xfId="30175" xr:uid="{D101BC91-CE22-4805-93FE-1A07DF00E42F}"/>
    <cellStyle name="Output 2 5 5 14 8" xfId="30176" xr:uid="{0F6B07E4-CF33-41A2-B893-46588E44DE9A}"/>
    <cellStyle name="Output 2 5 5 15" xfId="30177" xr:uid="{0B486B7B-FF2C-4F8C-8C94-4B17945CC653}"/>
    <cellStyle name="Output 2 5 5 15 2" xfId="30178" xr:uid="{32570652-4C89-4CC9-8792-73D3D42D7B15}"/>
    <cellStyle name="Output 2 5 5 15 3" xfId="30179" xr:uid="{7BBCFB5E-8F82-4883-B570-AE6C2B2ED4C2}"/>
    <cellStyle name="Output 2 5 5 16" xfId="30180" xr:uid="{2A788A5E-74B0-4642-8072-BC18344B458C}"/>
    <cellStyle name="Output 2 5 5 16 2" xfId="30181" xr:uid="{5BA43ABD-0D12-4087-9FA2-F4899E4C97C2}"/>
    <cellStyle name="Output 2 5 5 16 3" xfId="30182" xr:uid="{8E616933-F22E-4C93-9A9D-50F7603DDEAB}"/>
    <cellStyle name="Output 2 5 5 17" xfId="30183" xr:uid="{56E8F0F9-713C-466E-8AD4-303A9C3CB073}"/>
    <cellStyle name="Output 2 5 5 18" xfId="30184" xr:uid="{C075F0DE-9F1C-40D2-9C6F-FA23855B73AC}"/>
    <cellStyle name="Output 2 5 5 2" xfId="30185" xr:uid="{5259A29D-4B99-40B3-8133-6799FFCF9BAA}"/>
    <cellStyle name="Output 2 5 5 2 2" xfId="30186" xr:uid="{E91E0F87-9329-403D-BBA4-A1CA67D99ECE}"/>
    <cellStyle name="Output 2 5 5 2 2 2" xfId="30187" xr:uid="{0EE4348A-67AE-4413-A75C-666719DCFA83}"/>
    <cellStyle name="Output 2 5 5 2 2 3" xfId="30188" xr:uid="{BD91BF79-8DDC-4F78-862B-69481BE74D7E}"/>
    <cellStyle name="Output 2 5 5 2 3" xfId="30189" xr:uid="{2E8A7309-90B5-4AA4-9989-17E435912851}"/>
    <cellStyle name="Output 2 5 5 2 3 2" xfId="30190" xr:uid="{E4571765-1D9E-415A-99CA-E768953D8B85}"/>
    <cellStyle name="Output 2 5 5 2 3 3" xfId="30191" xr:uid="{592F786C-61AE-4816-AB5F-2DFCEE45587E}"/>
    <cellStyle name="Output 2 5 5 2 4" xfId="30192" xr:uid="{FB2A530E-771E-482C-AFBF-9B8F14ACF2AC}"/>
    <cellStyle name="Output 2 5 5 2 4 2" xfId="30193" xr:uid="{3F46E351-72CA-4B7E-B605-A8F0027ABD76}"/>
    <cellStyle name="Output 2 5 5 2 4 3" xfId="30194" xr:uid="{72C8109F-E87D-4B82-B02B-805FF82029D5}"/>
    <cellStyle name="Output 2 5 5 2 5" xfId="30195" xr:uid="{5FB2467B-9F2C-4FD9-B23E-89DF84D6E184}"/>
    <cellStyle name="Output 2 5 5 2 5 2" xfId="30196" xr:uid="{B5F8A4F9-C407-4830-9ABE-BED9D772849C}"/>
    <cellStyle name="Output 2 5 5 2 5 3" xfId="30197" xr:uid="{AF45AF17-3BB2-4A00-B645-47852807D6EF}"/>
    <cellStyle name="Output 2 5 5 2 6" xfId="30198" xr:uid="{B7FCD6F2-C171-41B6-B426-1D9C4FA855F2}"/>
    <cellStyle name="Output 2 5 5 2 6 2" xfId="30199" xr:uid="{71850325-6516-4375-A355-19AFC04D6A80}"/>
    <cellStyle name="Output 2 5 5 2 6 3" xfId="30200" xr:uid="{65BBF782-5865-4ECA-B44C-1A2AF2E4C129}"/>
    <cellStyle name="Output 2 5 5 2 7" xfId="30201" xr:uid="{F0B60679-0861-4ACA-A325-7DB9347F2416}"/>
    <cellStyle name="Output 2 5 5 2 8" xfId="30202" xr:uid="{F1D55662-4E59-4ED5-B1F8-2DD88377FECC}"/>
    <cellStyle name="Output 2 5 5 2 9" xfId="30203" xr:uid="{07BF3F6D-F923-4ED6-90B5-BC613344568F}"/>
    <cellStyle name="Output 2 5 5 3" xfId="30204" xr:uid="{ABC5BDA4-599C-4783-AEF2-C7A304B984F9}"/>
    <cellStyle name="Output 2 5 5 3 2" xfId="30205" xr:uid="{B9306FD3-10FB-4DD0-85F1-7C58F9B88D35}"/>
    <cellStyle name="Output 2 5 5 3 2 2" xfId="30206" xr:uid="{5FAC20C7-0F86-42BC-9352-E0E02EBC3CF1}"/>
    <cellStyle name="Output 2 5 5 3 2 3" xfId="30207" xr:uid="{C32A3C33-4C4B-4F2F-899E-A92978CC484B}"/>
    <cellStyle name="Output 2 5 5 3 3" xfId="30208" xr:uid="{9CEF8AEE-B6CA-4D2D-88EA-AC8C5AC41207}"/>
    <cellStyle name="Output 2 5 5 3 3 2" xfId="30209" xr:uid="{0339314C-F8CC-4253-93AD-9A86C2D79701}"/>
    <cellStyle name="Output 2 5 5 3 3 3" xfId="30210" xr:uid="{D7BAF2DC-D60C-407A-82C9-52DBFEA28C85}"/>
    <cellStyle name="Output 2 5 5 3 4" xfId="30211" xr:uid="{51BB5BF7-D11A-439B-B76F-580BEA3FB529}"/>
    <cellStyle name="Output 2 5 5 3 4 2" xfId="30212" xr:uid="{E159C063-E352-4144-8368-0CF86761157F}"/>
    <cellStyle name="Output 2 5 5 3 4 3" xfId="30213" xr:uid="{6CD9C4A1-C9CE-4A4D-8649-6FB556BD5468}"/>
    <cellStyle name="Output 2 5 5 3 5" xfId="30214" xr:uid="{E31473F8-2056-41F7-A353-A4EDF0EA6315}"/>
    <cellStyle name="Output 2 5 5 3 5 2" xfId="30215" xr:uid="{5DB129CF-069F-4DDA-9762-02D45614F4F2}"/>
    <cellStyle name="Output 2 5 5 3 5 3" xfId="30216" xr:uid="{996964A5-3605-49DE-8A38-A2AC8BC2DC8C}"/>
    <cellStyle name="Output 2 5 5 3 6" xfId="30217" xr:uid="{54AC0F79-B957-4B9A-92E7-FC1153B56594}"/>
    <cellStyle name="Output 2 5 5 3 6 2" xfId="30218" xr:uid="{382BACC9-1C05-44A5-9C91-F47F2D27A4D0}"/>
    <cellStyle name="Output 2 5 5 3 6 3" xfId="30219" xr:uid="{FEE16518-39A5-4707-AE4A-7E2B2BAFC741}"/>
    <cellStyle name="Output 2 5 5 3 7" xfId="30220" xr:uid="{A75923AE-49A9-43EE-BF3C-766F09135A53}"/>
    <cellStyle name="Output 2 5 5 3 8" xfId="30221" xr:uid="{12CAEEF0-D0CE-4BF2-9F7D-14E6CFEBF033}"/>
    <cellStyle name="Output 2 5 5 3 9" xfId="30222" xr:uid="{B75CA90F-8F8F-49ED-A72F-195236741412}"/>
    <cellStyle name="Output 2 5 5 4" xfId="30223" xr:uid="{A4450EE9-DC38-47F3-980E-126BC40B8EAF}"/>
    <cellStyle name="Output 2 5 5 4 2" xfId="30224" xr:uid="{B22760A1-EBF1-4629-8ED2-AF79F0EF1530}"/>
    <cellStyle name="Output 2 5 5 4 2 2" xfId="30225" xr:uid="{F9417786-DBFF-4F60-9B47-A2E41BC5434E}"/>
    <cellStyle name="Output 2 5 5 4 2 3" xfId="30226" xr:uid="{2DDBF9A0-9795-4489-B9F1-8F15810D753B}"/>
    <cellStyle name="Output 2 5 5 4 3" xfId="30227" xr:uid="{37592C4D-5E41-47C4-8CDA-7805AF4E3FC3}"/>
    <cellStyle name="Output 2 5 5 4 3 2" xfId="30228" xr:uid="{FE584B02-092C-460C-BBB9-6D36745CC834}"/>
    <cellStyle name="Output 2 5 5 4 3 3" xfId="30229" xr:uid="{18F66D58-47B4-4ECC-A703-680C66545953}"/>
    <cellStyle name="Output 2 5 5 4 4" xfId="30230" xr:uid="{992D2949-7189-44B7-BD92-5DA6B41D68C7}"/>
    <cellStyle name="Output 2 5 5 4 4 2" xfId="30231" xr:uid="{04E3A141-7825-44C3-8175-A4C9905746A9}"/>
    <cellStyle name="Output 2 5 5 4 4 3" xfId="30232" xr:uid="{F3BC5220-119D-4FDE-9E2A-BAA945FE20FF}"/>
    <cellStyle name="Output 2 5 5 4 5" xfId="30233" xr:uid="{B1215483-E576-486C-B2D2-CEB3F5A728E1}"/>
    <cellStyle name="Output 2 5 5 4 5 2" xfId="30234" xr:uid="{09C36A20-E33A-4996-A3C3-F135B6A48BC8}"/>
    <cellStyle name="Output 2 5 5 4 5 3" xfId="30235" xr:uid="{583B75E9-9441-4E53-A0A9-0CE7763770A0}"/>
    <cellStyle name="Output 2 5 5 4 6" xfId="30236" xr:uid="{CC30E442-C9BC-47EA-82B4-9DCB2765D421}"/>
    <cellStyle name="Output 2 5 5 4 6 2" xfId="30237" xr:uid="{EA31974A-E4EC-488B-BA89-61ABA62CA539}"/>
    <cellStyle name="Output 2 5 5 4 6 3" xfId="30238" xr:uid="{FF9ADD5B-C527-4E23-B5A1-2B558320E30D}"/>
    <cellStyle name="Output 2 5 5 4 7" xfId="30239" xr:uid="{24ED842B-C4C5-4743-B551-A54AA7D3891D}"/>
    <cellStyle name="Output 2 5 5 4 8" xfId="30240" xr:uid="{2F6BFBC3-7390-42B1-B428-5BE546385ABA}"/>
    <cellStyle name="Output 2 5 5 4 9" xfId="30241" xr:uid="{82FEE044-5C27-4060-8D97-BCDD74D158F5}"/>
    <cellStyle name="Output 2 5 5 5" xfId="30242" xr:uid="{925735E5-51CA-4738-83A7-719CA2A5173E}"/>
    <cellStyle name="Output 2 5 5 5 2" xfId="30243" xr:uid="{3192F6E6-D6AE-433E-A1A8-D9F4EDF54DB2}"/>
    <cellStyle name="Output 2 5 5 5 2 2" xfId="30244" xr:uid="{C0A921BC-68CF-41B2-B89E-7431726E6196}"/>
    <cellStyle name="Output 2 5 5 5 2 3" xfId="30245" xr:uid="{2A5F4A53-84C7-400A-B912-D969F6A44F63}"/>
    <cellStyle name="Output 2 5 5 5 3" xfId="30246" xr:uid="{EF0A1E5F-1664-4675-A67C-5CFD37E66CC6}"/>
    <cellStyle name="Output 2 5 5 5 3 2" xfId="30247" xr:uid="{E1144228-6953-4C2D-9F11-570DE3BF1308}"/>
    <cellStyle name="Output 2 5 5 5 3 3" xfId="30248" xr:uid="{9DADBE24-086A-4A4C-8BA9-71ED2D0291F4}"/>
    <cellStyle name="Output 2 5 5 5 4" xfId="30249" xr:uid="{BFF05BB4-D794-4E8A-9707-87BF31F7AAB3}"/>
    <cellStyle name="Output 2 5 5 5 4 2" xfId="30250" xr:uid="{59B762EA-9559-465E-BCF2-29256DBF3506}"/>
    <cellStyle name="Output 2 5 5 5 4 3" xfId="30251" xr:uid="{D3A628C2-0089-4604-90E0-7AAD3B12E3D5}"/>
    <cellStyle name="Output 2 5 5 5 5" xfId="30252" xr:uid="{553BCFF6-FA7B-462C-AD96-AD4A325F7BD8}"/>
    <cellStyle name="Output 2 5 5 5 5 2" xfId="30253" xr:uid="{B5064EAF-E8D1-438A-9640-023442D0E510}"/>
    <cellStyle name="Output 2 5 5 5 5 3" xfId="30254" xr:uid="{73DBCB2C-63A8-452F-BE2B-767B6A241EF8}"/>
    <cellStyle name="Output 2 5 5 5 6" xfId="30255" xr:uid="{3C4AAD0C-2F8E-42F4-9916-581902048226}"/>
    <cellStyle name="Output 2 5 5 5 6 2" xfId="30256" xr:uid="{C52FC273-0AB1-425F-B3C3-8B36012AE626}"/>
    <cellStyle name="Output 2 5 5 5 6 3" xfId="30257" xr:uid="{1C3FD348-72D7-4269-9B0D-F6FB25619DC5}"/>
    <cellStyle name="Output 2 5 5 5 7" xfId="30258" xr:uid="{568046EF-466E-48AC-B4C2-0A54492EE7BE}"/>
    <cellStyle name="Output 2 5 5 5 8" xfId="30259" xr:uid="{3568A8CE-C2DF-4076-ADDD-75FFE5DAEC33}"/>
    <cellStyle name="Output 2 5 5 5 9" xfId="30260" xr:uid="{8BAF9956-14B0-4E32-9362-E98C8B9DDCF6}"/>
    <cellStyle name="Output 2 5 5 6" xfId="30261" xr:uid="{7A402F52-F75D-46B6-B812-D8366062DB8D}"/>
    <cellStyle name="Output 2 5 5 6 2" xfId="30262" xr:uid="{DD9A04C9-D801-419C-B697-B0683532FA21}"/>
    <cellStyle name="Output 2 5 5 6 2 2" xfId="30263" xr:uid="{F78EB99D-8911-49FA-83D0-DA3941E2115D}"/>
    <cellStyle name="Output 2 5 5 6 2 3" xfId="30264" xr:uid="{1CFFE282-DC19-4599-B586-B0C356B1875D}"/>
    <cellStyle name="Output 2 5 5 6 3" xfId="30265" xr:uid="{2B83EBAE-AA5A-4EB8-A78D-598E964F0730}"/>
    <cellStyle name="Output 2 5 5 6 3 2" xfId="30266" xr:uid="{6D291282-D9C4-4C81-90C7-AFA8165605DC}"/>
    <cellStyle name="Output 2 5 5 6 3 3" xfId="30267" xr:uid="{9CA1CE91-9CAA-469E-B801-30E571F1487B}"/>
    <cellStyle name="Output 2 5 5 6 4" xfId="30268" xr:uid="{226C9B5C-B4A3-4053-A099-43249A89D74A}"/>
    <cellStyle name="Output 2 5 5 6 4 2" xfId="30269" xr:uid="{57390463-6E41-430B-830D-8ECCAA15FA83}"/>
    <cellStyle name="Output 2 5 5 6 4 3" xfId="30270" xr:uid="{26E84B8E-D641-43A5-A179-D0F221679BF8}"/>
    <cellStyle name="Output 2 5 5 6 5" xfId="30271" xr:uid="{46BE9EF4-81B5-4823-A0F3-3535BFBF5EC7}"/>
    <cellStyle name="Output 2 5 5 6 5 2" xfId="30272" xr:uid="{C761283B-4C01-4523-B0EE-FC95B28287CA}"/>
    <cellStyle name="Output 2 5 5 6 5 3" xfId="30273" xr:uid="{11D7AFC0-A502-414B-B2D7-AB77CEF358C6}"/>
    <cellStyle name="Output 2 5 5 6 6" xfId="30274" xr:uid="{47AB7AA7-6A82-420E-AA25-F21DA1B34AD3}"/>
    <cellStyle name="Output 2 5 5 6 6 2" xfId="30275" xr:uid="{20A1F1E9-B76F-4B43-875A-A21742B02A4B}"/>
    <cellStyle name="Output 2 5 5 6 6 3" xfId="30276" xr:uid="{913C0A58-59E7-4877-974F-2A0A6D7EB6CA}"/>
    <cellStyle name="Output 2 5 5 6 7" xfId="30277" xr:uid="{5653FA35-4422-4A44-91E6-5971C9E6E979}"/>
    <cellStyle name="Output 2 5 5 6 8" xfId="30278" xr:uid="{513D0503-F853-40D2-966D-FB46245E0EC6}"/>
    <cellStyle name="Output 2 5 5 6 9" xfId="30279" xr:uid="{C8944FD6-36D9-49D7-A7F5-F17F5405F3A9}"/>
    <cellStyle name="Output 2 5 5 7" xfId="30280" xr:uid="{653405AF-5269-4B0B-8C1B-363D06DCA1BB}"/>
    <cellStyle name="Output 2 5 5 7 2" xfId="30281" xr:uid="{1685D506-1521-459F-A245-6D642C727488}"/>
    <cellStyle name="Output 2 5 5 7 2 2" xfId="30282" xr:uid="{FF16377F-D5B0-4E7B-AFA0-00C41D8A9201}"/>
    <cellStyle name="Output 2 5 5 7 2 3" xfId="30283" xr:uid="{14D68E92-3DC8-4BA9-BCD0-2FA635F40B0C}"/>
    <cellStyle name="Output 2 5 5 7 3" xfId="30284" xr:uid="{9554D487-DF15-4267-814E-FFD56DD7C650}"/>
    <cellStyle name="Output 2 5 5 7 3 2" xfId="30285" xr:uid="{0AE87C34-87BB-49CF-B835-2AA82CF13792}"/>
    <cellStyle name="Output 2 5 5 7 3 3" xfId="30286" xr:uid="{8CF5B524-61D3-4E08-8AAC-65024208CBF2}"/>
    <cellStyle name="Output 2 5 5 7 4" xfId="30287" xr:uid="{BC9D0DA0-ED80-4F56-8594-D1E1717A627B}"/>
    <cellStyle name="Output 2 5 5 7 4 2" xfId="30288" xr:uid="{740140A9-7AC4-40B5-9833-5B5618768C06}"/>
    <cellStyle name="Output 2 5 5 7 4 3" xfId="30289" xr:uid="{65CCBF89-6085-4534-B834-071F3F5D6ADF}"/>
    <cellStyle name="Output 2 5 5 7 5" xfId="30290" xr:uid="{539D7A33-D930-4D64-B466-73D7F61A081B}"/>
    <cellStyle name="Output 2 5 5 7 5 2" xfId="30291" xr:uid="{BCA057D7-110E-443A-9926-585AFCCA5109}"/>
    <cellStyle name="Output 2 5 5 7 5 3" xfId="30292" xr:uid="{AC8FD6C2-1E41-4C0F-B758-243C06F0642B}"/>
    <cellStyle name="Output 2 5 5 7 6" xfId="30293" xr:uid="{D453744C-C24D-4880-9EE3-5862EC65C2C7}"/>
    <cellStyle name="Output 2 5 5 7 6 2" xfId="30294" xr:uid="{FD6EF06D-4A8A-4B1B-9F1E-AEA5968DF137}"/>
    <cellStyle name="Output 2 5 5 7 6 3" xfId="30295" xr:uid="{C30A883B-62A3-41D8-9A60-964928673243}"/>
    <cellStyle name="Output 2 5 5 7 7" xfId="30296" xr:uid="{6D7FD2A1-F448-4A66-B9A5-52D739DBB7D1}"/>
    <cellStyle name="Output 2 5 5 7 8" xfId="30297" xr:uid="{0E86DA9B-24EE-4946-AFB5-25A5C14C7D34}"/>
    <cellStyle name="Output 2 5 5 7 9" xfId="30298" xr:uid="{80487598-98AB-4715-A28A-E46B66F30B9B}"/>
    <cellStyle name="Output 2 5 5 8" xfId="30299" xr:uid="{80CED4A7-EA96-4EAD-A4D4-CA750E9A3DA2}"/>
    <cellStyle name="Output 2 5 5 8 2" xfId="30300" xr:uid="{D67EF0F7-70C5-4B9E-A3E5-BD1FAE6EEEEC}"/>
    <cellStyle name="Output 2 5 5 8 2 2" xfId="30301" xr:uid="{BB634BF9-7D9F-4AAF-8258-7A897B123F6E}"/>
    <cellStyle name="Output 2 5 5 8 2 3" xfId="30302" xr:uid="{D621C3F1-CA66-4C43-851F-54B1740BD7AD}"/>
    <cellStyle name="Output 2 5 5 8 3" xfId="30303" xr:uid="{46294E1B-72DE-49AC-92C7-6291727396C6}"/>
    <cellStyle name="Output 2 5 5 8 3 2" xfId="30304" xr:uid="{D14FEFEB-B508-4D07-8674-EB18F17EF86D}"/>
    <cellStyle name="Output 2 5 5 8 3 3" xfId="30305" xr:uid="{400B6B66-D5F0-4D1B-871C-1594FE45745C}"/>
    <cellStyle name="Output 2 5 5 8 4" xfId="30306" xr:uid="{DF00F5A7-B044-47BD-9268-90B37621CB54}"/>
    <cellStyle name="Output 2 5 5 8 4 2" xfId="30307" xr:uid="{A36B85C8-CD72-4FDD-A120-D1A67238D772}"/>
    <cellStyle name="Output 2 5 5 8 4 3" xfId="30308" xr:uid="{B18FA99D-9075-44C2-A5B3-E92EC6E4399D}"/>
    <cellStyle name="Output 2 5 5 8 5" xfId="30309" xr:uid="{F65A763B-F882-4EA3-A320-013021AC1B0E}"/>
    <cellStyle name="Output 2 5 5 8 5 2" xfId="30310" xr:uid="{B28AE09F-81C3-461F-A44B-3DFC139DF519}"/>
    <cellStyle name="Output 2 5 5 8 5 3" xfId="30311" xr:uid="{584A3974-D913-4DDD-9C37-B04E71B59870}"/>
    <cellStyle name="Output 2 5 5 8 6" xfId="30312" xr:uid="{0E106D09-C3FB-4743-BE88-2BB9D5EFDDEE}"/>
    <cellStyle name="Output 2 5 5 8 6 2" xfId="30313" xr:uid="{705A0399-62A4-4498-9BA8-B3C1EAEFF262}"/>
    <cellStyle name="Output 2 5 5 8 6 3" xfId="30314" xr:uid="{1C70C854-AF1F-475B-8A34-6F86649AB410}"/>
    <cellStyle name="Output 2 5 5 8 7" xfId="30315" xr:uid="{B3B92151-A5D0-42A4-91D2-554CD58D60D5}"/>
    <cellStyle name="Output 2 5 5 8 8" xfId="30316" xr:uid="{C9C9D3A6-85BE-4405-A277-663A97F23EE3}"/>
    <cellStyle name="Output 2 5 5 8 9" xfId="30317" xr:uid="{F36BF99C-0BC3-4E7E-9F49-73E5CA747E2D}"/>
    <cellStyle name="Output 2 5 5 9" xfId="30318" xr:uid="{3258B9C3-E004-4956-986C-A7E5E242F7EE}"/>
    <cellStyle name="Output 2 5 5 9 2" xfId="30319" xr:uid="{7CB7AE6E-4B21-4E7C-A9FA-973947BB869E}"/>
    <cellStyle name="Output 2 5 5 9 2 2" xfId="30320" xr:uid="{AA911813-D40C-4C08-9055-49E5A2761A83}"/>
    <cellStyle name="Output 2 5 5 9 2 3" xfId="30321" xr:uid="{FA2BA77F-AD07-411A-BBF8-68FC2D31C135}"/>
    <cellStyle name="Output 2 5 5 9 3" xfId="30322" xr:uid="{8F70E456-6EAC-4654-8628-46909659E6E0}"/>
    <cellStyle name="Output 2 5 5 9 3 2" xfId="30323" xr:uid="{1EAFEF91-2730-45CC-ACB0-B96D0DACEDAF}"/>
    <cellStyle name="Output 2 5 5 9 3 3" xfId="30324" xr:uid="{96C5360E-1018-484E-88F2-33882A53F278}"/>
    <cellStyle name="Output 2 5 5 9 4" xfId="30325" xr:uid="{A0609D2A-DC53-40F4-8646-E22BD8E94D74}"/>
    <cellStyle name="Output 2 5 5 9 4 2" xfId="30326" xr:uid="{92B24BF9-2DD2-46A2-9E49-AD88DAA39847}"/>
    <cellStyle name="Output 2 5 5 9 4 3" xfId="30327" xr:uid="{5CA80D94-BC72-4BD7-A8AC-7DBF14FCEC0E}"/>
    <cellStyle name="Output 2 5 5 9 5" xfId="30328" xr:uid="{74567770-EE90-4214-9A14-623A0788C14D}"/>
    <cellStyle name="Output 2 5 5 9 5 2" xfId="30329" xr:uid="{4F4B43AC-1306-4FA5-90C3-4F0BC2B0DD8C}"/>
    <cellStyle name="Output 2 5 5 9 5 3" xfId="30330" xr:uid="{491C1F29-75E3-42C0-B84C-567E8A7FD91F}"/>
    <cellStyle name="Output 2 5 5 9 6" xfId="30331" xr:uid="{147192E5-983B-4C40-BC8B-37BA995E52FB}"/>
    <cellStyle name="Output 2 5 5 9 6 2" xfId="30332" xr:uid="{95E9DB7C-74AD-4B98-9A8B-7E048BAC3B0E}"/>
    <cellStyle name="Output 2 5 5 9 6 3" xfId="30333" xr:uid="{CF965FF4-C95D-4013-BBBE-722798F79343}"/>
    <cellStyle name="Output 2 5 5 9 7" xfId="30334" xr:uid="{D4E6736D-ECF9-4303-BF41-9260AD28EE55}"/>
    <cellStyle name="Output 2 5 5 9 8" xfId="30335" xr:uid="{F5D6DEC1-F25C-4546-AEA5-8E59250846B2}"/>
    <cellStyle name="Output 2 5 6" xfId="30336" xr:uid="{3A803084-2EEA-4D1C-A2A7-4721B20BF6D6}"/>
    <cellStyle name="Output 2 5 6 10" xfId="30337" xr:uid="{EA1467A0-1D89-4679-B647-F040C773AC4C}"/>
    <cellStyle name="Output 2 5 6 11" xfId="30338" xr:uid="{52EACB0B-7318-4035-95EB-8454DE42BA01}"/>
    <cellStyle name="Output 2 5 6 2" xfId="30339" xr:uid="{58C4BE09-3396-4B52-A845-7E51092016E1}"/>
    <cellStyle name="Output 2 5 6 2 2" xfId="30340" xr:uid="{498C4B9E-2C7D-41D9-B468-531B51BBA9BA}"/>
    <cellStyle name="Output 2 5 6 2 3" xfId="30341" xr:uid="{EB6745E9-962D-4974-B646-F984DF76A2C5}"/>
    <cellStyle name="Output 2 5 6 2 4" xfId="30342" xr:uid="{1E60342D-4F3B-4A33-A24A-21037B7CB7F1}"/>
    <cellStyle name="Output 2 5 6 3" xfId="30343" xr:uid="{29D46482-4D3D-4E34-8E69-76060A62F2E5}"/>
    <cellStyle name="Output 2 5 6 3 2" xfId="30344" xr:uid="{15CAA4B7-EA35-4BC5-998C-ADA29FED7E93}"/>
    <cellStyle name="Output 2 5 6 3 3" xfId="30345" xr:uid="{8207F5BB-13AC-405E-B68A-4C208575343E}"/>
    <cellStyle name="Output 2 5 6 3 4" xfId="30346" xr:uid="{911CD1D6-897D-4744-A81F-C5DC13EB9ED7}"/>
    <cellStyle name="Output 2 5 6 4" xfId="30347" xr:uid="{DE0226F3-DB05-470E-8155-17A6A68A225E}"/>
    <cellStyle name="Output 2 5 6 4 2" xfId="30348" xr:uid="{49726078-0973-4E27-9548-1B2E54715726}"/>
    <cellStyle name="Output 2 5 6 4 3" xfId="30349" xr:uid="{2C0E9AE3-51BD-454B-9D33-3E286844D518}"/>
    <cellStyle name="Output 2 5 6 4 4" xfId="30350" xr:uid="{04133683-2907-44DE-84AB-879F23F255E8}"/>
    <cellStyle name="Output 2 5 6 5" xfId="30351" xr:uid="{0D134F3B-900C-46A2-A563-DE597399FDE1}"/>
    <cellStyle name="Output 2 5 6 5 2" xfId="30352" xr:uid="{7BF8A9D6-25E2-4FCA-824F-733AC4E778BE}"/>
    <cellStyle name="Output 2 5 6 5 3" xfId="30353" xr:uid="{E662A161-548A-4413-8748-53282966F564}"/>
    <cellStyle name="Output 2 5 6 5 4" xfId="30354" xr:uid="{B8135382-FE9C-492F-906A-82B767A2C75D}"/>
    <cellStyle name="Output 2 5 6 6" xfId="30355" xr:uid="{FF702782-ABEE-4F22-A78A-013955F01356}"/>
    <cellStyle name="Output 2 5 6 6 2" xfId="30356" xr:uid="{7C49BF55-73AA-4B82-8B19-A35857D2D0CB}"/>
    <cellStyle name="Output 2 5 6 6 3" xfId="30357" xr:uid="{BA38BE9E-854E-46D9-8821-38843170EBDD}"/>
    <cellStyle name="Output 2 5 6 6 4" xfId="30358" xr:uid="{9F990859-6596-4DD0-8639-234EBA0D74C9}"/>
    <cellStyle name="Output 2 5 6 7" xfId="30359" xr:uid="{746257DA-6ED8-4FD6-AC99-FC4A9614BB7F}"/>
    <cellStyle name="Output 2 5 6 8" xfId="30360" xr:uid="{4A5ABEA7-CFEE-4D7D-8101-C5E255ACBB8D}"/>
    <cellStyle name="Output 2 5 6 9" xfId="30361" xr:uid="{396BA4BA-310D-4C78-98B2-60262FC82D77}"/>
    <cellStyle name="Output 2 5 7" xfId="30362" xr:uid="{075673B3-2A7F-416A-9B90-D95623AA03AC}"/>
    <cellStyle name="Output 2 5 7 10" xfId="30363" xr:uid="{85B40D4A-82D2-4AA1-B360-7214E60F4EB8}"/>
    <cellStyle name="Output 2 5 7 2" xfId="30364" xr:uid="{965C400F-9106-4D61-86E4-93B0C6F8B9C6}"/>
    <cellStyle name="Output 2 5 7 2 2" xfId="30365" xr:uid="{158908CE-6D74-4A6D-B89B-9F6736AE0ED8}"/>
    <cellStyle name="Output 2 5 7 2 3" xfId="30366" xr:uid="{0BE76E1C-940F-437F-B49A-D9AF75C12FF7}"/>
    <cellStyle name="Output 2 5 7 2 4" xfId="30367" xr:uid="{3040C995-25BE-4D01-88C9-41229EE52318}"/>
    <cellStyle name="Output 2 5 7 3" xfId="30368" xr:uid="{4FA179AC-D696-4D01-8F16-CE9B406D9046}"/>
    <cellStyle name="Output 2 5 7 3 2" xfId="30369" xr:uid="{E8D633BB-28A4-46AE-A6C0-B5E3838AEAB0}"/>
    <cellStyle name="Output 2 5 7 3 3" xfId="30370" xr:uid="{0A58E421-A668-46F8-A5BC-418BC31588AB}"/>
    <cellStyle name="Output 2 5 7 3 4" xfId="30371" xr:uid="{463DEC28-1F73-40D6-824F-AFE69768EF52}"/>
    <cellStyle name="Output 2 5 7 4" xfId="30372" xr:uid="{F157B862-CC16-4E5D-871E-0E0010381213}"/>
    <cellStyle name="Output 2 5 7 4 2" xfId="30373" xr:uid="{EEB09D1B-0DA1-4148-80BA-F6C03B5D7090}"/>
    <cellStyle name="Output 2 5 7 4 3" xfId="30374" xr:uid="{5CE7FAF7-CB38-4EAC-94B2-83408156F322}"/>
    <cellStyle name="Output 2 5 7 4 4" xfId="30375" xr:uid="{39BC62CB-0D2C-4AB3-9719-E86411EE38C9}"/>
    <cellStyle name="Output 2 5 7 5" xfId="30376" xr:uid="{66002A22-1904-4139-AECD-E2AAA0DB9607}"/>
    <cellStyle name="Output 2 5 7 5 2" xfId="30377" xr:uid="{BCBC2F3B-1532-4C50-ABA8-30D800A8F07F}"/>
    <cellStyle name="Output 2 5 7 5 3" xfId="30378" xr:uid="{71D76FFE-6BAF-486C-9197-4921D2940286}"/>
    <cellStyle name="Output 2 5 7 5 4" xfId="30379" xr:uid="{EA68A767-8D12-4C94-AC8C-D2C781B5060C}"/>
    <cellStyle name="Output 2 5 7 6" xfId="30380" xr:uid="{A72788B3-7610-43AA-8FF9-26170335EECA}"/>
    <cellStyle name="Output 2 5 7 6 2" xfId="30381" xr:uid="{0DE7B605-65F7-4133-8166-F73D99003A6A}"/>
    <cellStyle name="Output 2 5 7 6 3" xfId="30382" xr:uid="{FDE402EB-572D-42BA-BD1F-923CED519A12}"/>
    <cellStyle name="Output 2 5 7 6 4" xfId="30383" xr:uid="{084787C7-05BA-4982-BBEF-A2E18BC5238B}"/>
    <cellStyle name="Output 2 5 7 7" xfId="30384" xr:uid="{CB4818DA-EE80-427C-B960-7312E529509A}"/>
    <cellStyle name="Output 2 5 7 8" xfId="30385" xr:uid="{CAC9EAB2-FB24-4EC3-9DD5-4F5FF809C1D0}"/>
    <cellStyle name="Output 2 5 7 9" xfId="30386" xr:uid="{D9FF6F5C-811E-4751-871F-0DCF9BB6E06F}"/>
    <cellStyle name="Output 2 5 8" xfId="30387" xr:uid="{9D2B94C5-5704-448E-BF9C-F67CEF30A50D}"/>
    <cellStyle name="Output 2 5 8 2" xfId="30388" xr:uid="{D1A72E74-09E7-4A08-8668-54B7DF9EF5F6}"/>
    <cellStyle name="Output 2 5 8 2 2" xfId="30389" xr:uid="{05ABB01B-7132-4A83-92A1-1D3434607EEA}"/>
    <cellStyle name="Output 2 5 8 2 3" xfId="30390" xr:uid="{ED3DD6B9-8D51-4B7B-9937-B31DB70B6790}"/>
    <cellStyle name="Output 2 5 8 3" xfId="30391" xr:uid="{BEC4BB48-44D2-4998-8909-7629460B03F2}"/>
    <cellStyle name="Output 2 5 8 3 2" xfId="30392" xr:uid="{5EB52557-2C75-4B41-8798-6895550A8681}"/>
    <cellStyle name="Output 2 5 8 3 3" xfId="30393" xr:uid="{5B37CF54-2EE3-4A49-9A29-7D1EC8BAE3BF}"/>
    <cellStyle name="Output 2 5 8 4" xfId="30394" xr:uid="{A2B9485E-CC04-4A53-A405-FB6BC54B9CED}"/>
    <cellStyle name="Output 2 5 8 4 2" xfId="30395" xr:uid="{AAB801F8-D017-4249-8733-C6DAF6B8F350}"/>
    <cellStyle name="Output 2 5 8 4 3" xfId="30396" xr:uid="{39C534A0-D4C9-43D9-8242-5F0CA55F06CB}"/>
    <cellStyle name="Output 2 5 8 5" xfId="30397" xr:uid="{3D5AA691-62A7-4345-A585-B2D1CCBD04EB}"/>
    <cellStyle name="Output 2 5 8 5 2" xfId="30398" xr:uid="{4B1F4719-5259-473B-8B0B-344D0711E174}"/>
    <cellStyle name="Output 2 5 8 5 3" xfId="30399" xr:uid="{F8C597A4-2A60-4D3D-A7DF-3F1B234581A9}"/>
    <cellStyle name="Output 2 5 8 6" xfId="30400" xr:uid="{80E46B7C-F562-47A5-A55B-496C75D7ED0A}"/>
    <cellStyle name="Output 2 5 8 6 2" xfId="30401" xr:uid="{4A78BEF0-CE18-48CE-AF26-18930336E5B0}"/>
    <cellStyle name="Output 2 5 8 6 3" xfId="30402" xr:uid="{B58CC70F-E910-4FA1-BFA4-9D8F74D8092D}"/>
    <cellStyle name="Output 2 5 8 7" xfId="30403" xr:uid="{DE30B419-F752-4935-8539-9EA3AD220705}"/>
    <cellStyle name="Output 2 5 8 8" xfId="30404" xr:uid="{55AA35C2-8BF2-4490-97A6-0B3BEFDFC70E}"/>
    <cellStyle name="Output 2 5 8 9" xfId="30405" xr:uid="{05202332-AD81-42F0-8C70-879FA1A2391E}"/>
    <cellStyle name="Output 2 5 9" xfId="30406" xr:uid="{132A9D64-ECC2-4D45-999C-EDABE46CD37D}"/>
    <cellStyle name="Output 2 5 9 2" xfId="30407" xr:uid="{55F8BFC0-0A2B-4306-9CA0-A3EF5AF2FE00}"/>
    <cellStyle name="Output 2 5 9 2 2" xfId="30408" xr:uid="{6F6AA34D-F6DE-4D57-AEF5-334BDC88FD6C}"/>
    <cellStyle name="Output 2 5 9 2 3" xfId="30409" xr:uid="{9E336A35-ED5F-4359-8221-DAE418BEE3A7}"/>
    <cellStyle name="Output 2 5 9 3" xfId="30410" xr:uid="{81E4FF0B-A308-4CFD-9B7E-A52EF83B4DA8}"/>
    <cellStyle name="Output 2 5 9 3 2" xfId="30411" xr:uid="{8CB6BE57-C967-4E17-9A09-4A2C2BD07019}"/>
    <cellStyle name="Output 2 5 9 3 3" xfId="30412" xr:uid="{13B4ACA6-3D3F-45E1-93B1-898E7BD63780}"/>
    <cellStyle name="Output 2 5 9 4" xfId="30413" xr:uid="{DE4A0C73-0359-499F-A46C-C09D40935603}"/>
    <cellStyle name="Output 2 5 9 4 2" xfId="30414" xr:uid="{48F64422-A9A3-432D-ACE5-7AADFCA9E2BC}"/>
    <cellStyle name="Output 2 5 9 4 3" xfId="30415" xr:uid="{10318209-9E8D-45DB-9ABE-32E801C947D0}"/>
    <cellStyle name="Output 2 5 9 5" xfId="30416" xr:uid="{C5D3C7C4-7E50-470A-BC4D-DA78D3FA658A}"/>
    <cellStyle name="Output 2 5 9 5 2" xfId="30417" xr:uid="{7F77D954-E315-4018-BDAE-A5A1CB44075A}"/>
    <cellStyle name="Output 2 5 9 5 3" xfId="30418" xr:uid="{28E567D0-4D28-4C02-B1AD-762C661CDD7F}"/>
    <cellStyle name="Output 2 5 9 6" xfId="30419" xr:uid="{AB461EC7-ECE5-43A3-9C2F-1E057BCA758F}"/>
    <cellStyle name="Output 2 5 9 6 2" xfId="30420" xr:uid="{E162E187-C957-4C86-AC5E-68433EBC387B}"/>
    <cellStyle name="Output 2 5 9 6 3" xfId="30421" xr:uid="{3EE6C84A-C037-4726-A5AD-7D5ED7D0184A}"/>
    <cellStyle name="Output 2 5 9 7" xfId="30422" xr:uid="{28DF8F1F-445C-4CE1-9CB6-3B61ED28883B}"/>
    <cellStyle name="Output 2 5 9 8" xfId="30423" xr:uid="{87FA0183-92CB-4EB8-B0D9-4EB4407E85CC}"/>
    <cellStyle name="Output 2 5 9 9" xfId="30424" xr:uid="{0B317188-E48A-49AB-A482-2B5E9917E20F}"/>
    <cellStyle name="Output 2 6" xfId="30425" xr:uid="{1B1BB75C-6413-40DF-86FE-76247F64F60D}"/>
    <cellStyle name="Output 2 6 10" xfId="30426" xr:uid="{C4A570F7-A71D-4A95-933E-669832717F99}"/>
    <cellStyle name="Output 2 6 10 2" xfId="30427" xr:uid="{4B7004D5-ADD4-4BD3-9728-31C58C427BC9}"/>
    <cellStyle name="Output 2 6 10 2 2" xfId="30428" xr:uid="{B78B0287-212F-4E2B-9464-39C92C45B0D1}"/>
    <cellStyle name="Output 2 6 10 2 3" xfId="30429" xr:uid="{4DB71698-CE40-499E-BA4D-2C744EE7865D}"/>
    <cellStyle name="Output 2 6 10 3" xfId="30430" xr:uid="{8E9B393C-D9A7-4E3A-AEA7-70D6091AA3FB}"/>
    <cellStyle name="Output 2 6 10 3 2" xfId="30431" xr:uid="{9826DEBF-65F8-4DF1-8F32-947C34125D5A}"/>
    <cellStyle name="Output 2 6 10 3 3" xfId="30432" xr:uid="{9ADD14B1-D7D6-47D9-AF5D-2DE8C59A778D}"/>
    <cellStyle name="Output 2 6 10 4" xfId="30433" xr:uid="{8CF38408-F9E7-493A-90BD-E00F13EE6414}"/>
    <cellStyle name="Output 2 6 10 4 2" xfId="30434" xr:uid="{AC7F165F-F67C-4B9D-ADD3-186A9092DD13}"/>
    <cellStyle name="Output 2 6 10 4 3" xfId="30435" xr:uid="{0FEED067-1817-4970-AF3E-CF13D6D39F74}"/>
    <cellStyle name="Output 2 6 10 5" xfId="30436" xr:uid="{13B479E1-B8DD-4551-BF2C-F7F7D3D7605F}"/>
    <cellStyle name="Output 2 6 10 5 2" xfId="30437" xr:uid="{40D14FEB-6EAC-4481-9E86-D506EDE06418}"/>
    <cellStyle name="Output 2 6 10 5 3" xfId="30438" xr:uid="{3AEBB2EC-8C29-4229-BCE7-99993E4BA9DF}"/>
    <cellStyle name="Output 2 6 10 6" xfId="30439" xr:uid="{67E7CBF1-1894-46BE-A281-9F9CB1CC9901}"/>
    <cellStyle name="Output 2 6 10 6 2" xfId="30440" xr:uid="{59C94470-37ED-4942-962B-6170663F6663}"/>
    <cellStyle name="Output 2 6 10 6 3" xfId="30441" xr:uid="{82473F2B-1B98-4D53-9915-EDEE36D2831D}"/>
    <cellStyle name="Output 2 6 10 7" xfId="30442" xr:uid="{5EA91FBB-9997-4CA9-A6FA-E805012D63A6}"/>
    <cellStyle name="Output 2 6 10 8" xfId="30443" xr:uid="{7C5D4883-1DD5-4354-9267-34320EB641F5}"/>
    <cellStyle name="Output 2 6 10 9" xfId="30444" xr:uid="{905F077B-14BA-477F-9201-6D41FA6BB017}"/>
    <cellStyle name="Output 2 6 11" xfId="30445" xr:uid="{95C2FB7A-20B0-46F5-932B-43F4232ED625}"/>
    <cellStyle name="Output 2 6 11 2" xfId="30446" xr:uid="{7C6737A9-4108-4573-B214-D771EE578850}"/>
    <cellStyle name="Output 2 6 11 2 2" xfId="30447" xr:uid="{CA2D3AD8-ED36-4179-A6C9-CD93A9672C2D}"/>
    <cellStyle name="Output 2 6 11 2 3" xfId="30448" xr:uid="{22324153-53CB-4849-B6D3-2F49AE201439}"/>
    <cellStyle name="Output 2 6 11 3" xfId="30449" xr:uid="{9A5F8B91-C4BF-403C-8591-F760C2371B78}"/>
    <cellStyle name="Output 2 6 11 3 2" xfId="30450" xr:uid="{004BFA14-E8C9-44A5-BA69-BD692F37BC9F}"/>
    <cellStyle name="Output 2 6 11 3 3" xfId="30451" xr:uid="{1DE27054-3960-4D0F-A203-2B38854C523F}"/>
    <cellStyle name="Output 2 6 11 4" xfId="30452" xr:uid="{8B22789A-8048-406A-BD79-1B8453811490}"/>
    <cellStyle name="Output 2 6 11 4 2" xfId="30453" xr:uid="{E60779D0-1B37-4E0E-AA5B-9B3025F8AADD}"/>
    <cellStyle name="Output 2 6 11 4 3" xfId="30454" xr:uid="{269BE699-06C0-4825-8896-B2F0C63C342C}"/>
    <cellStyle name="Output 2 6 11 5" xfId="30455" xr:uid="{21386181-29B0-413C-B295-6803F2D0ADAB}"/>
    <cellStyle name="Output 2 6 11 5 2" xfId="30456" xr:uid="{EF3B2B11-5F46-460B-B88B-11B0BD700C5F}"/>
    <cellStyle name="Output 2 6 11 5 3" xfId="30457" xr:uid="{A18E90FE-5295-41EB-A43C-6D228D9FFC25}"/>
    <cellStyle name="Output 2 6 11 6" xfId="30458" xr:uid="{B94CE279-FCE9-4ABF-B13F-69A1B10B5AB6}"/>
    <cellStyle name="Output 2 6 11 6 2" xfId="30459" xr:uid="{0A047411-38DB-45C4-97D4-853D8CDB97D7}"/>
    <cellStyle name="Output 2 6 11 6 3" xfId="30460" xr:uid="{96646B5F-DE3C-4C15-8FDB-0C4DB6D3486E}"/>
    <cellStyle name="Output 2 6 11 7" xfId="30461" xr:uid="{B36ABA58-0174-4AD5-AC3A-DA4FBBDE8B6F}"/>
    <cellStyle name="Output 2 6 11 8" xfId="30462" xr:uid="{D64552DC-2F9E-44B2-A84D-04FD02B6628A}"/>
    <cellStyle name="Output 2 6 11 9" xfId="30463" xr:uid="{8395C697-D96B-494B-92E9-263495623148}"/>
    <cellStyle name="Output 2 6 12" xfId="30464" xr:uid="{B09DA5A5-5F76-46B4-9EC6-AA98484640EF}"/>
    <cellStyle name="Output 2 6 12 2" xfId="30465" xr:uid="{AA2D4AFE-1E41-4153-A97C-CCD3FB7E7D82}"/>
    <cellStyle name="Output 2 6 12 2 2" xfId="30466" xr:uid="{CB9A999A-91BB-4603-90C1-DAEF9A60AEA8}"/>
    <cellStyle name="Output 2 6 12 2 3" xfId="30467" xr:uid="{9FAC5A5F-CD9E-4111-8C27-1238BE0D9150}"/>
    <cellStyle name="Output 2 6 12 3" xfId="30468" xr:uid="{535E0A73-4038-4FE2-B6DE-C6BF309B9FAF}"/>
    <cellStyle name="Output 2 6 12 3 2" xfId="30469" xr:uid="{7D057490-1064-49AE-9C1C-5BEFE4C8C1C8}"/>
    <cellStyle name="Output 2 6 12 3 3" xfId="30470" xr:uid="{A3B9AE71-1E08-4861-97EC-D6516486A2A0}"/>
    <cellStyle name="Output 2 6 12 4" xfId="30471" xr:uid="{488D2454-0282-441E-A27D-C3E48835D0F2}"/>
    <cellStyle name="Output 2 6 12 4 2" xfId="30472" xr:uid="{84AD0AA8-5468-439E-9775-B6021A04B9E3}"/>
    <cellStyle name="Output 2 6 12 4 3" xfId="30473" xr:uid="{D678F1D5-E249-4C11-996C-87C61897ED78}"/>
    <cellStyle name="Output 2 6 12 5" xfId="30474" xr:uid="{45DE4535-C818-49C5-A90B-5F0427C6C385}"/>
    <cellStyle name="Output 2 6 12 5 2" xfId="30475" xr:uid="{E202E315-8E3F-4988-98F4-C73AA0AF137D}"/>
    <cellStyle name="Output 2 6 12 5 3" xfId="30476" xr:uid="{DB7B6A7A-6E2A-4749-B244-6A19870063DC}"/>
    <cellStyle name="Output 2 6 12 6" xfId="30477" xr:uid="{539F1C6B-78BE-4CE3-8B7B-E9C49F989CEE}"/>
    <cellStyle name="Output 2 6 12 6 2" xfId="30478" xr:uid="{7BED570C-7EFE-4EFE-8BDB-8A2E93344ACA}"/>
    <cellStyle name="Output 2 6 12 6 3" xfId="30479" xr:uid="{AA215319-EF74-488B-9A7C-9B87B2FCB9ED}"/>
    <cellStyle name="Output 2 6 12 7" xfId="30480" xr:uid="{C6D176C9-F7D7-4098-866D-F3E77EA9CBEC}"/>
    <cellStyle name="Output 2 6 12 8" xfId="30481" xr:uid="{188162E4-916D-4E64-86F5-6A184967CBC1}"/>
    <cellStyle name="Output 2 6 12 9" xfId="30482" xr:uid="{D747E382-F42F-46AF-994F-E6A39B853DFC}"/>
    <cellStyle name="Output 2 6 13" xfId="30483" xr:uid="{985DF41C-5C79-40E3-BA0E-0AFD230C02BB}"/>
    <cellStyle name="Output 2 6 13 2" xfId="30484" xr:uid="{5E1E6FFA-4235-4322-83CD-7956A90E080C}"/>
    <cellStyle name="Output 2 6 13 2 2" xfId="30485" xr:uid="{04E35758-D0C0-474C-AB35-17C6C3EB74DB}"/>
    <cellStyle name="Output 2 6 13 2 3" xfId="30486" xr:uid="{86EC4995-B9B2-43F7-AE2C-803147B5B3CB}"/>
    <cellStyle name="Output 2 6 13 3" xfId="30487" xr:uid="{199ACE38-C950-4AF0-BBE0-740D0072FBFA}"/>
    <cellStyle name="Output 2 6 13 3 2" xfId="30488" xr:uid="{C2AB1128-71B8-480B-92CA-FA99AFB30EF7}"/>
    <cellStyle name="Output 2 6 13 3 3" xfId="30489" xr:uid="{64D1DE64-5798-49E7-8A86-D7A27133CACE}"/>
    <cellStyle name="Output 2 6 13 4" xfId="30490" xr:uid="{3DBA1977-36AF-4938-8CB3-EC879968CE22}"/>
    <cellStyle name="Output 2 6 13 4 2" xfId="30491" xr:uid="{4620B052-136B-4E84-B1C4-B592D0535DFD}"/>
    <cellStyle name="Output 2 6 13 4 3" xfId="30492" xr:uid="{7AF6BD26-736E-4039-9FF2-18BE5A363DBC}"/>
    <cellStyle name="Output 2 6 13 5" xfId="30493" xr:uid="{59D8CAC3-504C-4F4F-AE20-DAF7F59AE07A}"/>
    <cellStyle name="Output 2 6 13 5 2" xfId="30494" xr:uid="{684EC356-483A-479E-98CD-E1868C5F10F4}"/>
    <cellStyle name="Output 2 6 13 5 3" xfId="30495" xr:uid="{F48099A4-736C-40E8-8470-B57E318D62F3}"/>
    <cellStyle name="Output 2 6 13 6" xfId="30496" xr:uid="{961CFFD0-4617-4525-B978-3AB21F24595E}"/>
    <cellStyle name="Output 2 6 13 6 2" xfId="30497" xr:uid="{67A74ECD-2824-42D8-9D06-8F8E9B20E5AB}"/>
    <cellStyle name="Output 2 6 13 6 3" xfId="30498" xr:uid="{0B91D5BA-723D-4298-9E6C-906E1A190C12}"/>
    <cellStyle name="Output 2 6 13 7" xfId="30499" xr:uid="{51386AE4-7C16-4F7E-A5FE-87395D207715}"/>
    <cellStyle name="Output 2 6 13 8" xfId="30500" xr:uid="{005C20FF-2989-467D-8A11-C714CD8F5B61}"/>
    <cellStyle name="Output 2 6 13 9" xfId="30501" xr:uid="{59AD1AB0-19FC-428B-B3D3-EA8B1266AE60}"/>
    <cellStyle name="Output 2 6 14" xfId="30502" xr:uid="{E160F06E-624A-49C6-8A1F-F976C3156E8B}"/>
    <cellStyle name="Output 2 6 14 2" xfId="30503" xr:uid="{B875142F-25F3-4935-B504-3A76B1747E5D}"/>
    <cellStyle name="Output 2 6 14 2 2" xfId="30504" xr:uid="{5A88EDC1-2054-4B7A-B2D4-A3B515901E8F}"/>
    <cellStyle name="Output 2 6 14 2 3" xfId="30505" xr:uid="{99DD0BD0-7E68-4999-AC31-B94F90033530}"/>
    <cellStyle name="Output 2 6 14 3" xfId="30506" xr:uid="{AFCE59AC-5BA2-430E-B22D-6139673ECE1E}"/>
    <cellStyle name="Output 2 6 14 3 2" xfId="30507" xr:uid="{724EFBF4-62A8-4671-860F-5FAD06B563E6}"/>
    <cellStyle name="Output 2 6 14 3 3" xfId="30508" xr:uid="{194403F0-9CFC-4F2D-9BD2-8885A9FDE495}"/>
    <cellStyle name="Output 2 6 14 4" xfId="30509" xr:uid="{AEBFC22D-6E34-44F8-9749-F8B8EC69014C}"/>
    <cellStyle name="Output 2 6 14 4 2" xfId="30510" xr:uid="{01A6D956-FEA6-458F-810B-557040EBDADD}"/>
    <cellStyle name="Output 2 6 14 4 3" xfId="30511" xr:uid="{332BAA19-964A-4D6E-875A-72BBAD52EC6F}"/>
    <cellStyle name="Output 2 6 14 5" xfId="30512" xr:uid="{626FA429-0AA7-4382-9D50-492205E0067B}"/>
    <cellStyle name="Output 2 6 14 5 2" xfId="30513" xr:uid="{73B9F174-250F-42DA-A9FE-99846BD0EFBB}"/>
    <cellStyle name="Output 2 6 14 5 3" xfId="30514" xr:uid="{FD292A70-DD99-419A-9563-222D9A3F42E0}"/>
    <cellStyle name="Output 2 6 14 6" xfId="30515" xr:uid="{59FD95EA-106D-40A7-9E5F-B970270147AD}"/>
    <cellStyle name="Output 2 6 14 6 2" xfId="30516" xr:uid="{61C856E6-F567-419A-9BBC-E1178CCF64E6}"/>
    <cellStyle name="Output 2 6 14 6 3" xfId="30517" xr:uid="{83BCC111-E9EB-4244-A8DA-CA985333EEA9}"/>
    <cellStyle name="Output 2 6 14 7" xfId="30518" xr:uid="{F582FE71-72AC-4AC9-A548-C470B607D0C8}"/>
    <cellStyle name="Output 2 6 14 8" xfId="30519" xr:uid="{314BC042-DF90-40E7-A7C0-9A1409B61977}"/>
    <cellStyle name="Output 2 6 14 9" xfId="30520" xr:uid="{223A0A5C-6F18-40CC-B287-426AF960FF72}"/>
    <cellStyle name="Output 2 6 15" xfId="30521" xr:uid="{F9618FD4-923A-4167-8203-176F4EC9F274}"/>
    <cellStyle name="Output 2 6 15 2" xfId="30522" xr:uid="{D14F1FCA-9965-4F2D-96F1-BB03D79D2D0A}"/>
    <cellStyle name="Output 2 6 15 2 2" xfId="30523" xr:uid="{6FC41957-ECE2-4C9B-AFB5-02E319A7F39A}"/>
    <cellStyle name="Output 2 6 15 2 3" xfId="30524" xr:uid="{5F57D57B-FE90-407B-9705-03ACF566A8DD}"/>
    <cellStyle name="Output 2 6 15 3" xfId="30525" xr:uid="{4C24EEC9-7627-495A-85E3-29959D506551}"/>
    <cellStyle name="Output 2 6 15 3 2" xfId="30526" xr:uid="{E26B2B9F-4300-4A41-9566-C560110DC8D4}"/>
    <cellStyle name="Output 2 6 15 3 3" xfId="30527" xr:uid="{0A245D0A-0F93-4C69-B784-738D47981CA2}"/>
    <cellStyle name="Output 2 6 15 4" xfId="30528" xr:uid="{D7F0A89D-6AB6-4BE8-93DE-EA582BE10FEC}"/>
    <cellStyle name="Output 2 6 15 4 2" xfId="30529" xr:uid="{41E0E8D3-F94B-48CC-A045-A66907BE898F}"/>
    <cellStyle name="Output 2 6 15 4 3" xfId="30530" xr:uid="{B97C01B8-0178-48C5-A57C-F1D175B84808}"/>
    <cellStyle name="Output 2 6 15 5" xfId="30531" xr:uid="{0CC263EE-B9B7-462D-AF0A-6F21790F54BA}"/>
    <cellStyle name="Output 2 6 15 5 2" xfId="30532" xr:uid="{52C2901D-06BF-4AA5-B403-F498C52005DE}"/>
    <cellStyle name="Output 2 6 15 5 3" xfId="30533" xr:uid="{169FD632-038A-4AEF-A542-ADCBD6E0A0C3}"/>
    <cellStyle name="Output 2 6 15 6" xfId="30534" xr:uid="{AD954421-45D9-4D4C-8148-C752BC73A03D}"/>
    <cellStyle name="Output 2 6 15 6 2" xfId="30535" xr:uid="{052E226D-2920-4715-B977-71E07646F2F0}"/>
    <cellStyle name="Output 2 6 15 6 3" xfId="30536" xr:uid="{A0BEFB38-4E53-49CE-B902-A14A317CD674}"/>
    <cellStyle name="Output 2 6 15 7" xfId="30537" xr:uid="{CB245791-3A32-4AF0-B9DF-7D01F7C0BED5}"/>
    <cellStyle name="Output 2 6 15 8" xfId="30538" xr:uid="{8AF602B3-2F06-40DD-BB51-137AD829BECC}"/>
    <cellStyle name="Output 2 6 15 9" xfId="30539" xr:uid="{E3DC92AD-A62B-4295-B08E-F2515C9A2B4A}"/>
    <cellStyle name="Output 2 6 16" xfId="30540" xr:uid="{5F3AE50F-DE7C-4A56-B84A-46E6AC0C8A0E}"/>
    <cellStyle name="Output 2 6 16 2" xfId="30541" xr:uid="{F8E0D2BA-670A-4D65-B408-3049ED701CCF}"/>
    <cellStyle name="Output 2 6 16 3" xfId="30542" xr:uid="{3CEEB940-F96E-43BC-95EF-31E98FB6F060}"/>
    <cellStyle name="Output 2 6 16 4" xfId="30543" xr:uid="{71B4B002-5F02-4C61-A82B-9BEC95633904}"/>
    <cellStyle name="Output 2 6 17" xfId="30544" xr:uid="{E6DFF779-8B55-454E-B5B5-A44892201EF3}"/>
    <cellStyle name="Output 2 6 18" xfId="30545" xr:uid="{8E1AF2A9-9E34-43F4-B5ED-3A7908371386}"/>
    <cellStyle name="Output 2 6 19" xfId="30546" xr:uid="{527F2662-2E66-41D6-B2BA-58AA4A163B08}"/>
    <cellStyle name="Output 2 6 2" xfId="30547" xr:uid="{5331C7F3-F455-4BB8-A67A-D21E3B0C6CFF}"/>
    <cellStyle name="Output 2 6 2 10" xfId="30548" xr:uid="{ADE45E38-260D-4D50-81AB-9CCF47F7E993}"/>
    <cellStyle name="Output 2 6 2 10 2" xfId="30549" xr:uid="{D0785A82-1C85-4DB0-99B4-9CBCD6EB7C3E}"/>
    <cellStyle name="Output 2 6 2 10 2 2" xfId="30550" xr:uid="{42D84BDD-8CC9-4BC4-830C-B7E2B46B9A43}"/>
    <cellStyle name="Output 2 6 2 10 2 3" xfId="30551" xr:uid="{1F122443-1B5C-44A9-B3A2-FC7B74FCB69E}"/>
    <cellStyle name="Output 2 6 2 10 3" xfId="30552" xr:uid="{84372382-3B05-489C-8C57-4A1D5837A570}"/>
    <cellStyle name="Output 2 6 2 10 3 2" xfId="30553" xr:uid="{C10F5AA3-2863-4E7B-BDB4-8DE83629B344}"/>
    <cellStyle name="Output 2 6 2 10 3 3" xfId="30554" xr:uid="{313C6A33-6A57-4BF8-A92D-4BF2D21A889D}"/>
    <cellStyle name="Output 2 6 2 10 4" xfId="30555" xr:uid="{74217784-4194-4D7A-8077-9EBCF777D3E8}"/>
    <cellStyle name="Output 2 6 2 10 4 2" xfId="30556" xr:uid="{06F20825-D203-41AD-8D67-01314CAA7573}"/>
    <cellStyle name="Output 2 6 2 10 4 3" xfId="30557" xr:uid="{F0FDB8C3-E8B0-41C4-AA46-39B4C0F82D3A}"/>
    <cellStyle name="Output 2 6 2 10 5" xfId="30558" xr:uid="{D3483178-A0A1-488B-9FC4-94FBA2E326F7}"/>
    <cellStyle name="Output 2 6 2 10 5 2" xfId="30559" xr:uid="{6A5B41C1-1F2E-4EF7-B3C3-C677B7AED7A9}"/>
    <cellStyle name="Output 2 6 2 10 5 3" xfId="30560" xr:uid="{ED667D9B-C446-4CA7-8192-1A18157755D7}"/>
    <cellStyle name="Output 2 6 2 10 6" xfId="30561" xr:uid="{18F814B7-8F51-4997-8FA7-020AF838456F}"/>
    <cellStyle name="Output 2 6 2 10 6 2" xfId="30562" xr:uid="{ED9A7298-0C78-46CE-A28B-FDF065CE8DE9}"/>
    <cellStyle name="Output 2 6 2 10 6 3" xfId="30563" xr:uid="{E4A5C68F-E529-4D7C-AEE4-9042EBFEDB78}"/>
    <cellStyle name="Output 2 6 2 10 7" xfId="30564" xr:uid="{B5DF8E98-A598-4EFC-A906-08A84FA82AA3}"/>
    <cellStyle name="Output 2 6 2 10 8" xfId="30565" xr:uid="{DF42E653-2D6E-49DC-8A5F-ACB292F7CB30}"/>
    <cellStyle name="Output 2 6 2 10 9" xfId="30566" xr:uid="{72C80C53-CC4B-468A-AC52-2FCC51E6B7A2}"/>
    <cellStyle name="Output 2 6 2 11" xfId="30567" xr:uid="{3057A525-CAFC-45C8-8275-560D5E215DB9}"/>
    <cellStyle name="Output 2 6 2 11 2" xfId="30568" xr:uid="{D903F37E-43DB-4CC0-A5E8-B9FC095153BE}"/>
    <cellStyle name="Output 2 6 2 11 2 2" xfId="30569" xr:uid="{7AD2088E-46A6-4B6A-9A37-5783DCF598C7}"/>
    <cellStyle name="Output 2 6 2 11 2 3" xfId="30570" xr:uid="{E8050881-083C-4C76-9BFC-C4B880375AA0}"/>
    <cellStyle name="Output 2 6 2 11 3" xfId="30571" xr:uid="{C45809B5-87A8-42D4-8483-A80E656EFB4F}"/>
    <cellStyle name="Output 2 6 2 11 3 2" xfId="30572" xr:uid="{B5D182B7-3839-4D94-A1C9-F6B7DD801F68}"/>
    <cellStyle name="Output 2 6 2 11 3 3" xfId="30573" xr:uid="{C61529F8-641A-4289-8DA1-B2881D902AE4}"/>
    <cellStyle name="Output 2 6 2 11 4" xfId="30574" xr:uid="{A7D9BB80-474E-476C-8D83-5F56E246382D}"/>
    <cellStyle name="Output 2 6 2 11 4 2" xfId="30575" xr:uid="{FCFAB7BF-67E2-436A-A53A-2AAA5E60372E}"/>
    <cellStyle name="Output 2 6 2 11 4 3" xfId="30576" xr:uid="{223DFFDC-0A4E-4DAF-AC8B-32651E2641DF}"/>
    <cellStyle name="Output 2 6 2 11 5" xfId="30577" xr:uid="{3ABDAD13-2E60-4D7F-B8C7-1374AC00A867}"/>
    <cellStyle name="Output 2 6 2 11 5 2" xfId="30578" xr:uid="{945A6041-B5A2-4D74-8E94-AB7F82459CB4}"/>
    <cellStyle name="Output 2 6 2 11 5 3" xfId="30579" xr:uid="{D911AE6F-3339-472A-8DFB-35F176EC5E79}"/>
    <cellStyle name="Output 2 6 2 11 6" xfId="30580" xr:uid="{44B48056-3B09-44EA-A765-36F16860D639}"/>
    <cellStyle name="Output 2 6 2 11 6 2" xfId="30581" xr:uid="{537EA1FF-F4E2-445B-A761-C96A69868BCF}"/>
    <cellStyle name="Output 2 6 2 11 6 3" xfId="30582" xr:uid="{546F3D56-9963-4636-9849-00866A3B6D32}"/>
    <cellStyle name="Output 2 6 2 11 7" xfId="30583" xr:uid="{2AE743F5-86FA-4BFD-BAD1-16350DFB2F87}"/>
    <cellStyle name="Output 2 6 2 11 8" xfId="30584" xr:uid="{E20D1050-A442-48A8-85D0-DA67BE15FCD5}"/>
    <cellStyle name="Output 2 6 2 11 9" xfId="30585" xr:uid="{12F3C9C8-FA3B-4DE1-BDEE-87D508B96B10}"/>
    <cellStyle name="Output 2 6 2 12" xfId="30586" xr:uid="{A30C0DBF-4445-4977-BBC6-73B02AFE5352}"/>
    <cellStyle name="Output 2 6 2 12 2" xfId="30587" xr:uid="{0BCAAC41-3B60-49AE-99BF-4EA9DB211B6D}"/>
    <cellStyle name="Output 2 6 2 12 2 2" xfId="30588" xr:uid="{06498920-80D7-4CBA-97B4-6AABF7BEA8B1}"/>
    <cellStyle name="Output 2 6 2 12 2 3" xfId="30589" xr:uid="{5F7006EB-9CB3-43CB-A2F6-DDA4F3F9FCD2}"/>
    <cellStyle name="Output 2 6 2 12 3" xfId="30590" xr:uid="{283B8DEC-48FB-486F-9FD7-7E37037F7663}"/>
    <cellStyle name="Output 2 6 2 12 3 2" xfId="30591" xr:uid="{6374FC20-DF37-45F0-92FA-00B38F2F330F}"/>
    <cellStyle name="Output 2 6 2 12 3 3" xfId="30592" xr:uid="{9BCC4602-E163-4EF6-9D94-5AC60C21E957}"/>
    <cellStyle name="Output 2 6 2 12 4" xfId="30593" xr:uid="{AC945F79-DE70-4ADE-9606-B2BE31FDBCEC}"/>
    <cellStyle name="Output 2 6 2 12 4 2" xfId="30594" xr:uid="{5D9A2B61-F0E9-4B77-93E0-6AA323439587}"/>
    <cellStyle name="Output 2 6 2 12 4 3" xfId="30595" xr:uid="{90CF0259-2F69-4452-8F93-80D1D952F653}"/>
    <cellStyle name="Output 2 6 2 12 5" xfId="30596" xr:uid="{3707CE79-35ED-4497-8B34-F013EDB35FFB}"/>
    <cellStyle name="Output 2 6 2 12 5 2" xfId="30597" xr:uid="{E05A6270-2AF6-4A34-99A9-0B61E6321C93}"/>
    <cellStyle name="Output 2 6 2 12 5 3" xfId="30598" xr:uid="{D2EBCDC7-DD2D-4972-82DA-F0588556F1FB}"/>
    <cellStyle name="Output 2 6 2 12 6" xfId="30599" xr:uid="{604B3310-E511-4F0C-97D2-1F0068C07869}"/>
    <cellStyle name="Output 2 6 2 12 6 2" xfId="30600" xr:uid="{D179F01C-8FA3-43F8-B751-B163923A3254}"/>
    <cellStyle name="Output 2 6 2 12 6 3" xfId="30601" xr:uid="{1F811609-CF15-43E3-A7B9-7D1BC094699C}"/>
    <cellStyle name="Output 2 6 2 12 7" xfId="30602" xr:uid="{C61CF8F2-FA15-4BC7-A6A5-D10867B7B0F6}"/>
    <cellStyle name="Output 2 6 2 12 8" xfId="30603" xr:uid="{BF1A7483-BF64-4699-9413-4C6CB554EA89}"/>
    <cellStyle name="Output 2 6 2 12 9" xfId="30604" xr:uid="{63203A7B-ACFC-4C68-A174-F2247B922D02}"/>
    <cellStyle name="Output 2 6 2 13" xfId="30605" xr:uid="{6DB54AC4-3B5D-4A32-B0F9-F5F5E098F446}"/>
    <cellStyle name="Output 2 6 2 13 2" xfId="30606" xr:uid="{12883934-8384-4D7E-B0D6-75AC7D66A21D}"/>
    <cellStyle name="Output 2 6 2 13 2 2" xfId="30607" xr:uid="{5247F317-AF08-404F-B3CD-6B907BF68492}"/>
    <cellStyle name="Output 2 6 2 13 2 3" xfId="30608" xr:uid="{DC7FD179-D011-4191-A697-4CB21C585936}"/>
    <cellStyle name="Output 2 6 2 13 3" xfId="30609" xr:uid="{DDCDF04A-002C-4EB5-B3BB-2334B6FFEFA4}"/>
    <cellStyle name="Output 2 6 2 13 3 2" xfId="30610" xr:uid="{70BA84F9-2F96-4F8E-ABE1-5F76248FEE30}"/>
    <cellStyle name="Output 2 6 2 13 3 3" xfId="30611" xr:uid="{CD1258EA-D46D-4CDC-A3A4-6F23F519460D}"/>
    <cellStyle name="Output 2 6 2 13 4" xfId="30612" xr:uid="{EC37D462-6AED-4EFB-BF30-219DFED8A9BF}"/>
    <cellStyle name="Output 2 6 2 13 4 2" xfId="30613" xr:uid="{C478441B-6BDE-4665-8AA1-AC8CACAB42CB}"/>
    <cellStyle name="Output 2 6 2 13 4 3" xfId="30614" xr:uid="{BBE64B05-388A-4879-8D38-DE4F91B9D336}"/>
    <cellStyle name="Output 2 6 2 13 5" xfId="30615" xr:uid="{2F1F3C57-9C11-4AE5-815F-959A78BEE817}"/>
    <cellStyle name="Output 2 6 2 13 5 2" xfId="30616" xr:uid="{F991B872-8C3A-4030-AA33-3585243EE48D}"/>
    <cellStyle name="Output 2 6 2 13 5 3" xfId="30617" xr:uid="{C87C4347-7CD2-4450-8B38-3AE9402964D1}"/>
    <cellStyle name="Output 2 6 2 13 6" xfId="30618" xr:uid="{D6820B29-8CEF-4959-8785-CB40E746FACB}"/>
    <cellStyle name="Output 2 6 2 13 6 2" xfId="30619" xr:uid="{54803BEC-70CC-41A1-AD48-C206C9B5723F}"/>
    <cellStyle name="Output 2 6 2 13 6 3" xfId="30620" xr:uid="{E524720D-BD5F-48FB-9957-B4DC5C632D38}"/>
    <cellStyle name="Output 2 6 2 13 7" xfId="30621" xr:uid="{8DF9DAAD-3BFA-4C2D-91B4-688679DA8EA4}"/>
    <cellStyle name="Output 2 6 2 13 8" xfId="30622" xr:uid="{7F1B02E7-8380-42B2-811B-7FC62720DC4B}"/>
    <cellStyle name="Output 2 6 2 13 9" xfId="30623" xr:uid="{A85B2AEB-E7AB-4456-8D29-2E657F289F41}"/>
    <cellStyle name="Output 2 6 2 14" xfId="30624" xr:uid="{89593613-1C27-4EE2-8B80-3F461A217542}"/>
    <cellStyle name="Output 2 6 2 14 2" xfId="30625" xr:uid="{378643A5-4956-4D30-A090-EC082EB58F6B}"/>
    <cellStyle name="Output 2 6 2 14 3" xfId="30626" xr:uid="{0C1981C4-0605-4B78-824E-308FD0864537}"/>
    <cellStyle name="Output 2 6 2 14 4" xfId="30627" xr:uid="{526EDF8E-CEC7-4639-B34D-C16818507860}"/>
    <cellStyle name="Output 2 6 2 15" xfId="30628" xr:uid="{5648465F-BBE2-4E00-B0F1-F84B1E90A792}"/>
    <cellStyle name="Output 2 6 2 16" xfId="30629" xr:uid="{A2795067-354E-4097-BB72-AA4F5C648BFB}"/>
    <cellStyle name="Output 2 6 2 17" xfId="30630" xr:uid="{F1E68FFD-1924-433A-81C5-FA25D62CB78C}"/>
    <cellStyle name="Output 2 6 2 18" xfId="30631" xr:uid="{374FC591-5D0E-4B09-AE9E-21F559E2CD50}"/>
    <cellStyle name="Output 2 6 2 19" xfId="30632" xr:uid="{D6781CC5-91BC-4420-8CA0-EF9421C8C1CA}"/>
    <cellStyle name="Output 2 6 2 2" xfId="30633" xr:uid="{A0F1C396-00B4-47A6-8A0A-AD580342398C}"/>
    <cellStyle name="Output 2 6 2 2 10" xfId="30634" xr:uid="{59ED08D2-4525-4814-8C10-70AEB9807828}"/>
    <cellStyle name="Output 2 6 2 2 10 2" xfId="30635" xr:uid="{10B7468D-B926-486B-ADFA-F042587B9924}"/>
    <cellStyle name="Output 2 6 2 2 10 2 2" xfId="30636" xr:uid="{9611B2DE-3557-4EDC-AE00-77BB4FC03D61}"/>
    <cellStyle name="Output 2 6 2 2 10 2 3" xfId="30637" xr:uid="{4BE02DF0-AD47-4E31-96C0-92D046A0A01A}"/>
    <cellStyle name="Output 2 6 2 2 10 3" xfId="30638" xr:uid="{2BFA6EEA-57D5-40D9-BE3D-3FF50F9AD633}"/>
    <cellStyle name="Output 2 6 2 2 10 3 2" xfId="30639" xr:uid="{A476E49B-E875-4741-971C-C14713AB2615}"/>
    <cellStyle name="Output 2 6 2 2 10 3 3" xfId="30640" xr:uid="{9A84DC47-0233-4B68-915C-5908495C4CEE}"/>
    <cellStyle name="Output 2 6 2 2 10 4" xfId="30641" xr:uid="{C99D8DB7-F9F6-4F8D-AC8F-69C4E1D6D781}"/>
    <cellStyle name="Output 2 6 2 2 10 4 2" xfId="30642" xr:uid="{60F0BF9F-349D-4DDF-BE4C-3A7B5773572A}"/>
    <cellStyle name="Output 2 6 2 2 10 4 3" xfId="30643" xr:uid="{5DBE65D6-1671-400F-8FC5-837B5D5653B4}"/>
    <cellStyle name="Output 2 6 2 2 10 5" xfId="30644" xr:uid="{DA8BF87E-9CB9-461E-A078-8FE67A8E18A9}"/>
    <cellStyle name="Output 2 6 2 2 10 5 2" xfId="30645" xr:uid="{FB14B294-51A2-404D-8CA2-30CFEE7C2194}"/>
    <cellStyle name="Output 2 6 2 2 10 5 3" xfId="30646" xr:uid="{4FD3C8C7-1A3F-4DD8-A66C-8C721EFA7FBB}"/>
    <cellStyle name="Output 2 6 2 2 10 6" xfId="30647" xr:uid="{94FE79B3-E3DC-4083-B0FD-22259AA169AB}"/>
    <cellStyle name="Output 2 6 2 2 10 6 2" xfId="30648" xr:uid="{8FD7AA82-917F-498C-BEE6-B10E0FB0F41D}"/>
    <cellStyle name="Output 2 6 2 2 10 6 3" xfId="30649" xr:uid="{817E24D6-8310-43EE-ACA2-93C9658F4BBB}"/>
    <cellStyle name="Output 2 6 2 2 10 7" xfId="30650" xr:uid="{846612CF-3FCB-44DA-944D-C6571FFEE158}"/>
    <cellStyle name="Output 2 6 2 2 10 8" xfId="30651" xr:uid="{E27C21F3-0198-4CFA-B4A8-66B2C7EE6119}"/>
    <cellStyle name="Output 2 6 2 2 11" xfId="30652" xr:uid="{0646D763-5EA1-45C0-BEF0-60DD2D095764}"/>
    <cellStyle name="Output 2 6 2 2 11 2" xfId="30653" xr:uid="{71B90560-390E-4C60-997E-B03BE7EEC4C7}"/>
    <cellStyle name="Output 2 6 2 2 11 2 2" xfId="30654" xr:uid="{666D6F63-F6A4-4DA6-8B0C-56B21C7A91DA}"/>
    <cellStyle name="Output 2 6 2 2 11 2 3" xfId="30655" xr:uid="{0104E4A3-64A3-461C-BF17-C3637A1F28AE}"/>
    <cellStyle name="Output 2 6 2 2 11 3" xfId="30656" xr:uid="{6C272B05-148D-4157-850F-17E88C26CABE}"/>
    <cellStyle name="Output 2 6 2 2 11 3 2" xfId="30657" xr:uid="{B6EB41A4-EDB1-48ED-83B6-E8950BF1707C}"/>
    <cellStyle name="Output 2 6 2 2 11 3 3" xfId="30658" xr:uid="{92A16098-B30D-4188-B122-4D9E94228E37}"/>
    <cellStyle name="Output 2 6 2 2 11 4" xfId="30659" xr:uid="{7EC51A1D-468E-4B34-8F66-FD52D3C98DEC}"/>
    <cellStyle name="Output 2 6 2 2 11 4 2" xfId="30660" xr:uid="{F0DDB756-8DC5-44A2-A697-D0477F47D3BA}"/>
    <cellStyle name="Output 2 6 2 2 11 4 3" xfId="30661" xr:uid="{F4F29D4E-4FEF-4DDC-AF39-82FC714BFE10}"/>
    <cellStyle name="Output 2 6 2 2 11 5" xfId="30662" xr:uid="{9AFCE5AC-39C9-47D4-A5F1-F50D87B0DFC9}"/>
    <cellStyle name="Output 2 6 2 2 11 5 2" xfId="30663" xr:uid="{6100BAD1-8A67-4F60-B3DC-F1259A8C9B4B}"/>
    <cellStyle name="Output 2 6 2 2 11 5 3" xfId="30664" xr:uid="{600DB7B5-18A3-4EA7-A122-78C0F7ED96CB}"/>
    <cellStyle name="Output 2 6 2 2 11 6" xfId="30665" xr:uid="{F4C317D7-F60B-4B40-B574-A695544BB2C0}"/>
    <cellStyle name="Output 2 6 2 2 11 6 2" xfId="30666" xr:uid="{1A1FF9F7-E112-4A4A-89EF-7D7C74641D42}"/>
    <cellStyle name="Output 2 6 2 2 11 6 3" xfId="30667" xr:uid="{125596D5-F1AB-4CEA-9073-07B29A37C37B}"/>
    <cellStyle name="Output 2 6 2 2 11 7" xfId="30668" xr:uid="{45ED0AF4-EC88-434D-8195-F2C1ED7BA93F}"/>
    <cellStyle name="Output 2 6 2 2 11 8" xfId="30669" xr:uid="{44A6895B-A2A0-4916-BE9F-23CF6C1AADBE}"/>
    <cellStyle name="Output 2 6 2 2 12" xfId="30670" xr:uid="{7096AA45-571B-41E7-B5C4-6384429DB31D}"/>
    <cellStyle name="Output 2 6 2 2 12 2" xfId="30671" xr:uid="{17542FB9-443E-43E3-AD7D-57C0A95AC8AF}"/>
    <cellStyle name="Output 2 6 2 2 12 2 2" xfId="30672" xr:uid="{98A22DBF-A03E-473E-BE25-CD99BD9E03FA}"/>
    <cellStyle name="Output 2 6 2 2 12 2 3" xfId="30673" xr:uid="{8CDC8D24-3CFE-42AA-9BE3-D346DEFD9E92}"/>
    <cellStyle name="Output 2 6 2 2 12 3" xfId="30674" xr:uid="{20F4E45F-8AB1-4EBE-9EC1-AE288111B65D}"/>
    <cellStyle name="Output 2 6 2 2 12 3 2" xfId="30675" xr:uid="{BDC3A438-BDAE-4C36-969A-F2726176D6AF}"/>
    <cellStyle name="Output 2 6 2 2 12 3 3" xfId="30676" xr:uid="{C2E3EEAC-368A-487E-94A1-C626A5A55612}"/>
    <cellStyle name="Output 2 6 2 2 12 4" xfId="30677" xr:uid="{8B8BD74C-49B5-4B09-9EB8-8082144FEDED}"/>
    <cellStyle name="Output 2 6 2 2 12 4 2" xfId="30678" xr:uid="{64ECACC5-CB0B-45B6-81B6-1130DB4D48B6}"/>
    <cellStyle name="Output 2 6 2 2 12 4 3" xfId="30679" xr:uid="{31339D11-A56B-4EDD-8143-D983A5F867CD}"/>
    <cellStyle name="Output 2 6 2 2 12 5" xfId="30680" xr:uid="{A2E8AF54-5D27-4526-A4A8-E486B1869243}"/>
    <cellStyle name="Output 2 6 2 2 12 5 2" xfId="30681" xr:uid="{BA3FA3A0-CF27-478D-B6F5-F96AB0E8AB67}"/>
    <cellStyle name="Output 2 6 2 2 12 5 3" xfId="30682" xr:uid="{1D921FA0-2C18-49FF-A715-4FB8FCD91CED}"/>
    <cellStyle name="Output 2 6 2 2 12 6" xfId="30683" xr:uid="{3FD9F53B-A57B-4860-8ACC-FD4E79F2DC62}"/>
    <cellStyle name="Output 2 6 2 2 12 6 2" xfId="30684" xr:uid="{773DEBC9-74D0-4BCB-AAAA-88C84AA40B00}"/>
    <cellStyle name="Output 2 6 2 2 12 6 3" xfId="30685" xr:uid="{1F123C63-0B01-433A-AB62-8BDDEB9CA2A1}"/>
    <cellStyle name="Output 2 6 2 2 12 7" xfId="30686" xr:uid="{D8A75F2C-529E-4847-A212-B033310D5FB2}"/>
    <cellStyle name="Output 2 6 2 2 12 8" xfId="30687" xr:uid="{785F549A-5388-4C42-83CB-FA0F2A314CEA}"/>
    <cellStyle name="Output 2 6 2 2 13" xfId="30688" xr:uid="{C1BF41C8-1593-4E03-8985-D562A40D7220}"/>
    <cellStyle name="Output 2 6 2 2 13 2" xfId="30689" xr:uid="{8D1E4754-04E3-4863-B275-CE6937FD0E71}"/>
    <cellStyle name="Output 2 6 2 2 13 2 2" xfId="30690" xr:uid="{CB9576C1-4B53-4C61-A0CF-EE3316BA5D22}"/>
    <cellStyle name="Output 2 6 2 2 13 2 3" xfId="30691" xr:uid="{5C8C84C5-BFFF-4620-A0FB-B8E4FC4FFC4E}"/>
    <cellStyle name="Output 2 6 2 2 13 3" xfId="30692" xr:uid="{DC58D81F-9291-4EDA-AACA-02DB2FECC7F9}"/>
    <cellStyle name="Output 2 6 2 2 13 3 2" xfId="30693" xr:uid="{13BFD39A-500D-4200-B745-883A5CD3FA96}"/>
    <cellStyle name="Output 2 6 2 2 13 3 3" xfId="30694" xr:uid="{D1316C4C-871B-4ACB-B90F-4BD55838BA48}"/>
    <cellStyle name="Output 2 6 2 2 13 4" xfId="30695" xr:uid="{037888BB-93AF-43CE-890E-E1E6B5691F06}"/>
    <cellStyle name="Output 2 6 2 2 13 4 2" xfId="30696" xr:uid="{37D1EFFC-910C-4AF6-9E7F-CC46366CA913}"/>
    <cellStyle name="Output 2 6 2 2 13 4 3" xfId="30697" xr:uid="{38537856-FF80-4788-B5D5-C70AA4052DBA}"/>
    <cellStyle name="Output 2 6 2 2 13 5" xfId="30698" xr:uid="{91163CB1-B80B-4C00-89B2-5958D6FBC192}"/>
    <cellStyle name="Output 2 6 2 2 13 5 2" xfId="30699" xr:uid="{AD0E159D-A011-45E1-B5A7-C9FC2815158D}"/>
    <cellStyle name="Output 2 6 2 2 13 5 3" xfId="30700" xr:uid="{FB4AC54A-B91A-441E-90D4-7F44599AE216}"/>
    <cellStyle name="Output 2 6 2 2 13 6" xfId="30701" xr:uid="{FC87C942-4F21-4D7A-8177-1D3A8BF6B08F}"/>
    <cellStyle name="Output 2 6 2 2 13 6 2" xfId="30702" xr:uid="{F71191D6-2AD1-4D64-9633-157FDB6BC589}"/>
    <cellStyle name="Output 2 6 2 2 13 6 3" xfId="30703" xr:uid="{89865BFF-0B88-40C5-BBB3-17D2C7BB6686}"/>
    <cellStyle name="Output 2 6 2 2 13 7" xfId="30704" xr:uid="{C4C67432-0860-4C5A-8B79-EBC014B97F7B}"/>
    <cellStyle name="Output 2 6 2 2 13 8" xfId="30705" xr:uid="{69DCC4B2-824D-4019-9AB1-C97DE80F896C}"/>
    <cellStyle name="Output 2 6 2 2 14" xfId="30706" xr:uid="{11D4936D-A1C1-4100-A3E2-E50FB9F7A4B8}"/>
    <cellStyle name="Output 2 6 2 2 14 2" xfId="30707" xr:uid="{0A30F775-3935-4ACC-87DB-6822936FE1F8}"/>
    <cellStyle name="Output 2 6 2 2 14 2 2" xfId="30708" xr:uid="{673229E8-663F-400D-9734-42D0D5D27D74}"/>
    <cellStyle name="Output 2 6 2 2 14 2 3" xfId="30709" xr:uid="{AA52817D-44A2-45BF-8079-C4909ADD5DDC}"/>
    <cellStyle name="Output 2 6 2 2 14 3" xfId="30710" xr:uid="{57BDA3E1-9483-4817-BE16-74C5D0D72EC7}"/>
    <cellStyle name="Output 2 6 2 2 14 3 2" xfId="30711" xr:uid="{3AE55475-D448-4B8B-8932-A3D72033F53E}"/>
    <cellStyle name="Output 2 6 2 2 14 3 3" xfId="30712" xr:uid="{BC79650E-FDF0-4F88-ADA5-7B0CC2E05340}"/>
    <cellStyle name="Output 2 6 2 2 14 4" xfId="30713" xr:uid="{A15D914E-C82B-4D50-933A-0953D25C0FDD}"/>
    <cellStyle name="Output 2 6 2 2 14 4 2" xfId="30714" xr:uid="{B2061420-FC6B-4C33-A0A3-232720DDAF40}"/>
    <cellStyle name="Output 2 6 2 2 14 4 3" xfId="30715" xr:uid="{BA7A2E94-9B8A-4A35-AF81-DE005AB723FF}"/>
    <cellStyle name="Output 2 6 2 2 14 5" xfId="30716" xr:uid="{E8553596-FBB9-4829-AF8A-A052C6107442}"/>
    <cellStyle name="Output 2 6 2 2 14 5 2" xfId="30717" xr:uid="{94F730F0-9E4D-4B59-9A01-09E578A03AAA}"/>
    <cellStyle name="Output 2 6 2 2 14 5 3" xfId="30718" xr:uid="{9D119CCA-5E0C-4204-BB8F-DAF5A61E6982}"/>
    <cellStyle name="Output 2 6 2 2 14 6" xfId="30719" xr:uid="{C7DA133D-7D97-492C-8F06-65FF27E4EB11}"/>
    <cellStyle name="Output 2 6 2 2 14 6 2" xfId="30720" xr:uid="{C5582DB1-D538-4A10-97A1-99A215F8192A}"/>
    <cellStyle name="Output 2 6 2 2 14 6 3" xfId="30721" xr:uid="{0031EB4C-B0A0-428E-A3F5-884C81C896DE}"/>
    <cellStyle name="Output 2 6 2 2 14 7" xfId="30722" xr:uid="{3D5ACCB1-66DC-4542-92C6-19FD0226F9C4}"/>
    <cellStyle name="Output 2 6 2 2 14 8" xfId="30723" xr:uid="{26825090-1D36-427C-9CC7-CC448D62F0D8}"/>
    <cellStyle name="Output 2 6 2 2 15" xfId="30724" xr:uid="{C036D08B-8666-46D6-AC63-B39FC8434F78}"/>
    <cellStyle name="Output 2 6 2 2 15 2" xfId="30725" xr:uid="{2FE3203C-FDE3-483A-B878-995A8D60196F}"/>
    <cellStyle name="Output 2 6 2 2 15 3" xfId="30726" xr:uid="{6C8DEA59-D6A2-4813-8C38-E0F12AAC328F}"/>
    <cellStyle name="Output 2 6 2 2 16" xfId="30727" xr:uid="{9D603A43-7200-4730-9E8B-26012C0BE773}"/>
    <cellStyle name="Output 2 6 2 2 16 2" xfId="30728" xr:uid="{73FDE190-8C1D-4A39-99D7-CB0B401023AD}"/>
    <cellStyle name="Output 2 6 2 2 16 3" xfId="30729" xr:uid="{EE4F985F-63C5-4855-AF74-875E1A83221C}"/>
    <cellStyle name="Output 2 6 2 2 17" xfId="30730" xr:uid="{1032A24F-B654-406A-9A8F-6E3B9121B88D}"/>
    <cellStyle name="Output 2 6 2 2 18" xfId="30731" xr:uid="{36DAD8CE-4357-4AEB-83AC-40E26645469F}"/>
    <cellStyle name="Output 2 6 2 2 2" xfId="30732" xr:uid="{BB7CA478-FAF5-4194-9ABB-FCFF95DBD58E}"/>
    <cellStyle name="Output 2 6 2 2 2 2" xfId="30733" xr:uid="{ED527C24-B5D1-4776-9C95-0600045CD193}"/>
    <cellStyle name="Output 2 6 2 2 2 2 2" xfId="30734" xr:uid="{15C1C3C6-6513-4908-BE5C-EDED73E2B36A}"/>
    <cellStyle name="Output 2 6 2 2 2 2 3" xfId="30735" xr:uid="{0376EB51-ED51-467A-B667-5995AA3EA5BA}"/>
    <cellStyle name="Output 2 6 2 2 2 3" xfId="30736" xr:uid="{F1A5831B-960B-4AEC-85F9-012EDF0550DD}"/>
    <cellStyle name="Output 2 6 2 2 2 3 2" xfId="30737" xr:uid="{A3A9C17C-B2D1-4437-91A7-20A7C56632C4}"/>
    <cellStyle name="Output 2 6 2 2 2 3 3" xfId="30738" xr:uid="{C5ED3FBE-E9D2-4170-8419-0F08B6B4A169}"/>
    <cellStyle name="Output 2 6 2 2 2 4" xfId="30739" xr:uid="{F5A0072C-28B6-447A-BF80-C5992E658E21}"/>
    <cellStyle name="Output 2 6 2 2 2 4 2" xfId="30740" xr:uid="{4D775724-30EA-47AA-8AC1-5589EF37CCE3}"/>
    <cellStyle name="Output 2 6 2 2 2 4 3" xfId="30741" xr:uid="{DCDFB629-CA4C-40DA-A48C-00F8666E4EA5}"/>
    <cellStyle name="Output 2 6 2 2 2 5" xfId="30742" xr:uid="{F0741B62-1FBA-45F1-9326-25C53AC861B7}"/>
    <cellStyle name="Output 2 6 2 2 2 5 2" xfId="30743" xr:uid="{937E5F08-29E3-49B9-AB55-04F9F2941B14}"/>
    <cellStyle name="Output 2 6 2 2 2 5 3" xfId="30744" xr:uid="{9969C14D-EA9C-49B6-B098-06414DB4629F}"/>
    <cellStyle name="Output 2 6 2 2 2 6" xfId="30745" xr:uid="{5033C461-D611-4B71-AE55-DED6CB8BB909}"/>
    <cellStyle name="Output 2 6 2 2 2 6 2" xfId="30746" xr:uid="{597B162E-A8B3-4234-90B7-195924570A71}"/>
    <cellStyle name="Output 2 6 2 2 2 6 3" xfId="30747" xr:uid="{ECE102A6-057F-4525-A1DB-F0A3283826C1}"/>
    <cellStyle name="Output 2 6 2 2 2 7" xfId="30748" xr:uid="{91B81DE9-5740-4410-A28F-1835C5D07FE1}"/>
    <cellStyle name="Output 2 6 2 2 2 8" xfId="30749" xr:uid="{435AAB36-60E9-4567-A3A4-E811D6EC6419}"/>
    <cellStyle name="Output 2 6 2 2 2 9" xfId="30750" xr:uid="{88997FE4-73F1-4B10-ACC6-61D6E305CD70}"/>
    <cellStyle name="Output 2 6 2 2 3" xfId="30751" xr:uid="{CD15F0CE-AF14-40EF-B349-83195B6A1F87}"/>
    <cellStyle name="Output 2 6 2 2 3 2" xfId="30752" xr:uid="{F816A295-1943-4B6B-821D-EE82E5638D59}"/>
    <cellStyle name="Output 2 6 2 2 3 2 2" xfId="30753" xr:uid="{C836C1DF-929B-4C13-BC6D-8C41702F74F2}"/>
    <cellStyle name="Output 2 6 2 2 3 2 3" xfId="30754" xr:uid="{063D678C-2914-4626-9542-F5FF9C00BF72}"/>
    <cellStyle name="Output 2 6 2 2 3 3" xfId="30755" xr:uid="{48E072E5-EE89-4CA2-9B69-DED8510173A0}"/>
    <cellStyle name="Output 2 6 2 2 3 3 2" xfId="30756" xr:uid="{716054A3-0D2D-4B78-A78E-3034C637E44D}"/>
    <cellStyle name="Output 2 6 2 2 3 3 3" xfId="30757" xr:uid="{0CC0F863-0CA6-4BB3-B335-D0EA4F81B0AF}"/>
    <cellStyle name="Output 2 6 2 2 3 4" xfId="30758" xr:uid="{FDA92F57-C258-49D5-A221-B6F3DDE7F370}"/>
    <cellStyle name="Output 2 6 2 2 3 4 2" xfId="30759" xr:uid="{3F67E6F3-126A-43D2-887C-2A91F6B41BDA}"/>
    <cellStyle name="Output 2 6 2 2 3 4 3" xfId="30760" xr:uid="{EFCD3C51-1597-45B7-8E40-AE58E6AA5712}"/>
    <cellStyle name="Output 2 6 2 2 3 5" xfId="30761" xr:uid="{252D529F-454F-4E35-B564-3FD81D513AEB}"/>
    <cellStyle name="Output 2 6 2 2 3 5 2" xfId="30762" xr:uid="{84E401B3-458F-4109-BF79-520D34F366F2}"/>
    <cellStyle name="Output 2 6 2 2 3 5 3" xfId="30763" xr:uid="{5060D699-4184-4366-B0F5-C7524CDF1A3D}"/>
    <cellStyle name="Output 2 6 2 2 3 6" xfId="30764" xr:uid="{B3745BBA-25BE-418B-AF89-9451FA7DE19D}"/>
    <cellStyle name="Output 2 6 2 2 3 6 2" xfId="30765" xr:uid="{3AD74A86-3038-491F-8D48-3C00393D26F9}"/>
    <cellStyle name="Output 2 6 2 2 3 6 3" xfId="30766" xr:uid="{5407B092-241B-466B-87AA-C34C3DC61982}"/>
    <cellStyle name="Output 2 6 2 2 3 7" xfId="30767" xr:uid="{CA626D16-1A48-4928-A217-1ED212977C32}"/>
    <cellStyle name="Output 2 6 2 2 3 8" xfId="30768" xr:uid="{C3519124-3BAA-4E4B-AA5E-5E734BFAFB3B}"/>
    <cellStyle name="Output 2 6 2 2 3 9" xfId="30769" xr:uid="{B3780C08-2975-4D8B-A366-92E0C6559F7D}"/>
    <cellStyle name="Output 2 6 2 2 4" xfId="30770" xr:uid="{0E80301D-50C0-416D-ACA3-3176F72CCB28}"/>
    <cellStyle name="Output 2 6 2 2 4 2" xfId="30771" xr:uid="{64B3A845-6CBE-4028-9F75-5F46FAD0558D}"/>
    <cellStyle name="Output 2 6 2 2 4 2 2" xfId="30772" xr:uid="{DCB8E6D3-11F0-4C89-8239-9E471F5511F0}"/>
    <cellStyle name="Output 2 6 2 2 4 2 3" xfId="30773" xr:uid="{FF3ABE5A-6C74-4B2F-824A-618707396185}"/>
    <cellStyle name="Output 2 6 2 2 4 3" xfId="30774" xr:uid="{2D65987D-054D-4C8E-9095-3C0D1F0DAADE}"/>
    <cellStyle name="Output 2 6 2 2 4 3 2" xfId="30775" xr:uid="{B10B766F-5DA7-416D-BD56-4C1E76204912}"/>
    <cellStyle name="Output 2 6 2 2 4 3 3" xfId="30776" xr:uid="{63273D00-EA69-41FD-96BC-7EDCE058B403}"/>
    <cellStyle name="Output 2 6 2 2 4 4" xfId="30777" xr:uid="{B9F9BD7F-14BB-44AA-BB57-05AC37D6AC07}"/>
    <cellStyle name="Output 2 6 2 2 4 4 2" xfId="30778" xr:uid="{E0419004-EDF9-405E-9658-EFA4C934DFED}"/>
    <cellStyle name="Output 2 6 2 2 4 4 3" xfId="30779" xr:uid="{8124A0DA-830F-4A39-9323-9E1BF1D366D4}"/>
    <cellStyle name="Output 2 6 2 2 4 5" xfId="30780" xr:uid="{97D7E1A0-F884-4BB8-A8A1-A5EAB6CF5CC3}"/>
    <cellStyle name="Output 2 6 2 2 4 5 2" xfId="30781" xr:uid="{44EEAF95-A698-4229-B3D4-753D14AB3F8D}"/>
    <cellStyle name="Output 2 6 2 2 4 5 3" xfId="30782" xr:uid="{7CFD341E-1F89-40A8-91A3-8BB85EED92CD}"/>
    <cellStyle name="Output 2 6 2 2 4 6" xfId="30783" xr:uid="{D74D9826-0161-41A8-BBFE-38D3C8B57B81}"/>
    <cellStyle name="Output 2 6 2 2 4 6 2" xfId="30784" xr:uid="{0DE0301B-E22E-49BE-9DBD-F6FB2F3B2672}"/>
    <cellStyle name="Output 2 6 2 2 4 6 3" xfId="30785" xr:uid="{E7AFA0AD-6D77-48EF-8D0A-F4D645233233}"/>
    <cellStyle name="Output 2 6 2 2 4 7" xfId="30786" xr:uid="{B0662905-49C7-4026-973C-E01EBAC3F896}"/>
    <cellStyle name="Output 2 6 2 2 4 8" xfId="30787" xr:uid="{10964F6E-A55F-4501-8CD3-BE2AAB3C35D7}"/>
    <cellStyle name="Output 2 6 2 2 4 9" xfId="30788" xr:uid="{11323758-1D2F-4C03-B9C3-E342506AD40D}"/>
    <cellStyle name="Output 2 6 2 2 5" xfId="30789" xr:uid="{3BFF2366-246F-446B-B023-16FE899C7EDF}"/>
    <cellStyle name="Output 2 6 2 2 5 2" xfId="30790" xr:uid="{7C9F2173-6E0E-4130-BC7D-86F850B705B2}"/>
    <cellStyle name="Output 2 6 2 2 5 2 2" xfId="30791" xr:uid="{140F6F30-5A17-4976-9A93-4A3504DCA79E}"/>
    <cellStyle name="Output 2 6 2 2 5 2 3" xfId="30792" xr:uid="{BE75849E-31BD-4C0C-9AF3-70AF711FB37C}"/>
    <cellStyle name="Output 2 6 2 2 5 3" xfId="30793" xr:uid="{AD76E92A-B7CB-46E7-BC11-39D41D46F413}"/>
    <cellStyle name="Output 2 6 2 2 5 3 2" xfId="30794" xr:uid="{C704B632-F0CA-4E98-A29B-5A4A978BAB2D}"/>
    <cellStyle name="Output 2 6 2 2 5 3 3" xfId="30795" xr:uid="{0ED278CC-60C7-4D7C-A39F-86236FC5B0AD}"/>
    <cellStyle name="Output 2 6 2 2 5 4" xfId="30796" xr:uid="{D631BC45-9115-402B-A7DC-C09F302C7B16}"/>
    <cellStyle name="Output 2 6 2 2 5 4 2" xfId="30797" xr:uid="{68FC0194-4C7D-4D23-9C2A-E7DFD1412839}"/>
    <cellStyle name="Output 2 6 2 2 5 4 3" xfId="30798" xr:uid="{31C7DAE0-D00B-490F-A82E-52730C85DE81}"/>
    <cellStyle name="Output 2 6 2 2 5 5" xfId="30799" xr:uid="{20A0AAF3-D5C8-4119-8902-95382D909F4D}"/>
    <cellStyle name="Output 2 6 2 2 5 5 2" xfId="30800" xr:uid="{CCF8317E-C783-4C3A-9653-5B8F6DCB76C2}"/>
    <cellStyle name="Output 2 6 2 2 5 5 3" xfId="30801" xr:uid="{5DCCE197-D55B-4ECB-BE79-11C58A99D25A}"/>
    <cellStyle name="Output 2 6 2 2 5 6" xfId="30802" xr:uid="{F796317E-C2BC-4892-B9CE-B84AF22BD7AF}"/>
    <cellStyle name="Output 2 6 2 2 5 6 2" xfId="30803" xr:uid="{9818C65B-25A6-414A-8D5E-592F25A94D98}"/>
    <cellStyle name="Output 2 6 2 2 5 6 3" xfId="30804" xr:uid="{7FE25C89-FD16-4C4E-8800-870EC8EA8DC7}"/>
    <cellStyle name="Output 2 6 2 2 5 7" xfId="30805" xr:uid="{A926B075-E1B2-4F48-B403-D82955E265CA}"/>
    <cellStyle name="Output 2 6 2 2 5 8" xfId="30806" xr:uid="{9A831A35-26B8-46FC-8AE9-AE4AFDC88C35}"/>
    <cellStyle name="Output 2 6 2 2 5 9" xfId="30807" xr:uid="{523DC6C8-93F1-4545-838D-5045A47E8525}"/>
    <cellStyle name="Output 2 6 2 2 6" xfId="30808" xr:uid="{B1C0A408-7B69-4A52-888D-028C91211A85}"/>
    <cellStyle name="Output 2 6 2 2 6 2" xfId="30809" xr:uid="{C21CF683-55B7-4E7A-A786-F6C1AE64CC30}"/>
    <cellStyle name="Output 2 6 2 2 6 2 2" xfId="30810" xr:uid="{FC1642A3-C2AE-4475-94FD-1815B71D4EEA}"/>
    <cellStyle name="Output 2 6 2 2 6 2 3" xfId="30811" xr:uid="{55EA1964-6C9D-4B1C-BA2E-1A10D3627C05}"/>
    <cellStyle name="Output 2 6 2 2 6 3" xfId="30812" xr:uid="{76092656-DD5A-4238-84B9-EBDFC65E1F6D}"/>
    <cellStyle name="Output 2 6 2 2 6 3 2" xfId="30813" xr:uid="{CD930A89-AA3D-40B5-8544-C31A99C413C1}"/>
    <cellStyle name="Output 2 6 2 2 6 3 3" xfId="30814" xr:uid="{38F3EA5E-8B4E-4CEE-9CBE-641D6F7398CF}"/>
    <cellStyle name="Output 2 6 2 2 6 4" xfId="30815" xr:uid="{5C0DE9A3-A595-452D-B993-A4BEA097F69A}"/>
    <cellStyle name="Output 2 6 2 2 6 4 2" xfId="30816" xr:uid="{55D15E2E-692C-417D-844C-19AA14768A9C}"/>
    <cellStyle name="Output 2 6 2 2 6 4 3" xfId="30817" xr:uid="{715DB19D-D211-416E-950E-2DB8E345E911}"/>
    <cellStyle name="Output 2 6 2 2 6 5" xfId="30818" xr:uid="{6AF6261F-B110-4E78-B3F4-3D86D5EB6E8E}"/>
    <cellStyle name="Output 2 6 2 2 6 5 2" xfId="30819" xr:uid="{90AECD9F-1BD4-400D-9254-67B5F252A614}"/>
    <cellStyle name="Output 2 6 2 2 6 5 3" xfId="30820" xr:uid="{C9ABE019-DE56-4BCC-9CEB-3A08D2A528A7}"/>
    <cellStyle name="Output 2 6 2 2 6 6" xfId="30821" xr:uid="{097DC51D-FB5E-442E-8485-8F24F07073D2}"/>
    <cellStyle name="Output 2 6 2 2 6 6 2" xfId="30822" xr:uid="{1970CB69-B40F-44CF-B8F4-310742343247}"/>
    <cellStyle name="Output 2 6 2 2 6 6 3" xfId="30823" xr:uid="{DA60D0B6-E1A9-4478-84D6-D4EABEE56FD0}"/>
    <cellStyle name="Output 2 6 2 2 6 7" xfId="30824" xr:uid="{EA3C9084-8B34-4B43-A6EA-3E020F555205}"/>
    <cellStyle name="Output 2 6 2 2 6 8" xfId="30825" xr:uid="{350DCC69-F1F8-4BBB-9128-324C734298A7}"/>
    <cellStyle name="Output 2 6 2 2 6 9" xfId="30826" xr:uid="{8529B6C3-F6E6-4041-AC31-B929AEC53BD6}"/>
    <cellStyle name="Output 2 6 2 2 7" xfId="30827" xr:uid="{26298B8F-8C36-4892-8AFD-06B431F33645}"/>
    <cellStyle name="Output 2 6 2 2 7 2" xfId="30828" xr:uid="{60F07897-A427-42AB-8E9E-99249B3C9026}"/>
    <cellStyle name="Output 2 6 2 2 7 2 2" xfId="30829" xr:uid="{EC3C76F4-1F8E-4EF2-A4EA-EFBE31C04C2C}"/>
    <cellStyle name="Output 2 6 2 2 7 2 3" xfId="30830" xr:uid="{C2E6A212-59A3-473A-85E6-BE4EDBC771E3}"/>
    <cellStyle name="Output 2 6 2 2 7 3" xfId="30831" xr:uid="{E588D9B5-AF40-45A5-A1E0-2C7E5411CE08}"/>
    <cellStyle name="Output 2 6 2 2 7 3 2" xfId="30832" xr:uid="{1870E5B2-C017-409D-BFC5-F3AFC52825A8}"/>
    <cellStyle name="Output 2 6 2 2 7 3 3" xfId="30833" xr:uid="{FAB4A0AA-BF7C-40D4-B25E-9A78E788B797}"/>
    <cellStyle name="Output 2 6 2 2 7 4" xfId="30834" xr:uid="{3861CFBF-7878-4036-AE64-AE25C18785DC}"/>
    <cellStyle name="Output 2 6 2 2 7 4 2" xfId="30835" xr:uid="{0E87E93B-3E46-451A-9D2B-77EDB586EB8D}"/>
    <cellStyle name="Output 2 6 2 2 7 4 3" xfId="30836" xr:uid="{4D103BAA-E83B-49CB-A94A-2DEB4FA37DD9}"/>
    <cellStyle name="Output 2 6 2 2 7 5" xfId="30837" xr:uid="{05D0B509-14B5-4B17-9EB7-A91D85941B52}"/>
    <cellStyle name="Output 2 6 2 2 7 5 2" xfId="30838" xr:uid="{E75F1427-3E94-4AE5-9D41-60CD82AAFE0C}"/>
    <cellStyle name="Output 2 6 2 2 7 5 3" xfId="30839" xr:uid="{D62960A0-4479-45AA-B519-21D7D4E501BA}"/>
    <cellStyle name="Output 2 6 2 2 7 6" xfId="30840" xr:uid="{70002508-C33F-4D15-8B0E-4B1A0B9AF423}"/>
    <cellStyle name="Output 2 6 2 2 7 6 2" xfId="30841" xr:uid="{94D0C8A3-209D-4283-B589-3224C635D5F4}"/>
    <cellStyle name="Output 2 6 2 2 7 6 3" xfId="30842" xr:uid="{13417561-AF6D-4361-A83C-57336227DC50}"/>
    <cellStyle name="Output 2 6 2 2 7 7" xfId="30843" xr:uid="{83208199-81D2-4732-B2BE-9D9296342E29}"/>
    <cellStyle name="Output 2 6 2 2 7 8" xfId="30844" xr:uid="{45E85207-EEB3-4E7F-8D2F-D3DA4197C66A}"/>
    <cellStyle name="Output 2 6 2 2 7 9" xfId="30845" xr:uid="{CDC4B82A-0171-4211-A76E-AB9357CD7852}"/>
    <cellStyle name="Output 2 6 2 2 8" xfId="30846" xr:uid="{61B4D55E-0AF8-4594-9DD3-470DF750067D}"/>
    <cellStyle name="Output 2 6 2 2 8 2" xfId="30847" xr:uid="{620EFD38-8488-493B-BF31-998517DADB57}"/>
    <cellStyle name="Output 2 6 2 2 8 2 2" xfId="30848" xr:uid="{EED362EE-6D3D-4490-A367-20FE8CE7CF8B}"/>
    <cellStyle name="Output 2 6 2 2 8 2 3" xfId="30849" xr:uid="{20426110-25F4-4E26-B936-D9809376F79A}"/>
    <cellStyle name="Output 2 6 2 2 8 3" xfId="30850" xr:uid="{881350FC-78A7-4D0C-BCC3-3F76FD537945}"/>
    <cellStyle name="Output 2 6 2 2 8 3 2" xfId="30851" xr:uid="{D5DA5593-7754-47CA-8D96-DBCE74ADB932}"/>
    <cellStyle name="Output 2 6 2 2 8 3 3" xfId="30852" xr:uid="{7F21FF16-BF98-4CDE-9CBB-8E9FC7F4804D}"/>
    <cellStyle name="Output 2 6 2 2 8 4" xfId="30853" xr:uid="{A4D10EC5-11B6-4A85-A3E9-415BAAB1DB9A}"/>
    <cellStyle name="Output 2 6 2 2 8 4 2" xfId="30854" xr:uid="{7022D39B-5C06-494B-85E8-6C548F5F1C5C}"/>
    <cellStyle name="Output 2 6 2 2 8 4 3" xfId="30855" xr:uid="{23EC6787-64F2-4362-B961-241825D48254}"/>
    <cellStyle name="Output 2 6 2 2 8 5" xfId="30856" xr:uid="{4095D648-BE76-4AB7-8AD0-BA4E54084C0B}"/>
    <cellStyle name="Output 2 6 2 2 8 5 2" xfId="30857" xr:uid="{08D68D33-5668-4EC9-9E47-1CA46655FCB1}"/>
    <cellStyle name="Output 2 6 2 2 8 5 3" xfId="30858" xr:uid="{62E6E3B9-D273-4107-AC07-C3565DA710DF}"/>
    <cellStyle name="Output 2 6 2 2 8 6" xfId="30859" xr:uid="{ACC994B4-F3A8-44DF-8D55-B8AA119E0A81}"/>
    <cellStyle name="Output 2 6 2 2 8 6 2" xfId="30860" xr:uid="{333C58D7-2F19-4886-995F-4B819E36FFEC}"/>
    <cellStyle name="Output 2 6 2 2 8 6 3" xfId="30861" xr:uid="{F5E89647-5B5E-4CBA-9D43-BCBC9E4F250D}"/>
    <cellStyle name="Output 2 6 2 2 8 7" xfId="30862" xr:uid="{CBBB3281-D119-454E-B862-5FA6606DC294}"/>
    <cellStyle name="Output 2 6 2 2 8 8" xfId="30863" xr:uid="{360EC2F3-F77B-4338-AD72-3BCA5F8FC21A}"/>
    <cellStyle name="Output 2 6 2 2 8 9" xfId="30864" xr:uid="{AB31C2EF-5563-4EF4-BCCB-FB42A1368FD7}"/>
    <cellStyle name="Output 2 6 2 2 9" xfId="30865" xr:uid="{74DC232E-15D0-48AB-84EF-B48DA8BBEA61}"/>
    <cellStyle name="Output 2 6 2 2 9 2" xfId="30866" xr:uid="{1454FE7C-205E-4498-A459-7B8A4D33A419}"/>
    <cellStyle name="Output 2 6 2 2 9 2 2" xfId="30867" xr:uid="{82F6CA01-9FCC-46AA-89BB-D2E2D9766EBF}"/>
    <cellStyle name="Output 2 6 2 2 9 2 3" xfId="30868" xr:uid="{2260217D-3F17-45FC-A56F-17F9E81C83F1}"/>
    <cellStyle name="Output 2 6 2 2 9 3" xfId="30869" xr:uid="{D4B34BDB-D900-43F1-979C-616BD33C98FB}"/>
    <cellStyle name="Output 2 6 2 2 9 3 2" xfId="30870" xr:uid="{DC16AC8A-1AFC-4F38-A2F8-871148555B92}"/>
    <cellStyle name="Output 2 6 2 2 9 3 3" xfId="30871" xr:uid="{F706D885-5789-4E81-A5E7-19489FA574C1}"/>
    <cellStyle name="Output 2 6 2 2 9 4" xfId="30872" xr:uid="{C514DAA0-471A-4B8E-87F9-ED34D0609406}"/>
    <cellStyle name="Output 2 6 2 2 9 4 2" xfId="30873" xr:uid="{75BC1B21-DB88-4CFD-9507-ED797622A3D2}"/>
    <cellStyle name="Output 2 6 2 2 9 4 3" xfId="30874" xr:uid="{DF8F2404-CF0E-413D-8710-EEECE6B0A15F}"/>
    <cellStyle name="Output 2 6 2 2 9 5" xfId="30875" xr:uid="{E2359448-1CAA-4C63-86E3-F9FCF99E3F6B}"/>
    <cellStyle name="Output 2 6 2 2 9 5 2" xfId="30876" xr:uid="{15FABFFC-80E6-4008-ABF1-F69D912235D6}"/>
    <cellStyle name="Output 2 6 2 2 9 5 3" xfId="30877" xr:uid="{AE24230C-262C-4333-80D5-1DEECCC49964}"/>
    <cellStyle name="Output 2 6 2 2 9 6" xfId="30878" xr:uid="{51B5C535-16F3-494A-9061-56221F8E799E}"/>
    <cellStyle name="Output 2 6 2 2 9 6 2" xfId="30879" xr:uid="{7321DC97-FFF0-4820-8D28-3D3E0155BEF1}"/>
    <cellStyle name="Output 2 6 2 2 9 6 3" xfId="30880" xr:uid="{10FA1225-9C0B-4DE5-8B1D-A8D2917812A5}"/>
    <cellStyle name="Output 2 6 2 2 9 7" xfId="30881" xr:uid="{7AAD554F-E4E0-4958-9F81-23239C8DDEDA}"/>
    <cellStyle name="Output 2 6 2 2 9 8" xfId="30882" xr:uid="{C66FE124-CA8C-41BF-9E48-2DDB559010B3}"/>
    <cellStyle name="Output 2 6 2 20" xfId="30883" xr:uid="{7FAD5079-82C8-44FC-9F18-DD17BFAC3028}"/>
    <cellStyle name="Output 2 6 2 21" xfId="30884" xr:uid="{796EEB0F-17E5-4C06-8144-73A6EAEF3FC6}"/>
    <cellStyle name="Output 2 6 2 3" xfId="30885" xr:uid="{1E0CAA04-E6E6-4546-B11F-8AAE46BE6E05}"/>
    <cellStyle name="Output 2 6 2 3 10" xfId="30886" xr:uid="{A1E2EEDC-3296-43E7-8CBE-EEDA462F7797}"/>
    <cellStyle name="Output 2 6 2 3 10 2" xfId="30887" xr:uid="{64117E0F-2764-4218-9C56-21CEA0156479}"/>
    <cellStyle name="Output 2 6 2 3 10 2 2" xfId="30888" xr:uid="{51326076-7A76-4B99-AC32-D6018025A9BA}"/>
    <cellStyle name="Output 2 6 2 3 10 2 3" xfId="30889" xr:uid="{E9F60E54-061A-425A-A5C6-88660464ACE9}"/>
    <cellStyle name="Output 2 6 2 3 10 3" xfId="30890" xr:uid="{E1A30607-FF01-46F5-AE84-7BB5A7C0E2D5}"/>
    <cellStyle name="Output 2 6 2 3 10 3 2" xfId="30891" xr:uid="{7D8E6BDF-B5A6-4D2B-8CEE-F56B96AF86F6}"/>
    <cellStyle name="Output 2 6 2 3 10 3 3" xfId="30892" xr:uid="{05A524A2-3CDE-497E-9EF8-C5EE642EA2D4}"/>
    <cellStyle name="Output 2 6 2 3 10 4" xfId="30893" xr:uid="{8C0F8D6A-3581-4611-8F4C-B8AA49884D9A}"/>
    <cellStyle name="Output 2 6 2 3 10 4 2" xfId="30894" xr:uid="{75CB834B-14B7-47D3-BCDA-556FAEB93A59}"/>
    <cellStyle name="Output 2 6 2 3 10 4 3" xfId="30895" xr:uid="{3CB1E9C6-B6A9-4AFE-A843-E129DECAA04F}"/>
    <cellStyle name="Output 2 6 2 3 10 5" xfId="30896" xr:uid="{05121802-117E-46FF-964E-E7857D1FD1E5}"/>
    <cellStyle name="Output 2 6 2 3 10 5 2" xfId="30897" xr:uid="{D604B83E-90A3-499B-9BB8-0058E8861758}"/>
    <cellStyle name="Output 2 6 2 3 10 5 3" xfId="30898" xr:uid="{D6D357D8-760D-46A0-AE47-54FD853370EF}"/>
    <cellStyle name="Output 2 6 2 3 10 6" xfId="30899" xr:uid="{E8D73C21-7047-4A3B-ACE1-4291FAB10CB7}"/>
    <cellStyle name="Output 2 6 2 3 10 6 2" xfId="30900" xr:uid="{42D451B4-C1ED-4303-B1EB-225C72F02634}"/>
    <cellStyle name="Output 2 6 2 3 10 6 3" xfId="30901" xr:uid="{4DFE6B94-E0C4-4CBB-9C91-8D8FE37A26CC}"/>
    <cellStyle name="Output 2 6 2 3 10 7" xfId="30902" xr:uid="{FD5CE3A9-214F-4C4D-9CA5-E6C33A4A9152}"/>
    <cellStyle name="Output 2 6 2 3 10 8" xfId="30903" xr:uid="{440A41D9-B3B6-48C8-8B41-1B5324D547C6}"/>
    <cellStyle name="Output 2 6 2 3 11" xfId="30904" xr:uid="{8308DE21-3722-4922-81AF-AF877A21256E}"/>
    <cellStyle name="Output 2 6 2 3 11 2" xfId="30905" xr:uid="{C3B74520-3655-4D99-B435-224A7C767EC4}"/>
    <cellStyle name="Output 2 6 2 3 11 2 2" xfId="30906" xr:uid="{09029BA5-4702-49DC-82D7-B763B57AAA4B}"/>
    <cellStyle name="Output 2 6 2 3 11 2 3" xfId="30907" xr:uid="{07CC4F14-6F84-4FBC-AAF6-CA476E85FFFE}"/>
    <cellStyle name="Output 2 6 2 3 11 3" xfId="30908" xr:uid="{C34C3CE4-EEAB-45C2-A286-6D76CB696EDE}"/>
    <cellStyle name="Output 2 6 2 3 11 3 2" xfId="30909" xr:uid="{AEC79BA1-4ECB-47F3-96D6-35DF4D227B5C}"/>
    <cellStyle name="Output 2 6 2 3 11 3 3" xfId="30910" xr:uid="{92B3CE26-E351-4B5B-9A93-CC1494490E07}"/>
    <cellStyle name="Output 2 6 2 3 11 4" xfId="30911" xr:uid="{6D017962-DCB3-459A-B9A0-989D91D1BA25}"/>
    <cellStyle name="Output 2 6 2 3 11 4 2" xfId="30912" xr:uid="{818488AE-7054-4B93-8366-BCE333220BD1}"/>
    <cellStyle name="Output 2 6 2 3 11 4 3" xfId="30913" xr:uid="{8C3D2B7E-7DDD-4C7D-97F2-20421628155A}"/>
    <cellStyle name="Output 2 6 2 3 11 5" xfId="30914" xr:uid="{83C1E040-866F-40F9-8A80-1904FF9FB26B}"/>
    <cellStyle name="Output 2 6 2 3 11 5 2" xfId="30915" xr:uid="{6470448B-87AB-4EA8-9BB9-2103C70A44AC}"/>
    <cellStyle name="Output 2 6 2 3 11 5 3" xfId="30916" xr:uid="{84611286-C9E4-4E9C-AAA8-0DE7F476B735}"/>
    <cellStyle name="Output 2 6 2 3 11 6" xfId="30917" xr:uid="{119AB0D6-CF87-4D51-842D-E5E45526B080}"/>
    <cellStyle name="Output 2 6 2 3 11 6 2" xfId="30918" xr:uid="{968E753F-BA3C-43A7-92DC-6DD3DF659108}"/>
    <cellStyle name="Output 2 6 2 3 11 6 3" xfId="30919" xr:uid="{2E48203B-9F08-4EEF-9AE2-4A8777838C7A}"/>
    <cellStyle name="Output 2 6 2 3 11 7" xfId="30920" xr:uid="{3F7AE80D-3BAC-4A65-BB6D-DE3F9A869A18}"/>
    <cellStyle name="Output 2 6 2 3 11 8" xfId="30921" xr:uid="{E6BF8709-5464-4393-8FF6-C3EB184EF15B}"/>
    <cellStyle name="Output 2 6 2 3 12" xfId="30922" xr:uid="{B89E7C33-B893-4F1C-9DDF-9A95A50EF0C7}"/>
    <cellStyle name="Output 2 6 2 3 12 2" xfId="30923" xr:uid="{17D09CC8-678A-4CA2-8989-9727EE30F75D}"/>
    <cellStyle name="Output 2 6 2 3 12 2 2" xfId="30924" xr:uid="{735EFCC6-F646-4D01-9F56-9D325080412B}"/>
    <cellStyle name="Output 2 6 2 3 12 2 3" xfId="30925" xr:uid="{8EB2A820-F069-4151-AB1D-8BCF043B4B5B}"/>
    <cellStyle name="Output 2 6 2 3 12 3" xfId="30926" xr:uid="{C5A49270-4B6F-449B-A763-0563EE4039D3}"/>
    <cellStyle name="Output 2 6 2 3 12 3 2" xfId="30927" xr:uid="{E5A79119-89CD-4444-953E-5C749F3ABC24}"/>
    <cellStyle name="Output 2 6 2 3 12 3 3" xfId="30928" xr:uid="{BB97EE34-53C0-4445-91FC-8AF7DF5FF3E7}"/>
    <cellStyle name="Output 2 6 2 3 12 4" xfId="30929" xr:uid="{79C95456-8F42-4DD3-88C2-A9070E4D0C4E}"/>
    <cellStyle name="Output 2 6 2 3 12 4 2" xfId="30930" xr:uid="{7B07A5C7-74E0-4686-996F-26C78A9C6519}"/>
    <cellStyle name="Output 2 6 2 3 12 4 3" xfId="30931" xr:uid="{8448B6B7-08BA-44CC-B662-AC0C5A56EF8A}"/>
    <cellStyle name="Output 2 6 2 3 12 5" xfId="30932" xr:uid="{A4D81827-DD46-441E-AB91-F541C640E97B}"/>
    <cellStyle name="Output 2 6 2 3 12 5 2" xfId="30933" xr:uid="{64FE4153-A054-48E6-9B30-1A6C480426FA}"/>
    <cellStyle name="Output 2 6 2 3 12 5 3" xfId="30934" xr:uid="{2ADD2906-D24C-47CA-BF64-91F12955E869}"/>
    <cellStyle name="Output 2 6 2 3 12 6" xfId="30935" xr:uid="{FE619EFA-DC04-4648-BFB8-19276B0AA247}"/>
    <cellStyle name="Output 2 6 2 3 12 6 2" xfId="30936" xr:uid="{7CA660E1-96E7-460E-89D9-49B1CA73531C}"/>
    <cellStyle name="Output 2 6 2 3 12 6 3" xfId="30937" xr:uid="{3E7EFD3E-1233-474A-8B58-9831843E9ADB}"/>
    <cellStyle name="Output 2 6 2 3 12 7" xfId="30938" xr:uid="{9877DBCA-76AF-4B71-9A87-DD98E467943A}"/>
    <cellStyle name="Output 2 6 2 3 12 8" xfId="30939" xr:uid="{95652A90-0B7A-4123-B2B7-B8D7CCF52950}"/>
    <cellStyle name="Output 2 6 2 3 13" xfId="30940" xr:uid="{5CC334D7-6CD5-44D5-A9B7-225171A2B1D4}"/>
    <cellStyle name="Output 2 6 2 3 13 2" xfId="30941" xr:uid="{7D1155FE-ECF8-4031-9C54-5DADFBDCA773}"/>
    <cellStyle name="Output 2 6 2 3 13 2 2" xfId="30942" xr:uid="{0D98D941-473E-4974-AEB1-337B48D06EEB}"/>
    <cellStyle name="Output 2 6 2 3 13 2 3" xfId="30943" xr:uid="{08AD39AB-1080-45B7-9638-B9DCCB8EF355}"/>
    <cellStyle name="Output 2 6 2 3 13 3" xfId="30944" xr:uid="{B9CC6E6F-A84C-447D-A408-EDE0CA76C4F4}"/>
    <cellStyle name="Output 2 6 2 3 13 3 2" xfId="30945" xr:uid="{B345EC42-D44F-4BA3-8EE4-C5EE3E3F75EA}"/>
    <cellStyle name="Output 2 6 2 3 13 3 3" xfId="30946" xr:uid="{F2D471F6-8EAF-4225-B5E3-8699B0E71A27}"/>
    <cellStyle name="Output 2 6 2 3 13 4" xfId="30947" xr:uid="{99E6BB95-5F71-4087-BE59-6BE9F97CA109}"/>
    <cellStyle name="Output 2 6 2 3 13 4 2" xfId="30948" xr:uid="{465F2BC3-179F-4F0D-8433-32F63CBE45E0}"/>
    <cellStyle name="Output 2 6 2 3 13 4 3" xfId="30949" xr:uid="{301B4522-C13D-474C-8576-158DFC4F5890}"/>
    <cellStyle name="Output 2 6 2 3 13 5" xfId="30950" xr:uid="{50514C38-34FF-42A0-AEE4-22282DF1055A}"/>
    <cellStyle name="Output 2 6 2 3 13 5 2" xfId="30951" xr:uid="{9643DFCF-B874-4F44-A5DE-C747B615F40B}"/>
    <cellStyle name="Output 2 6 2 3 13 5 3" xfId="30952" xr:uid="{C0EF7AA5-7D3C-4054-8D3E-C78B0B8D637C}"/>
    <cellStyle name="Output 2 6 2 3 13 6" xfId="30953" xr:uid="{7335B7D8-5986-4B3F-8CA9-D9EE58833952}"/>
    <cellStyle name="Output 2 6 2 3 13 6 2" xfId="30954" xr:uid="{2191A55F-59DC-446F-9D46-8B8836FDE1D0}"/>
    <cellStyle name="Output 2 6 2 3 13 6 3" xfId="30955" xr:uid="{975CC7AE-1322-4AF3-9019-CD88E63B8ECE}"/>
    <cellStyle name="Output 2 6 2 3 13 7" xfId="30956" xr:uid="{357874A3-A4D6-4B48-8BFD-3C4833B18FD9}"/>
    <cellStyle name="Output 2 6 2 3 13 8" xfId="30957" xr:uid="{D4669EE1-6489-4668-ABCC-7D5840B2BBBD}"/>
    <cellStyle name="Output 2 6 2 3 14" xfId="30958" xr:uid="{86C74421-0158-4F46-9D85-59CC52C9A236}"/>
    <cellStyle name="Output 2 6 2 3 14 2" xfId="30959" xr:uid="{D28146C2-7941-4DF6-A88F-C0835BCFC5CA}"/>
    <cellStyle name="Output 2 6 2 3 14 2 2" xfId="30960" xr:uid="{E84AC637-4446-4A72-A02E-CE16117F2AC7}"/>
    <cellStyle name="Output 2 6 2 3 14 2 3" xfId="30961" xr:uid="{3E9E30BA-CAFC-4D90-BF20-E07DC7C7476C}"/>
    <cellStyle name="Output 2 6 2 3 14 3" xfId="30962" xr:uid="{C6BF190C-36EE-4F12-80CC-BBFC64F79EEA}"/>
    <cellStyle name="Output 2 6 2 3 14 3 2" xfId="30963" xr:uid="{FC195F43-3327-41E5-BBCB-43B89C90F559}"/>
    <cellStyle name="Output 2 6 2 3 14 3 3" xfId="30964" xr:uid="{5976467A-89C7-48D9-9AEC-066A9ACF7602}"/>
    <cellStyle name="Output 2 6 2 3 14 4" xfId="30965" xr:uid="{B7549AEB-6D03-4D8B-8A54-F6E2DD177230}"/>
    <cellStyle name="Output 2 6 2 3 14 4 2" xfId="30966" xr:uid="{EE28B4F9-6E2E-407A-83B9-4CDBDBA866E7}"/>
    <cellStyle name="Output 2 6 2 3 14 4 3" xfId="30967" xr:uid="{35F43A8B-24F9-40BB-89C3-AA608E214469}"/>
    <cellStyle name="Output 2 6 2 3 14 5" xfId="30968" xr:uid="{B47F7BEE-C025-448B-A943-D9691FF1AC73}"/>
    <cellStyle name="Output 2 6 2 3 14 5 2" xfId="30969" xr:uid="{0619B160-6F01-448F-92BA-62B9D541A33E}"/>
    <cellStyle name="Output 2 6 2 3 14 5 3" xfId="30970" xr:uid="{05AFD313-20D4-48DC-832D-8B869C0DD238}"/>
    <cellStyle name="Output 2 6 2 3 14 6" xfId="30971" xr:uid="{A47A1099-278F-4C4C-BC2C-F31923BEF41D}"/>
    <cellStyle name="Output 2 6 2 3 14 6 2" xfId="30972" xr:uid="{7E942335-1038-4D93-BE4F-9D656A60AD60}"/>
    <cellStyle name="Output 2 6 2 3 14 6 3" xfId="30973" xr:uid="{3D25AB22-A1CF-4C85-A18F-8FCD9AF7CBDE}"/>
    <cellStyle name="Output 2 6 2 3 14 7" xfId="30974" xr:uid="{9416EE2B-2B28-454D-BF32-166B4F13575B}"/>
    <cellStyle name="Output 2 6 2 3 14 8" xfId="30975" xr:uid="{0180E728-AA5D-4FA3-9BFC-4C190E4AF627}"/>
    <cellStyle name="Output 2 6 2 3 15" xfId="30976" xr:uid="{3C783189-6004-4645-A19A-0F97405744A3}"/>
    <cellStyle name="Output 2 6 2 3 15 2" xfId="30977" xr:uid="{B1E06567-6CBF-40D2-A81C-9C375D6C2EF8}"/>
    <cellStyle name="Output 2 6 2 3 15 3" xfId="30978" xr:uid="{4B44FFC4-4927-4C03-8140-10C79F035C44}"/>
    <cellStyle name="Output 2 6 2 3 16" xfId="30979" xr:uid="{5834D5D4-499A-40DC-B0D5-13F99209F107}"/>
    <cellStyle name="Output 2 6 2 3 16 2" xfId="30980" xr:uid="{77DB235D-1908-4EA0-B619-F2BEEF98A924}"/>
    <cellStyle name="Output 2 6 2 3 16 3" xfId="30981" xr:uid="{F1CE0457-E178-492D-8E9F-41518B83E056}"/>
    <cellStyle name="Output 2 6 2 3 17" xfId="30982" xr:uid="{865C40A1-B266-4096-9EDD-9D38B4FF637F}"/>
    <cellStyle name="Output 2 6 2 3 18" xfId="30983" xr:uid="{C804AC81-7843-45A2-99FF-C0C28E270F0F}"/>
    <cellStyle name="Output 2 6 2 3 2" xfId="30984" xr:uid="{09B25D15-7A77-46F2-9973-88AC3121818E}"/>
    <cellStyle name="Output 2 6 2 3 2 2" xfId="30985" xr:uid="{BCCE230C-9A9A-49A5-832D-5713B2782827}"/>
    <cellStyle name="Output 2 6 2 3 2 2 2" xfId="30986" xr:uid="{AD6D39AE-6977-458D-9DFA-00D7B4CD26AB}"/>
    <cellStyle name="Output 2 6 2 3 2 2 3" xfId="30987" xr:uid="{6576C17B-2E50-46A1-8E53-85939D6AA095}"/>
    <cellStyle name="Output 2 6 2 3 2 3" xfId="30988" xr:uid="{91BA4D68-096A-4232-BFE1-41EDF3E81F77}"/>
    <cellStyle name="Output 2 6 2 3 2 3 2" xfId="30989" xr:uid="{4381DD3D-1F0F-438C-BEF8-3376520E0D81}"/>
    <cellStyle name="Output 2 6 2 3 2 3 3" xfId="30990" xr:uid="{37652133-A779-4F0A-9524-2DDEB738FE5C}"/>
    <cellStyle name="Output 2 6 2 3 2 4" xfId="30991" xr:uid="{7DDC0092-E702-47C6-9667-5B245D37C7B6}"/>
    <cellStyle name="Output 2 6 2 3 2 4 2" xfId="30992" xr:uid="{C2389443-52DC-4E17-86D2-AD76279F6774}"/>
    <cellStyle name="Output 2 6 2 3 2 4 3" xfId="30993" xr:uid="{A1528F50-C07F-451E-9271-C579F168DE73}"/>
    <cellStyle name="Output 2 6 2 3 2 5" xfId="30994" xr:uid="{A5AB51C4-7E5B-4EEF-B96E-B757524691A7}"/>
    <cellStyle name="Output 2 6 2 3 2 5 2" xfId="30995" xr:uid="{D27EA12E-FFF9-44CC-A01E-95050925385D}"/>
    <cellStyle name="Output 2 6 2 3 2 5 3" xfId="30996" xr:uid="{0D89AFC7-8BFD-46C3-B9F3-8E4E0B411CBD}"/>
    <cellStyle name="Output 2 6 2 3 2 6" xfId="30997" xr:uid="{2B5D29EB-2BD8-406B-BB8D-1905616BC0DA}"/>
    <cellStyle name="Output 2 6 2 3 2 6 2" xfId="30998" xr:uid="{1A51730D-DB11-4C4F-BF16-08159795D2D6}"/>
    <cellStyle name="Output 2 6 2 3 2 6 3" xfId="30999" xr:uid="{9066962A-792D-4AE2-B266-987745665CC5}"/>
    <cellStyle name="Output 2 6 2 3 2 7" xfId="31000" xr:uid="{8C115E35-4998-4A3E-9EBF-EA186A0A6768}"/>
    <cellStyle name="Output 2 6 2 3 2 8" xfId="31001" xr:uid="{EAC9A527-E1BE-4316-B571-370FDECD9C89}"/>
    <cellStyle name="Output 2 6 2 3 2 9" xfId="31002" xr:uid="{98AA63C2-20C4-433D-B437-CDFDA265B889}"/>
    <cellStyle name="Output 2 6 2 3 3" xfId="31003" xr:uid="{DE82E7CC-42E2-437F-B3D1-7EB2D93577BE}"/>
    <cellStyle name="Output 2 6 2 3 3 2" xfId="31004" xr:uid="{7B1D7977-48AC-4080-A48C-97702D345FC6}"/>
    <cellStyle name="Output 2 6 2 3 3 2 2" xfId="31005" xr:uid="{6AF0CBCC-1774-4E94-8EFA-DCA0050382E4}"/>
    <cellStyle name="Output 2 6 2 3 3 2 3" xfId="31006" xr:uid="{FE9403A1-2C14-4AE9-AB54-8AD6BE9AF9DB}"/>
    <cellStyle name="Output 2 6 2 3 3 3" xfId="31007" xr:uid="{114DFD4C-6510-4ECA-A757-47A52D49EE04}"/>
    <cellStyle name="Output 2 6 2 3 3 3 2" xfId="31008" xr:uid="{45BF2DBB-9F8F-4728-B0E0-834237108B76}"/>
    <cellStyle name="Output 2 6 2 3 3 3 3" xfId="31009" xr:uid="{84D8E44B-43EE-463A-B090-960DDAF95359}"/>
    <cellStyle name="Output 2 6 2 3 3 4" xfId="31010" xr:uid="{435C3F15-139B-444C-AE2D-83510E028FCD}"/>
    <cellStyle name="Output 2 6 2 3 3 4 2" xfId="31011" xr:uid="{E4F7E255-9B13-47A0-8C09-511E26DCB836}"/>
    <cellStyle name="Output 2 6 2 3 3 4 3" xfId="31012" xr:uid="{7559E104-1C86-4846-91BF-61E0B3108B6B}"/>
    <cellStyle name="Output 2 6 2 3 3 5" xfId="31013" xr:uid="{B4E54EA1-87EF-4229-A3B3-366B9794CDDF}"/>
    <cellStyle name="Output 2 6 2 3 3 5 2" xfId="31014" xr:uid="{9434B9A6-346A-4146-AF54-CF22A056EA0C}"/>
    <cellStyle name="Output 2 6 2 3 3 5 3" xfId="31015" xr:uid="{E4EFBDE1-B597-4782-A158-48471DC8EC7A}"/>
    <cellStyle name="Output 2 6 2 3 3 6" xfId="31016" xr:uid="{24325610-41AF-41BC-B88A-8BC7E7F6B3AE}"/>
    <cellStyle name="Output 2 6 2 3 3 6 2" xfId="31017" xr:uid="{7875AB70-C2FC-4099-BC49-B4F0F40D0C7B}"/>
    <cellStyle name="Output 2 6 2 3 3 6 3" xfId="31018" xr:uid="{29C45C96-56EA-4D91-935F-B7B9C38DB417}"/>
    <cellStyle name="Output 2 6 2 3 3 7" xfId="31019" xr:uid="{20BC2525-062B-4905-99DA-472D85F310AC}"/>
    <cellStyle name="Output 2 6 2 3 3 8" xfId="31020" xr:uid="{9ECABC58-705C-47E8-B14A-9DB79126B801}"/>
    <cellStyle name="Output 2 6 2 3 3 9" xfId="31021" xr:uid="{8F62A509-25C6-40C8-BC42-F5372E9D50E1}"/>
    <cellStyle name="Output 2 6 2 3 4" xfId="31022" xr:uid="{45D135B7-37D5-4E82-A8AA-C9790956BE2D}"/>
    <cellStyle name="Output 2 6 2 3 4 2" xfId="31023" xr:uid="{9053A9DA-C7AC-4BD4-B44A-F7A649CD9D6F}"/>
    <cellStyle name="Output 2 6 2 3 4 2 2" xfId="31024" xr:uid="{0B63D9A0-CE06-4DA2-8A6A-B2CF2D63E703}"/>
    <cellStyle name="Output 2 6 2 3 4 2 3" xfId="31025" xr:uid="{F969FA9A-BF50-45D8-ADAD-15C43A64F6DF}"/>
    <cellStyle name="Output 2 6 2 3 4 3" xfId="31026" xr:uid="{1FAF041E-F403-4CC0-AE63-1F68A0616DF9}"/>
    <cellStyle name="Output 2 6 2 3 4 3 2" xfId="31027" xr:uid="{D8EFA276-70E2-4690-BBA0-D9FD46992BF0}"/>
    <cellStyle name="Output 2 6 2 3 4 3 3" xfId="31028" xr:uid="{C5ACBF85-267E-4BC3-80AA-6EA4FDF4FD78}"/>
    <cellStyle name="Output 2 6 2 3 4 4" xfId="31029" xr:uid="{1D7E91B3-8386-4319-AD03-96148717FCE7}"/>
    <cellStyle name="Output 2 6 2 3 4 4 2" xfId="31030" xr:uid="{8825CD03-C5F9-40C8-8094-25BBA809B05C}"/>
    <cellStyle name="Output 2 6 2 3 4 4 3" xfId="31031" xr:uid="{B9686AE6-55B4-4D61-8B77-A72DEEE0D825}"/>
    <cellStyle name="Output 2 6 2 3 4 5" xfId="31032" xr:uid="{59947954-9233-42F1-A1BF-FE1E76FEC602}"/>
    <cellStyle name="Output 2 6 2 3 4 5 2" xfId="31033" xr:uid="{13D980D9-0D07-494E-A7C5-0F17C2D03E3C}"/>
    <cellStyle name="Output 2 6 2 3 4 5 3" xfId="31034" xr:uid="{F224640F-C08E-4782-823D-2CE24890CF6B}"/>
    <cellStyle name="Output 2 6 2 3 4 6" xfId="31035" xr:uid="{F81E093E-8BF3-4CCA-9594-6814D1EF63E5}"/>
    <cellStyle name="Output 2 6 2 3 4 6 2" xfId="31036" xr:uid="{95D02B17-9057-4F99-8115-416771B2F5A8}"/>
    <cellStyle name="Output 2 6 2 3 4 6 3" xfId="31037" xr:uid="{B79C1D67-ABB5-4391-B664-083EE1696BB4}"/>
    <cellStyle name="Output 2 6 2 3 4 7" xfId="31038" xr:uid="{6348722E-E7E6-44D5-9D0C-ADFE5690CDBC}"/>
    <cellStyle name="Output 2 6 2 3 4 8" xfId="31039" xr:uid="{9A29C025-48FC-4692-8268-E7C6D93D3E17}"/>
    <cellStyle name="Output 2 6 2 3 4 9" xfId="31040" xr:uid="{6F9AB699-A777-48B0-9DB5-7D68D7A705B1}"/>
    <cellStyle name="Output 2 6 2 3 5" xfId="31041" xr:uid="{61B7F8C0-DC19-413F-BC84-CF1209EBDEFB}"/>
    <cellStyle name="Output 2 6 2 3 5 2" xfId="31042" xr:uid="{D8C4B976-974F-48B0-8622-EED3169CD859}"/>
    <cellStyle name="Output 2 6 2 3 5 2 2" xfId="31043" xr:uid="{D799809E-9D09-4B35-A941-1413E3F8CB7B}"/>
    <cellStyle name="Output 2 6 2 3 5 2 3" xfId="31044" xr:uid="{7C1F7ABB-6B90-466F-B897-E5DCA301AF1D}"/>
    <cellStyle name="Output 2 6 2 3 5 3" xfId="31045" xr:uid="{E0836867-F524-4FEF-AF4F-24291806437A}"/>
    <cellStyle name="Output 2 6 2 3 5 3 2" xfId="31046" xr:uid="{46666DBB-C1EC-4DCE-86DF-EC05AACAA92E}"/>
    <cellStyle name="Output 2 6 2 3 5 3 3" xfId="31047" xr:uid="{0CB58266-E4DE-4D67-A9DF-50A9E98000D6}"/>
    <cellStyle name="Output 2 6 2 3 5 4" xfId="31048" xr:uid="{C08D81D8-52E3-406E-841C-993AAD9447ED}"/>
    <cellStyle name="Output 2 6 2 3 5 4 2" xfId="31049" xr:uid="{0AAF3179-AC2B-43CE-9A9A-DC35B8D85BCF}"/>
    <cellStyle name="Output 2 6 2 3 5 4 3" xfId="31050" xr:uid="{DFEF48CC-13AE-4B4B-A8DA-F484B82594E0}"/>
    <cellStyle name="Output 2 6 2 3 5 5" xfId="31051" xr:uid="{2A06A8EE-0658-4FA9-9F63-FCE7F11A849D}"/>
    <cellStyle name="Output 2 6 2 3 5 5 2" xfId="31052" xr:uid="{358E3BF9-4199-41E7-A7DD-A18F14E7ECC0}"/>
    <cellStyle name="Output 2 6 2 3 5 5 3" xfId="31053" xr:uid="{3A0715E3-24A7-41F9-95B8-5F25262D6F62}"/>
    <cellStyle name="Output 2 6 2 3 5 6" xfId="31054" xr:uid="{29074F1C-E912-4872-9611-70F6CF1BDE8C}"/>
    <cellStyle name="Output 2 6 2 3 5 6 2" xfId="31055" xr:uid="{522935FB-7F4C-4459-B942-97BF440F0FFC}"/>
    <cellStyle name="Output 2 6 2 3 5 6 3" xfId="31056" xr:uid="{2A2C1649-B5BE-45FF-AC8E-4D4770D74E0B}"/>
    <cellStyle name="Output 2 6 2 3 5 7" xfId="31057" xr:uid="{390F5EC4-A809-478C-8A22-357BDF769D21}"/>
    <cellStyle name="Output 2 6 2 3 5 8" xfId="31058" xr:uid="{658C32B5-5052-4CF1-8C4A-176A3CE5A895}"/>
    <cellStyle name="Output 2 6 2 3 5 9" xfId="31059" xr:uid="{092B9A74-CCB0-4F13-8269-D7CF1CD6E59E}"/>
    <cellStyle name="Output 2 6 2 3 6" xfId="31060" xr:uid="{82CE7E51-8063-45A8-AB12-EC161FFEB6AA}"/>
    <cellStyle name="Output 2 6 2 3 6 2" xfId="31061" xr:uid="{7CEC4B4B-21C3-4DE7-BCB0-44D21F807072}"/>
    <cellStyle name="Output 2 6 2 3 6 2 2" xfId="31062" xr:uid="{2BDE46DF-8B15-4DE1-97F2-71A7B2E1C303}"/>
    <cellStyle name="Output 2 6 2 3 6 2 3" xfId="31063" xr:uid="{0AFDFBC2-A128-4186-A87B-8BD6A1ABE00A}"/>
    <cellStyle name="Output 2 6 2 3 6 3" xfId="31064" xr:uid="{55AAF47E-9315-480A-925D-E86927B5B87A}"/>
    <cellStyle name="Output 2 6 2 3 6 3 2" xfId="31065" xr:uid="{34E71BED-372F-4901-9127-FBC46AB67A04}"/>
    <cellStyle name="Output 2 6 2 3 6 3 3" xfId="31066" xr:uid="{C63A0DF0-438C-44A1-8909-427C95610C9A}"/>
    <cellStyle name="Output 2 6 2 3 6 4" xfId="31067" xr:uid="{8B3E8E80-279D-468D-940B-FA73C30151F8}"/>
    <cellStyle name="Output 2 6 2 3 6 4 2" xfId="31068" xr:uid="{5EE4555B-D9B5-4670-9AF1-6C308DFA62F4}"/>
    <cellStyle name="Output 2 6 2 3 6 4 3" xfId="31069" xr:uid="{97E966E4-DB74-4807-93E7-4CE67262B263}"/>
    <cellStyle name="Output 2 6 2 3 6 5" xfId="31070" xr:uid="{B849A1D5-456D-4530-A730-A5AF4766C314}"/>
    <cellStyle name="Output 2 6 2 3 6 5 2" xfId="31071" xr:uid="{3F692BE7-5C51-45A7-B9D7-CD24E73B1D8B}"/>
    <cellStyle name="Output 2 6 2 3 6 5 3" xfId="31072" xr:uid="{23BD301E-C72F-4C3C-B551-02CA3555D325}"/>
    <cellStyle name="Output 2 6 2 3 6 6" xfId="31073" xr:uid="{AAAB006C-C67E-4BFE-952D-48B7D75B3BA2}"/>
    <cellStyle name="Output 2 6 2 3 6 6 2" xfId="31074" xr:uid="{11BF8D3D-11C0-47C3-AA6B-818CB2B83384}"/>
    <cellStyle name="Output 2 6 2 3 6 6 3" xfId="31075" xr:uid="{6DFA0794-33BE-478F-9B3E-6A17DA9E26EF}"/>
    <cellStyle name="Output 2 6 2 3 6 7" xfId="31076" xr:uid="{CEBEF775-E1D6-412F-B60F-31F0A48CA837}"/>
    <cellStyle name="Output 2 6 2 3 6 8" xfId="31077" xr:uid="{991308CC-7C53-4EEF-B152-994F888F19A1}"/>
    <cellStyle name="Output 2 6 2 3 6 9" xfId="31078" xr:uid="{2E17F04C-EE81-4569-A263-0A0A1F240066}"/>
    <cellStyle name="Output 2 6 2 3 7" xfId="31079" xr:uid="{9D976612-43C9-4362-A3D9-65A64EB6F7BF}"/>
    <cellStyle name="Output 2 6 2 3 7 2" xfId="31080" xr:uid="{488D467B-3AF4-4F17-B183-78A50EDB5BEC}"/>
    <cellStyle name="Output 2 6 2 3 7 2 2" xfId="31081" xr:uid="{01575BF1-96F7-47EE-A8BA-98EF76E91265}"/>
    <cellStyle name="Output 2 6 2 3 7 2 3" xfId="31082" xr:uid="{038CD9DC-BAFA-46B9-ACE3-9801BE1EBFD0}"/>
    <cellStyle name="Output 2 6 2 3 7 3" xfId="31083" xr:uid="{0A8B83D2-E145-496A-A361-D18EB51FB8AB}"/>
    <cellStyle name="Output 2 6 2 3 7 3 2" xfId="31084" xr:uid="{4EE33598-2ED4-4DEA-8EE3-CBA7395ACD79}"/>
    <cellStyle name="Output 2 6 2 3 7 3 3" xfId="31085" xr:uid="{5D525F61-183F-4787-BC4A-BE1D7A08CA8B}"/>
    <cellStyle name="Output 2 6 2 3 7 4" xfId="31086" xr:uid="{D5B60693-0C5A-425E-BA67-F63DE66E57AF}"/>
    <cellStyle name="Output 2 6 2 3 7 4 2" xfId="31087" xr:uid="{4C2A6FF5-5D83-438A-98EC-DB33057AA6BF}"/>
    <cellStyle name="Output 2 6 2 3 7 4 3" xfId="31088" xr:uid="{91D0B0D9-6602-4F01-AE6B-B6AB2A4D33CF}"/>
    <cellStyle name="Output 2 6 2 3 7 5" xfId="31089" xr:uid="{3D4498FF-090D-4B69-B11F-93C8FCF9A181}"/>
    <cellStyle name="Output 2 6 2 3 7 5 2" xfId="31090" xr:uid="{A3BEE1AB-57AA-427D-93DE-85D3E14ECAA6}"/>
    <cellStyle name="Output 2 6 2 3 7 5 3" xfId="31091" xr:uid="{5689F548-E5E9-430C-8EDA-A74E866292A5}"/>
    <cellStyle name="Output 2 6 2 3 7 6" xfId="31092" xr:uid="{0000CB26-0F0E-4EFB-A605-6BC28EC9099A}"/>
    <cellStyle name="Output 2 6 2 3 7 6 2" xfId="31093" xr:uid="{B3B035AB-A6DD-404B-BEB4-534015EB8443}"/>
    <cellStyle name="Output 2 6 2 3 7 6 3" xfId="31094" xr:uid="{2A09EC06-57D7-4164-96DC-7E411A4368F3}"/>
    <cellStyle name="Output 2 6 2 3 7 7" xfId="31095" xr:uid="{8D2A8961-ADA0-4B00-8530-24970ECD6844}"/>
    <cellStyle name="Output 2 6 2 3 7 8" xfId="31096" xr:uid="{B7075497-64A8-4A51-BE68-13A34BB0054B}"/>
    <cellStyle name="Output 2 6 2 3 7 9" xfId="31097" xr:uid="{E31000FF-CEFC-4801-B22B-C2F3ACC81500}"/>
    <cellStyle name="Output 2 6 2 3 8" xfId="31098" xr:uid="{E5873FA5-3A25-4A8E-931D-6B00F5E2826C}"/>
    <cellStyle name="Output 2 6 2 3 8 2" xfId="31099" xr:uid="{B3695B94-4465-4E7D-AD0A-47D9FAF7A6A6}"/>
    <cellStyle name="Output 2 6 2 3 8 2 2" xfId="31100" xr:uid="{4A1B20D2-6F70-4687-AF05-0C3DEA730A0B}"/>
    <cellStyle name="Output 2 6 2 3 8 2 3" xfId="31101" xr:uid="{B698FFB3-6AE5-4059-B35C-5DD319837CB5}"/>
    <cellStyle name="Output 2 6 2 3 8 3" xfId="31102" xr:uid="{F6962737-120B-4E39-A672-BF493463D27E}"/>
    <cellStyle name="Output 2 6 2 3 8 3 2" xfId="31103" xr:uid="{F216BA7B-18D2-4410-A170-63E2EFDFDB82}"/>
    <cellStyle name="Output 2 6 2 3 8 3 3" xfId="31104" xr:uid="{7005DB36-2C78-4F99-B8BC-24D1A0060F64}"/>
    <cellStyle name="Output 2 6 2 3 8 4" xfId="31105" xr:uid="{68239EBD-804A-44A9-AAC6-F54675EBDC4A}"/>
    <cellStyle name="Output 2 6 2 3 8 4 2" xfId="31106" xr:uid="{6C843EA6-8277-4164-BBF6-C69313FEF391}"/>
    <cellStyle name="Output 2 6 2 3 8 4 3" xfId="31107" xr:uid="{E5818C2C-FC0F-4E3F-B589-CC6AB094DE38}"/>
    <cellStyle name="Output 2 6 2 3 8 5" xfId="31108" xr:uid="{7E7783F4-8C0C-4E80-87FA-DAFA61205180}"/>
    <cellStyle name="Output 2 6 2 3 8 5 2" xfId="31109" xr:uid="{F0072775-89F8-4F2F-A599-D42AAA0A2B84}"/>
    <cellStyle name="Output 2 6 2 3 8 5 3" xfId="31110" xr:uid="{191E9666-9E97-4FEE-A058-F069EA2E9FBD}"/>
    <cellStyle name="Output 2 6 2 3 8 6" xfId="31111" xr:uid="{95764C01-99B2-4680-BEEC-2BA2D8A39ACC}"/>
    <cellStyle name="Output 2 6 2 3 8 6 2" xfId="31112" xr:uid="{07B181F1-0FCD-4769-9250-9DDDFFC4652A}"/>
    <cellStyle name="Output 2 6 2 3 8 6 3" xfId="31113" xr:uid="{4079572E-413E-48C1-96D0-44FC5568DDE3}"/>
    <cellStyle name="Output 2 6 2 3 8 7" xfId="31114" xr:uid="{63B4AFA7-1632-401C-8D5C-BDDDDD0A9051}"/>
    <cellStyle name="Output 2 6 2 3 8 8" xfId="31115" xr:uid="{4C06DCDE-327A-41B7-BE2D-E7401D86DD9E}"/>
    <cellStyle name="Output 2 6 2 3 8 9" xfId="31116" xr:uid="{9FBD8E7E-DB0D-4373-A3D4-5E1B66B70958}"/>
    <cellStyle name="Output 2 6 2 3 9" xfId="31117" xr:uid="{E4BD65B6-9879-4950-B103-89AD4BB1FB82}"/>
    <cellStyle name="Output 2 6 2 3 9 2" xfId="31118" xr:uid="{9CBBD6C7-2ED4-4C4B-92C4-3B9C6BC7A34D}"/>
    <cellStyle name="Output 2 6 2 3 9 2 2" xfId="31119" xr:uid="{83D897FB-34D0-42D8-AE7E-7BD36B37196D}"/>
    <cellStyle name="Output 2 6 2 3 9 2 3" xfId="31120" xr:uid="{EB4D632E-7B85-453B-8D92-98EF83EB7431}"/>
    <cellStyle name="Output 2 6 2 3 9 3" xfId="31121" xr:uid="{26A7B8C1-6867-418E-A6E6-B6E2351425FE}"/>
    <cellStyle name="Output 2 6 2 3 9 3 2" xfId="31122" xr:uid="{C24498FC-2C05-4C3E-9D1A-8E637BE16A4C}"/>
    <cellStyle name="Output 2 6 2 3 9 3 3" xfId="31123" xr:uid="{1B4D6E18-2A0C-4A54-85BC-1F1FB174E8E7}"/>
    <cellStyle name="Output 2 6 2 3 9 4" xfId="31124" xr:uid="{59ABA3F5-954A-48D6-9F4D-2F46841410C1}"/>
    <cellStyle name="Output 2 6 2 3 9 4 2" xfId="31125" xr:uid="{2CB36331-E577-4BB1-A117-65B8567AF7EE}"/>
    <cellStyle name="Output 2 6 2 3 9 4 3" xfId="31126" xr:uid="{297D850C-78B9-40BD-BE32-1541EC3EBECF}"/>
    <cellStyle name="Output 2 6 2 3 9 5" xfId="31127" xr:uid="{C6BE57D1-B191-4B6E-95D1-E6872BE0F3F4}"/>
    <cellStyle name="Output 2 6 2 3 9 5 2" xfId="31128" xr:uid="{67D8D28C-CC49-4B0D-B036-AD8FD6190D75}"/>
    <cellStyle name="Output 2 6 2 3 9 5 3" xfId="31129" xr:uid="{B32C67F8-1430-49E6-AA10-46D689BFBBCB}"/>
    <cellStyle name="Output 2 6 2 3 9 6" xfId="31130" xr:uid="{E1A5CFCA-6A8E-41D4-9469-9C12A3707740}"/>
    <cellStyle name="Output 2 6 2 3 9 6 2" xfId="31131" xr:uid="{D3A773A9-F81D-4EF8-94E6-4C96DAE28EB0}"/>
    <cellStyle name="Output 2 6 2 3 9 6 3" xfId="31132" xr:uid="{94F6DE09-22A4-4697-A9D4-B975E740111B}"/>
    <cellStyle name="Output 2 6 2 3 9 7" xfId="31133" xr:uid="{A7513523-780E-442C-B612-07D3A2EBD65D}"/>
    <cellStyle name="Output 2 6 2 3 9 8" xfId="31134" xr:uid="{96207F91-D65B-4E89-AD46-079B0BC45D8D}"/>
    <cellStyle name="Output 2 6 2 4" xfId="31135" xr:uid="{72D9AB54-23C1-407F-A615-F4B9AB5E6DD6}"/>
    <cellStyle name="Output 2 6 2 4 10" xfId="31136" xr:uid="{417E4715-985D-4572-826C-0BE4F4EF534E}"/>
    <cellStyle name="Output 2 6 2 4 11" xfId="31137" xr:uid="{EF8C97BD-D9FF-4ABA-B56C-1A2D1F841152}"/>
    <cellStyle name="Output 2 6 2 4 2" xfId="31138" xr:uid="{AA469067-97D0-4D6F-BC6C-C8B757948080}"/>
    <cellStyle name="Output 2 6 2 4 2 2" xfId="31139" xr:uid="{69AA2711-4184-430F-8095-FFB7071E1BCE}"/>
    <cellStyle name="Output 2 6 2 4 2 3" xfId="31140" xr:uid="{33539E65-48DF-46A0-B2E9-AD16DF955ACE}"/>
    <cellStyle name="Output 2 6 2 4 2 4" xfId="31141" xr:uid="{8953DABE-1436-4673-A2E4-081BDC276355}"/>
    <cellStyle name="Output 2 6 2 4 3" xfId="31142" xr:uid="{F2B2A665-1BB1-4BFA-9065-EFD852EC4E13}"/>
    <cellStyle name="Output 2 6 2 4 3 2" xfId="31143" xr:uid="{E6801775-B85F-40BD-92EC-D9DEA600139A}"/>
    <cellStyle name="Output 2 6 2 4 3 3" xfId="31144" xr:uid="{0FD66423-DC2C-42D9-93F8-1109AE5C863F}"/>
    <cellStyle name="Output 2 6 2 4 3 4" xfId="31145" xr:uid="{3CA7D00B-95D8-4FAB-AC46-B28BA2500A4A}"/>
    <cellStyle name="Output 2 6 2 4 4" xfId="31146" xr:uid="{11CFD842-55A1-496F-BB12-C5E04C58B561}"/>
    <cellStyle name="Output 2 6 2 4 4 2" xfId="31147" xr:uid="{C42DBDF3-7CAB-4ED4-B151-8ED21E0A2973}"/>
    <cellStyle name="Output 2 6 2 4 4 3" xfId="31148" xr:uid="{5C020285-3C67-4397-AE77-3BB77C0F6B0B}"/>
    <cellStyle name="Output 2 6 2 4 4 4" xfId="31149" xr:uid="{ED29FFDA-B4C7-43EA-B7A0-DA4D7038A097}"/>
    <cellStyle name="Output 2 6 2 4 5" xfId="31150" xr:uid="{F9A64A26-B8E1-47B6-9C16-9BFFA7A037B0}"/>
    <cellStyle name="Output 2 6 2 4 5 2" xfId="31151" xr:uid="{7AC7904C-1EED-4DA7-9A96-6AF5826204F0}"/>
    <cellStyle name="Output 2 6 2 4 5 3" xfId="31152" xr:uid="{6BF93EB5-FE5E-4C7F-89E8-A258076A41F7}"/>
    <cellStyle name="Output 2 6 2 4 5 4" xfId="31153" xr:uid="{D33B6342-1BAD-4342-A429-17959504BF50}"/>
    <cellStyle name="Output 2 6 2 4 6" xfId="31154" xr:uid="{F508A719-6B55-4B90-B910-9E2CBA94F70C}"/>
    <cellStyle name="Output 2 6 2 4 6 2" xfId="31155" xr:uid="{2E9FC9BD-BCBD-4BA8-8D24-B6A8B6D566D8}"/>
    <cellStyle name="Output 2 6 2 4 6 3" xfId="31156" xr:uid="{89A44AA7-F73E-4ED7-9815-CAF8BB229454}"/>
    <cellStyle name="Output 2 6 2 4 6 4" xfId="31157" xr:uid="{0636362E-741E-46C8-B642-64F75C0B4538}"/>
    <cellStyle name="Output 2 6 2 4 7" xfId="31158" xr:uid="{23EEA3F6-46FA-4DF2-BABB-3F9654E076B3}"/>
    <cellStyle name="Output 2 6 2 4 8" xfId="31159" xr:uid="{F542943E-A1BF-47BA-8467-7B03BD2FC313}"/>
    <cellStyle name="Output 2 6 2 4 9" xfId="31160" xr:uid="{E34FFA05-88FF-41BB-9F3C-1B80AFEE2B1E}"/>
    <cellStyle name="Output 2 6 2 5" xfId="31161" xr:uid="{53571400-E54D-4130-8731-4105AB953437}"/>
    <cellStyle name="Output 2 6 2 5 10" xfId="31162" xr:uid="{D068DDA1-A8DF-4C3B-89B0-E9D1DBCBD75A}"/>
    <cellStyle name="Output 2 6 2 5 11" xfId="31163" xr:uid="{E3E7ACFD-F32C-4E1B-B4CE-B02D45E26310}"/>
    <cellStyle name="Output 2 6 2 5 2" xfId="31164" xr:uid="{3155BA8A-1644-485A-8C90-B9E9C8636DBE}"/>
    <cellStyle name="Output 2 6 2 5 2 2" xfId="31165" xr:uid="{4A43E640-A5D2-4717-A898-E3B78ACE9CD6}"/>
    <cellStyle name="Output 2 6 2 5 2 3" xfId="31166" xr:uid="{55C19AD0-2A05-483B-B6C7-57CB84D52904}"/>
    <cellStyle name="Output 2 6 2 5 2 4" xfId="31167" xr:uid="{522A508C-DCA3-4451-9CEB-FDBAECDF98C0}"/>
    <cellStyle name="Output 2 6 2 5 3" xfId="31168" xr:uid="{0C23B1BC-0B4E-46F1-9CA4-AEB9F0B0CF0E}"/>
    <cellStyle name="Output 2 6 2 5 3 2" xfId="31169" xr:uid="{74809BC4-8AA2-46E2-A500-F3D21CB852C2}"/>
    <cellStyle name="Output 2 6 2 5 3 3" xfId="31170" xr:uid="{448D73E9-66DB-4F01-AA7E-5C7E7456CDE7}"/>
    <cellStyle name="Output 2 6 2 5 3 4" xfId="31171" xr:uid="{4F23A407-CEB2-4F05-9FC1-B8369AA58CEC}"/>
    <cellStyle name="Output 2 6 2 5 4" xfId="31172" xr:uid="{48D3824D-B898-4B4E-BFCD-290645933C49}"/>
    <cellStyle name="Output 2 6 2 5 4 2" xfId="31173" xr:uid="{B94A7A50-8B5F-42A4-B17A-0FB8AEE24091}"/>
    <cellStyle name="Output 2 6 2 5 4 3" xfId="31174" xr:uid="{46287647-C43B-41A4-9D7F-09843083CC29}"/>
    <cellStyle name="Output 2 6 2 5 4 4" xfId="31175" xr:uid="{29E7216D-0B8A-45E6-87EE-80B01F79A627}"/>
    <cellStyle name="Output 2 6 2 5 5" xfId="31176" xr:uid="{BFBA20AC-6E5B-46CA-86D1-176D3A0488C7}"/>
    <cellStyle name="Output 2 6 2 5 5 2" xfId="31177" xr:uid="{C586A4F1-B6B4-466D-A531-5C778B422DB1}"/>
    <cellStyle name="Output 2 6 2 5 5 3" xfId="31178" xr:uid="{14B7AB54-D49A-4C9C-BDD4-F29960B6F1E8}"/>
    <cellStyle name="Output 2 6 2 5 5 4" xfId="31179" xr:uid="{006D2A90-4992-43D4-AED5-A5294BD15559}"/>
    <cellStyle name="Output 2 6 2 5 6" xfId="31180" xr:uid="{087928C7-C851-4865-AC2A-76958F6D2F1F}"/>
    <cellStyle name="Output 2 6 2 5 6 2" xfId="31181" xr:uid="{EC5B2C16-49B1-49FB-A85C-B54F9FE9D04B}"/>
    <cellStyle name="Output 2 6 2 5 6 3" xfId="31182" xr:uid="{C1B7DC5C-D684-4745-8272-B764265654BC}"/>
    <cellStyle name="Output 2 6 2 5 6 4" xfId="31183" xr:uid="{21199B73-4CE2-4838-A4F2-39D2A06D4097}"/>
    <cellStyle name="Output 2 6 2 5 7" xfId="31184" xr:uid="{0B144785-F22B-41F3-A01A-C45D74EFC6C2}"/>
    <cellStyle name="Output 2 6 2 5 8" xfId="31185" xr:uid="{A5BB9550-2D27-42A7-8621-8E3246004D1F}"/>
    <cellStyle name="Output 2 6 2 5 9" xfId="31186" xr:uid="{C21F8F2E-8BA4-473E-B541-10141E7C5390}"/>
    <cellStyle name="Output 2 6 2 6" xfId="31187" xr:uid="{BDE48356-AB80-47A8-924E-6A7C89699FA6}"/>
    <cellStyle name="Output 2 6 2 6 2" xfId="31188" xr:uid="{02FB0CB0-4A6A-45F3-85C5-25FA25E8C971}"/>
    <cellStyle name="Output 2 6 2 6 2 2" xfId="31189" xr:uid="{AE966E86-A57D-4430-AFF7-3E39E4288653}"/>
    <cellStyle name="Output 2 6 2 6 2 3" xfId="31190" xr:uid="{9A4A5DF8-5AB6-47EA-8B58-6E4B39D2C706}"/>
    <cellStyle name="Output 2 6 2 6 3" xfId="31191" xr:uid="{B64081CB-992E-42FA-ADC0-2A4FD0253A85}"/>
    <cellStyle name="Output 2 6 2 6 3 2" xfId="31192" xr:uid="{151FF99C-10B4-4BD7-AC97-A4D1D500D2A6}"/>
    <cellStyle name="Output 2 6 2 6 3 3" xfId="31193" xr:uid="{9CFE55DB-DD21-4AD4-ADC6-78EAA42D4C69}"/>
    <cellStyle name="Output 2 6 2 6 4" xfId="31194" xr:uid="{ED8A6361-95A9-473B-9161-460F0F8086E3}"/>
    <cellStyle name="Output 2 6 2 6 4 2" xfId="31195" xr:uid="{E8559E3B-6F42-415B-A0B8-68ADC2AFED89}"/>
    <cellStyle name="Output 2 6 2 6 4 3" xfId="31196" xr:uid="{9B791784-EC43-4E2B-8A26-5A59425F66FF}"/>
    <cellStyle name="Output 2 6 2 6 5" xfId="31197" xr:uid="{767915E7-354C-49CC-88E1-4077DE98DDAE}"/>
    <cellStyle name="Output 2 6 2 6 5 2" xfId="31198" xr:uid="{A9743A49-A769-48FA-8367-FDB73D8711F7}"/>
    <cellStyle name="Output 2 6 2 6 5 3" xfId="31199" xr:uid="{0AA9B7D6-6672-49B5-B453-37AA41B18CB6}"/>
    <cellStyle name="Output 2 6 2 6 6" xfId="31200" xr:uid="{255B7BD4-C0E0-4AA5-9A86-E8C627F0CC6A}"/>
    <cellStyle name="Output 2 6 2 6 6 2" xfId="31201" xr:uid="{4A627CDD-6929-403D-8A8D-4F25996B72F6}"/>
    <cellStyle name="Output 2 6 2 6 6 3" xfId="31202" xr:uid="{0BF066DC-A48F-4C52-927B-843E1399DB63}"/>
    <cellStyle name="Output 2 6 2 6 7" xfId="31203" xr:uid="{5DA307C1-53B7-4B97-A657-D6129C637318}"/>
    <cellStyle name="Output 2 6 2 6 8" xfId="31204" xr:uid="{DABA3D37-E616-40F9-9948-F507DCC78E3D}"/>
    <cellStyle name="Output 2 6 2 6 9" xfId="31205" xr:uid="{0115590F-B272-42AF-976B-4BD7C50225F7}"/>
    <cellStyle name="Output 2 6 2 7" xfId="31206" xr:uid="{8F06D19F-9264-4DFD-8E81-17AE1BF439DF}"/>
    <cellStyle name="Output 2 6 2 7 2" xfId="31207" xr:uid="{E8C52AB0-119A-443A-9FF4-B5404E817CDA}"/>
    <cellStyle name="Output 2 6 2 7 2 2" xfId="31208" xr:uid="{244B68FE-2872-4BA3-B5A4-14357250D501}"/>
    <cellStyle name="Output 2 6 2 7 2 3" xfId="31209" xr:uid="{E3B83CC4-849C-4566-A08C-EA3CD48DCE1D}"/>
    <cellStyle name="Output 2 6 2 7 3" xfId="31210" xr:uid="{B2253F2B-5725-4ECE-B133-D17FA92D551F}"/>
    <cellStyle name="Output 2 6 2 7 3 2" xfId="31211" xr:uid="{337B0E31-E713-4BD0-BD7D-69753D068D32}"/>
    <cellStyle name="Output 2 6 2 7 3 3" xfId="31212" xr:uid="{4D09A7E8-9FA7-4A2D-81ED-2CD9D72FAA38}"/>
    <cellStyle name="Output 2 6 2 7 4" xfId="31213" xr:uid="{1B9CCC82-D6BF-4F89-9307-A7B76CAA33CF}"/>
    <cellStyle name="Output 2 6 2 7 4 2" xfId="31214" xr:uid="{39C9CD6D-2EF6-4F97-8F38-82AC31AEF182}"/>
    <cellStyle name="Output 2 6 2 7 4 3" xfId="31215" xr:uid="{F9A0DAA9-B57C-470D-AB1B-C01F62AE380A}"/>
    <cellStyle name="Output 2 6 2 7 5" xfId="31216" xr:uid="{78EF20A2-19EF-4D9F-9097-70512FD31969}"/>
    <cellStyle name="Output 2 6 2 7 5 2" xfId="31217" xr:uid="{C2E27B7C-9FE9-4DCA-9753-F928888C506C}"/>
    <cellStyle name="Output 2 6 2 7 5 3" xfId="31218" xr:uid="{C38442C2-55FE-418A-BDA9-C92E0BC82E00}"/>
    <cellStyle name="Output 2 6 2 7 6" xfId="31219" xr:uid="{234CF7B7-1E68-49B8-AAD5-176F04C1FE68}"/>
    <cellStyle name="Output 2 6 2 7 6 2" xfId="31220" xr:uid="{5D8C0407-6C35-4661-8981-DFD47B0A84C0}"/>
    <cellStyle name="Output 2 6 2 7 6 3" xfId="31221" xr:uid="{6B6A2834-520B-41F6-B4BA-3878C7A63F76}"/>
    <cellStyle name="Output 2 6 2 7 7" xfId="31222" xr:uid="{AF62E3E8-74CE-4C1C-8C4D-04DA7E672199}"/>
    <cellStyle name="Output 2 6 2 7 8" xfId="31223" xr:uid="{3F6F65A9-3583-4961-9C1B-AB4FEF7422BB}"/>
    <cellStyle name="Output 2 6 2 7 9" xfId="31224" xr:uid="{FE1BD951-6904-4D80-A1F8-4D7A8EF0E704}"/>
    <cellStyle name="Output 2 6 2 8" xfId="31225" xr:uid="{0EE6EE4F-AC05-433C-91D8-AF0B7918E096}"/>
    <cellStyle name="Output 2 6 2 8 2" xfId="31226" xr:uid="{460B2AB6-17EB-480E-9EE3-05E7FA230C06}"/>
    <cellStyle name="Output 2 6 2 8 2 2" xfId="31227" xr:uid="{4253CE94-8962-434F-AC87-8A90B9B06416}"/>
    <cellStyle name="Output 2 6 2 8 2 3" xfId="31228" xr:uid="{7D39728B-0E03-42C7-BDF2-AB683B3DBB16}"/>
    <cellStyle name="Output 2 6 2 8 3" xfId="31229" xr:uid="{8451B068-7945-4AF6-B277-60B5703AB52F}"/>
    <cellStyle name="Output 2 6 2 8 3 2" xfId="31230" xr:uid="{E143160A-4C2B-4877-9058-3FAFF5368996}"/>
    <cellStyle name="Output 2 6 2 8 3 3" xfId="31231" xr:uid="{47EA60BF-08F2-48F1-8756-7E781F5F4146}"/>
    <cellStyle name="Output 2 6 2 8 4" xfId="31232" xr:uid="{54AEF2DC-98EB-4A29-B5DE-684E06AA4046}"/>
    <cellStyle name="Output 2 6 2 8 4 2" xfId="31233" xr:uid="{23CC1028-ECED-4532-B805-027DB6BE9CC9}"/>
    <cellStyle name="Output 2 6 2 8 4 3" xfId="31234" xr:uid="{6FCFE17B-76F7-4DF6-AAF6-8CD2B4BFF394}"/>
    <cellStyle name="Output 2 6 2 8 5" xfId="31235" xr:uid="{9224B928-60D0-4419-A129-EA1E2BD08925}"/>
    <cellStyle name="Output 2 6 2 8 5 2" xfId="31236" xr:uid="{F6ECA794-F682-4979-8435-73A0BA1732C0}"/>
    <cellStyle name="Output 2 6 2 8 5 3" xfId="31237" xr:uid="{8C8BB3FB-3820-445D-9175-39D2787CD92F}"/>
    <cellStyle name="Output 2 6 2 8 6" xfId="31238" xr:uid="{1AE12143-F555-4D71-A5E4-DCAF27D855E3}"/>
    <cellStyle name="Output 2 6 2 8 6 2" xfId="31239" xr:uid="{CB183A03-9795-4B5B-91E4-228D14CE90E4}"/>
    <cellStyle name="Output 2 6 2 8 6 3" xfId="31240" xr:uid="{31EF8FB7-82BE-4940-90E1-CF6330CF634A}"/>
    <cellStyle name="Output 2 6 2 8 7" xfId="31241" xr:uid="{7BE6B177-E693-48F2-A308-315CE0214C02}"/>
    <cellStyle name="Output 2 6 2 8 8" xfId="31242" xr:uid="{6A88E8AE-F3E6-45B7-B769-52AF77A7BAF6}"/>
    <cellStyle name="Output 2 6 2 8 9" xfId="31243" xr:uid="{7CB69E1F-A1E9-4461-83C8-A609B239E317}"/>
    <cellStyle name="Output 2 6 2 9" xfId="31244" xr:uid="{9583C739-6F6A-4DC2-9C64-2FBE976DE519}"/>
    <cellStyle name="Output 2 6 2 9 2" xfId="31245" xr:uid="{35039745-9CC6-4869-99E4-26494B52C9BA}"/>
    <cellStyle name="Output 2 6 2 9 2 2" xfId="31246" xr:uid="{683C7AF9-C2E6-46F9-99AE-72688AD55284}"/>
    <cellStyle name="Output 2 6 2 9 2 3" xfId="31247" xr:uid="{53DF8DE7-6067-4BE2-8FE6-591E6EF7D788}"/>
    <cellStyle name="Output 2 6 2 9 3" xfId="31248" xr:uid="{B52E3B86-6D46-4F1D-952D-C0856BE4534D}"/>
    <cellStyle name="Output 2 6 2 9 3 2" xfId="31249" xr:uid="{F937EF0B-5A49-465A-8663-60EA7182FFEE}"/>
    <cellStyle name="Output 2 6 2 9 3 3" xfId="31250" xr:uid="{55A0998D-FADE-40AB-BC38-0BDBB53DC181}"/>
    <cellStyle name="Output 2 6 2 9 4" xfId="31251" xr:uid="{9F054074-255D-42A4-A065-BE8D280389AC}"/>
    <cellStyle name="Output 2 6 2 9 4 2" xfId="31252" xr:uid="{4E3F4E12-0F9F-437C-8D4A-F22EC72A18D7}"/>
    <cellStyle name="Output 2 6 2 9 4 3" xfId="31253" xr:uid="{E7561783-9CD3-48C4-8ED6-A1D7980E1E80}"/>
    <cellStyle name="Output 2 6 2 9 5" xfId="31254" xr:uid="{7DF6A2E2-A46B-4F8A-8333-5A797033885B}"/>
    <cellStyle name="Output 2 6 2 9 5 2" xfId="31255" xr:uid="{84F224D3-F185-472F-832C-4D27718E4DAE}"/>
    <cellStyle name="Output 2 6 2 9 5 3" xfId="31256" xr:uid="{240A5A2F-9FE4-4398-86FD-8ED457ABA53F}"/>
    <cellStyle name="Output 2 6 2 9 6" xfId="31257" xr:uid="{4BC0E9C7-3A84-464A-B24E-943E9FFF4186}"/>
    <cellStyle name="Output 2 6 2 9 6 2" xfId="31258" xr:uid="{B601A177-E80F-4123-9AD0-925B2367774F}"/>
    <cellStyle name="Output 2 6 2 9 6 3" xfId="31259" xr:uid="{22BF0BE1-16AB-4760-BF6B-6099D3F5410F}"/>
    <cellStyle name="Output 2 6 2 9 7" xfId="31260" xr:uid="{234F75B5-8CA7-4917-BB91-62ADDB351C51}"/>
    <cellStyle name="Output 2 6 2 9 8" xfId="31261" xr:uid="{040C941D-E9DF-4460-B9CB-1F0DE6992B7A}"/>
    <cellStyle name="Output 2 6 2 9 9" xfId="31262" xr:uid="{112666F7-4116-4815-AEA8-074A3C72DCE5}"/>
    <cellStyle name="Output 2 6 20" xfId="31263" xr:uid="{6668BDE6-D516-410E-8B6A-14220151FB74}"/>
    <cellStyle name="Output 2 6 21" xfId="31264" xr:uid="{2140F279-ED73-45BA-BC4F-5516CA6AD2AB}"/>
    <cellStyle name="Output 2 6 22" xfId="31265" xr:uid="{FCFDB1A8-51A8-449B-84B8-93B3A542CBC8}"/>
    <cellStyle name="Output 2 6 3" xfId="31266" xr:uid="{837710E8-AAE9-4249-85C0-28391DFFECFB}"/>
    <cellStyle name="Output 2 6 3 10" xfId="31267" xr:uid="{F00A12CA-BC50-4D8B-8122-8293639CF666}"/>
    <cellStyle name="Output 2 6 3 10 2" xfId="31268" xr:uid="{A970472E-74E8-46CD-932A-A2E1B92B8569}"/>
    <cellStyle name="Output 2 6 3 10 2 2" xfId="31269" xr:uid="{D100F741-FF12-4548-A42D-4FDCBC435E1B}"/>
    <cellStyle name="Output 2 6 3 10 2 3" xfId="31270" xr:uid="{8F21CB48-8EA1-4B52-A4CF-D95913FBB790}"/>
    <cellStyle name="Output 2 6 3 10 3" xfId="31271" xr:uid="{BFD0322B-3FAA-42C3-8FE7-C2AF64847FB5}"/>
    <cellStyle name="Output 2 6 3 10 3 2" xfId="31272" xr:uid="{66A81F99-9E40-4DD4-8DE0-B8E97BF533AD}"/>
    <cellStyle name="Output 2 6 3 10 3 3" xfId="31273" xr:uid="{EFB27570-696F-41C0-8109-019F93FC2876}"/>
    <cellStyle name="Output 2 6 3 10 4" xfId="31274" xr:uid="{D5D891CB-6B34-4EC5-9873-9B843F49D044}"/>
    <cellStyle name="Output 2 6 3 10 4 2" xfId="31275" xr:uid="{CFC29FF5-B13A-49C6-B6C7-8D999F538A25}"/>
    <cellStyle name="Output 2 6 3 10 4 3" xfId="31276" xr:uid="{BA1FCC58-00A6-4AE1-808B-831C9B4D0ADE}"/>
    <cellStyle name="Output 2 6 3 10 5" xfId="31277" xr:uid="{435F474F-D1D6-403B-9204-5AEC75BAA818}"/>
    <cellStyle name="Output 2 6 3 10 5 2" xfId="31278" xr:uid="{C8322A2E-5500-4004-B41E-FB64EA1779CE}"/>
    <cellStyle name="Output 2 6 3 10 5 3" xfId="31279" xr:uid="{5C37D1B3-C382-49C5-83FB-11AF23EE033E}"/>
    <cellStyle name="Output 2 6 3 10 6" xfId="31280" xr:uid="{FC62291E-FFC0-46F7-8C3E-83B3AFE38944}"/>
    <cellStyle name="Output 2 6 3 10 6 2" xfId="31281" xr:uid="{0E59033C-7DE1-4F07-8B48-E1E2D3A5A5F6}"/>
    <cellStyle name="Output 2 6 3 10 6 3" xfId="31282" xr:uid="{5F98A130-AE73-4421-80A9-7158BAAB4D8B}"/>
    <cellStyle name="Output 2 6 3 10 7" xfId="31283" xr:uid="{59DA70D7-D479-4575-99E4-1D46EBB074E3}"/>
    <cellStyle name="Output 2 6 3 10 8" xfId="31284" xr:uid="{9278A298-3B61-4522-AF46-4517DE3D8EF4}"/>
    <cellStyle name="Output 2 6 3 10 9" xfId="31285" xr:uid="{4AB37F22-8E8C-414A-BCB3-005CA567E4CA}"/>
    <cellStyle name="Output 2 6 3 11" xfId="31286" xr:uid="{6375E084-21F8-4600-B140-60D8280F4024}"/>
    <cellStyle name="Output 2 6 3 11 2" xfId="31287" xr:uid="{4EAF0675-5B4E-4232-BEB3-8DEA7E339A87}"/>
    <cellStyle name="Output 2 6 3 11 2 2" xfId="31288" xr:uid="{CA6A6ACB-A736-460E-A92D-B2DA4B5A58EB}"/>
    <cellStyle name="Output 2 6 3 11 2 3" xfId="31289" xr:uid="{8199C69D-71F7-4812-BC6A-2CE050CFCACC}"/>
    <cellStyle name="Output 2 6 3 11 3" xfId="31290" xr:uid="{0B76F036-7AE5-478C-9127-542905FAB97A}"/>
    <cellStyle name="Output 2 6 3 11 3 2" xfId="31291" xr:uid="{07EF445D-EC94-448B-B4F7-07A685AC6567}"/>
    <cellStyle name="Output 2 6 3 11 3 3" xfId="31292" xr:uid="{8E590531-6B32-4338-9310-CFBD70A1863B}"/>
    <cellStyle name="Output 2 6 3 11 4" xfId="31293" xr:uid="{540BFCC4-084B-474B-8176-2373E334C572}"/>
    <cellStyle name="Output 2 6 3 11 4 2" xfId="31294" xr:uid="{FA27C797-8BFA-4628-8E17-2FA090A801B2}"/>
    <cellStyle name="Output 2 6 3 11 4 3" xfId="31295" xr:uid="{AD4F4176-7256-45F8-BA1F-DFE7C23C9BA9}"/>
    <cellStyle name="Output 2 6 3 11 5" xfId="31296" xr:uid="{D577F2EE-8CFD-4B28-A60E-178B13B5ACED}"/>
    <cellStyle name="Output 2 6 3 11 5 2" xfId="31297" xr:uid="{DB6B3EDB-5F3B-4E43-8EC6-D6B774F1B95C}"/>
    <cellStyle name="Output 2 6 3 11 5 3" xfId="31298" xr:uid="{5FD827F3-3B62-4506-92B1-4FC56DE8AF6D}"/>
    <cellStyle name="Output 2 6 3 11 6" xfId="31299" xr:uid="{698350A5-78DA-478D-AFC4-2794278881FA}"/>
    <cellStyle name="Output 2 6 3 11 6 2" xfId="31300" xr:uid="{5BFA01B3-09F4-42D0-B700-96A017CD7733}"/>
    <cellStyle name="Output 2 6 3 11 6 3" xfId="31301" xr:uid="{D992CDED-CE2F-40A3-A9A7-4BF84326880A}"/>
    <cellStyle name="Output 2 6 3 11 7" xfId="31302" xr:uid="{4A60EF2E-7570-4D37-B65F-6A15A0648B51}"/>
    <cellStyle name="Output 2 6 3 11 8" xfId="31303" xr:uid="{4989645C-A813-4B3F-A114-613A5BBDC41C}"/>
    <cellStyle name="Output 2 6 3 11 9" xfId="31304" xr:uid="{56B9B24B-034D-4745-867C-E69D5CA85196}"/>
    <cellStyle name="Output 2 6 3 12" xfId="31305" xr:uid="{9EF3A2DA-2C5F-4E4D-81B1-2FAB64850FCC}"/>
    <cellStyle name="Output 2 6 3 12 2" xfId="31306" xr:uid="{7AF8A2D0-F9C3-48ED-A4D8-A4BC70AB7FEB}"/>
    <cellStyle name="Output 2 6 3 12 2 2" xfId="31307" xr:uid="{9C537D24-DDC7-4AFF-A880-8A79EA109896}"/>
    <cellStyle name="Output 2 6 3 12 2 3" xfId="31308" xr:uid="{2693CE5B-26FF-4E1C-A0EA-133B2FA32789}"/>
    <cellStyle name="Output 2 6 3 12 3" xfId="31309" xr:uid="{D1C4FA35-D064-4316-ABA6-6C2E7454666D}"/>
    <cellStyle name="Output 2 6 3 12 3 2" xfId="31310" xr:uid="{78EEA89B-D10F-4E14-9D93-10D307916C9C}"/>
    <cellStyle name="Output 2 6 3 12 3 3" xfId="31311" xr:uid="{9DF4DA36-6CAB-4246-A55A-FCF31F89AC1F}"/>
    <cellStyle name="Output 2 6 3 12 4" xfId="31312" xr:uid="{BB50D194-3290-462A-AE50-AD9F7CADABEC}"/>
    <cellStyle name="Output 2 6 3 12 4 2" xfId="31313" xr:uid="{5BF6F486-E6C8-4044-B7C3-78A97AC0CF9D}"/>
    <cellStyle name="Output 2 6 3 12 4 3" xfId="31314" xr:uid="{2A8C7798-846E-440A-88E7-E843424EBE7E}"/>
    <cellStyle name="Output 2 6 3 12 5" xfId="31315" xr:uid="{98F52FE1-997A-4A64-9115-1591B6D98E1A}"/>
    <cellStyle name="Output 2 6 3 12 5 2" xfId="31316" xr:uid="{00B24415-2983-45F1-AE5C-1DBD1D5F316F}"/>
    <cellStyle name="Output 2 6 3 12 5 3" xfId="31317" xr:uid="{4B79BBD6-77E3-4BB6-AC2E-FFC7EC2BBC21}"/>
    <cellStyle name="Output 2 6 3 12 6" xfId="31318" xr:uid="{FE73E157-8FF0-46F3-A4CE-F1BE0C6FBF93}"/>
    <cellStyle name="Output 2 6 3 12 6 2" xfId="31319" xr:uid="{E629C292-59A6-476A-A454-9CE369C432C4}"/>
    <cellStyle name="Output 2 6 3 12 6 3" xfId="31320" xr:uid="{0E74ABDF-3606-464F-B297-122838927A8B}"/>
    <cellStyle name="Output 2 6 3 12 7" xfId="31321" xr:uid="{4B1F6CB5-417C-43D0-90AE-F9945D712526}"/>
    <cellStyle name="Output 2 6 3 12 8" xfId="31322" xr:uid="{7C434D98-A328-4E65-895C-589B4D633E2D}"/>
    <cellStyle name="Output 2 6 3 12 9" xfId="31323" xr:uid="{B291AE5B-C2D8-4533-B6A5-68FDE73064F6}"/>
    <cellStyle name="Output 2 6 3 13" xfId="31324" xr:uid="{EB36DE26-4D4C-4D3A-BC5A-D48C52A72769}"/>
    <cellStyle name="Output 2 6 3 13 2" xfId="31325" xr:uid="{2801BC38-EB77-415C-9DD0-63BB67E6B8E0}"/>
    <cellStyle name="Output 2 6 3 13 2 2" xfId="31326" xr:uid="{A4563D93-2603-4F11-92E3-BB68BACDCB84}"/>
    <cellStyle name="Output 2 6 3 13 2 3" xfId="31327" xr:uid="{AD19D05E-5289-4EDE-BB9F-A028C815C70B}"/>
    <cellStyle name="Output 2 6 3 13 3" xfId="31328" xr:uid="{3FDA0C20-FCCC-4FB6-B519-DDF9809C3A36}"/>
    <cellStyle name="Output 2 6 3 13 3 2" xfId="31329" xr:uid="{7D091396-4B1E-4F4B-BD6F-BE3941627907}"/>
    <cellStyle name="Output 2 6 3 13 3 3" xfId="31330" xr:uid="{496C071F-0473-406C-9341-F8724B000726}"/>
    <cellStyle name="Output 2 6 3 13 4" xfId="31331" xr:uid="{C3B7246A-81A2-43E6-BA7C-B0CB648553A9}"/>
    <cellStyle name="Output 2 6 3 13 4 2" xfId="31332" xr:uid="{581A1482-0925-48CB-AF55-FBD58780A75A}"/>
    <cellStyle name="Output 2 6 3 13 4 3" xfId="31333" xr:uid="{1394815E-3A58-4E99-BAD5-68E070DC1D0F}"/>
    <cellStyle name="Output 2 6 3 13 5" xfId="31334" xr:uid="{B62DE3A1-1181-4F97-8A88-233661280B83}"/>
    <cellStyle name="Output 2 6 3 13 5 2" xfId="31335" xr:uid="{C4ACE0C1-A88B-4C41-8EBF-842CCDD0C47C}"/>
    <cellStyle name="Output 2 6 3 13 5 3" xfId="31336" xr:uid="{86547C5D-AD01-4575-80C9-9465FA2DB231}"/>
    <cellStyle name="Output 2 6 3 13 6" xfId="31337" xr:uid="{F8CF7B57-F584-4347-9816-7C8F38C17FFC}"/>
    <cellStyle name="Output 2 6 3 13 6 2" xfId="31338" xr:uid="{FD266E89-E770-4A71-80B2-FA1FE1841DFA}"/>
    <cellStyle name="Output 2 6 3 13 6 3" xfId="31339" xr:uid="{719815F4-8F1A-4650-AAD9-D3C1C0F386F4}"/>
    <cellStyle name="Output 2 6 3 13 7" xfId="31340" xr:uid="{0974693A-1C95-4EE1-B79E-F899F259FB99}"/>
    <cellStyle name="Output 2 6 3 13 8" xfId="31341" xr:uid="{22B0691A-5026-4BEC-9584-A580FA4B8F25}"/>
    <cellStyle name="Output 2 6 3 13 9" xfId="31342" xr:uid="{B103486A-941A-4025-BC47-ECFB115EA6D8}"/>
    <cellStyle name="Output 2 6 3 14" xfId="31343" xr:uid="{9E2BDC4C-1432-4996-9E66-2C59903A3027}"/>
    <cellStyle name="Output 2 6 3 14 2" xfId="31344" xr:uid="{D89D82E4-020C-411B-BC1C-524B0C7F4F6A}"/>
    <cellStyle name="Output 2 6 3 14 3" xfId="31345" xr:uid="{E0DD1463-32AD-4265-B66A-A0ABF639F0A9}"/>
    <cellStyle name="Output 2 6 3 14 4" xfId="31346" xr:uid="{C9985424-E805-47A6-A480-9A25711BD5D2}"/>
    <cellStyle name="Output 2 6 3 15" xfId="31347" xr:uid="{B3AC95C1-6842-4C55-99B5-1E4C33F69CE1}"/>
    <cellStyle name="Output 2 6 3 16" xfId="31348" xr:uid="{83077A86-AD12-4E8B-9548-849C597E4E8B}"/>
    <cellStyle name="Output 2 6 3 17" xfId="31349" xr:uid="{CE751710-FE45-467C-B7F1-2E6F3EB15545}"/>
    <cellStyle name="Output 2 6 3 18" xfId="31350" xr:uid="{5C8E8ACC-A14C-46B4-B16F-00216DC3E9CC}"/>
    <cellStyle name="Output 2 6 3 19" xfId="31351" xr:uid="{11FB5263-DC05-481D-98CE-7F9736FB62B0}"/>
    <cellStyle name="Output 2 6 3 2" xfId="31352" xr:uid="{1EFA6F3D-1206-455C-83CD-0DAF710A7C95}"/>
    <cellStyle name="Output 2 6 3 2 10" xfId="31353" xr:uid="{E45AAE0C-26F8-46AD-8272-970D4B4CDCD3}"/>
    <cellStyle name="Output 2 6 3 2 10 2" xfId="31354" xr:uid="{E6020EE7-3529-4344-BC28-93287E4C5139}"/>
    <cellStyle name="Output 2 6 3 2 10 2 2" xfId="31355" xr:uid="{8339B175-2F09-4152-95A9-40D196A9FB4B}"/>
    <cellStyle name="Output 2 6 3 2 10 2 3" xfId="31356" xr:uid="{ADD7C8C0-4D89-404E-8274-0FF7559D29AC}"/>
    <cellStyle name="Output 2 6 3 2 10 3" xfId="31357" xr:uid="{FDBA7059-CC22-4040-A1AD-A32AC4CBBF16}"/>
    <cellStyle name="Output 2 6 3 2 10 3 2" xfId="31358" xr:uid="{419D05CC-428B-4385-9073-6CE871EFE2B1}"/>
    <cellStyle name="Output 2 6 3 2 10 3 3" xfId="31359" xr:uid="{9B72D403-B8CC-4DA3-8C31-F9719C59C44D}"/>
    <cellStyle name="Output 2 6 3 2 10 4" xfId="31360" xr:uid="{38A01D94-5328-474F-B357-ADB10064BD69}"/>
    <cellStyle name="Output 2 6 3 2 10 4 2" xfId="31361" xr:uid="{D74444FB-CFCB-43F7-A31F-18D4B61FFC08}"/>
    <cellStyle name="Output 2 6 3 2 10 4 3" xfId="31362" xr:uid="{63649752-B987-429E-974B-F625182DB0E2}"/>
    <cellStyle name="Output 2 6 3 2 10 5" xfId="31363" xr:uid="{06447FF4-D68C-4015-8118-3FA7EF35E65E}"/>
    <cellStyle name="Output 2 6 3 2 10 5 2" xfId="31364" xr:uid="{5EA1016C-DED6-42F3-AC75-71211AF709EC}"/>
    <cellStyle name="Output 2 6 3 2 10 5 3" xfId="31365" xr:uid="{E36CD44D-2D03-409C-92DC-5220E24500FD}"/>
    <cellStyle name="Output 2 6 3 2 10 6" xfId="31366" xr:uid="{A922CD19-4048-4637-8AFC-9987411BFAF5}"/>
    <cellStyle name="Output 2 6 3 2 10 6 2" xfId="31367" xr:uid="{21C43608-332B-4724-96EF-509BD575B3D3}"/>
    <cellStyle name="Output 2 6 3 2 10 6 3" xfId="31368" xr:uid="{CB76CEB0-8F6E-4D8A-B65E-52980E6A3407}"/>
    <cellStyle name="Output 2 6 3 2 10 7" xfId="31369" xr:uid="{744A1047-53BD-4703-8368-E99060B0F6C7}"/>
    <cellStyle name="Output 2 6 3 2 10 8" xfId="31370" xr:uid="{A12DE0FA-3E06-4FD8-8A15-AE81D64E617F}"/>
    <cellStyle name="Output 2 6 3 2 11" xfId="31371" xr:uid="{024D9177-A7AF-4A5D-9BA5-0ACE5268145E}"/>
    <cellStyle name="Output 2 6 3 2 11 2" xfId="31372" xr:uid="{96C8161D-E95A-4F03-99C3-87E0C00D2B68}"/>
    <cellStyle name="Output 2 6 3 2 11 2 2" xfId="31373" xr:uid="{DD9FAE20-8C9B-45B8-8AE9-FB54D7652DFA}"/>
    <cellStyle name="Output 2 6 3 2 11 2 3" xfId="31374" xr:uid="{1C335041-477F-45B2-AB07-117496B92DC0}"/>
    <cellStyle name="Output 2 6 3 2 11 3" xfId="31375" xr:uid="{264F6728-4424-44C6-BC2A-5198FB3E6017}"/>
    <cellStyle name="Output 2 6 3 2 11 3 2" xfId="31376" xr:uid="{307833DD-4252-4B6B-9E16-3C4BAA155ABE}"/>
    <cellStyle name="Output 2 6 3 2 11 3 3" xfId="31377" xr:uid="{E45468EB-40F5-4B2A-B0FA-3EF3B6D9190F}"/>
    <cellStyle name="Output 2 6 3 2 11 4" xfId="31378" xr:uid="{63E8780B-B0CD-4CC0-9016-96A628679518}"/>
    <cellStyle name="Output 2 6 3 2 11 4 2" xfId="31379" xr:uid="{676EE72F-794D-4CC5-8072-7AC71ED78A5D}"/>
    <cellStyle name="Output 2 6 3 2 11 4 3" xfId="31380" xr:uid="{C04E06B6-8250-4F04-A2A0-A89352F7292D}"/>
    <cellStyle name="Output 2 6 3 2 11 5" xfId="31381" xr:uid="{F6BC505F-4C5A-42F2-9D13-074D2DEEB92B}"/>
    <cellStyle name="Output 2 6 3 2 11 5 2" xfId="31382" xr:uid="{65461EEB-9AFD-4350-8D4E-625AEB8AA735}"/>
    <cellStyle name="Output 2 6 3 2 11 5 3" xfId="31383" xr:uid="{F582EF3C-7647-477D-B03B-5042F7FD0EA9}"/>
    <cellStyle name="Output 2 6 3 2 11 6" xfId="31384" xr:uid="{183890F3-3BFF-4CC6-8BF0-4EA80639D002}"/>
    <cellStyle name="Output 2 6 3 2 11 6 2" xfId="31385" xr:uid="{84D24A1C-556F-4259-B49F-EA203549017C}"/>
    <cellStyle name="Output 2 6 3 2 11 6 3" xfId="31386" xr:uid="{0C20E158-D056-4E7C-9449-AC895CA81886}"/>
    <cellStyle name="Output 2 6 3 2 11 7" xfId="31387" xr:uid="{963B4144-7625-41B6-8858-79B625D88DA7}"/>
    <cellStyle name="Output 2 6 3 2 11 8" xfId="31388" xr:uid="{A51772B2-FD76-45F6-8B69-6B47EF67E9DE}"/>
    <cellStyle name="Output 2 6 3 2 12" xfId="31389" xr:uid="{AEDE4F68-4C5D-4AA0-8C26-102B957E79F4}"/>
    <cellStyle name="Output 2 6 3 2 12 2" xfId="31390" xr:uid="{1631D28F-F179-4648-9361-7F3A84CE69F2}"/>
    <cellStyle name="Output 2 6 3 2 12 2 2" xfId="31391" xr:uid="{F5B5B3C8-CFBD-4051-A02B-997DC5483E4F}"/>
    <cellStyle name="Output 2 6 3 2 12 2 3" xfId="31392" xr:uid="{43D76F17-AC0B-457F-9674-4BFB801A952A}"/>
    <cellStyle name="Output 2 6 3 2 12 3" xfId="31393" xr:uid="{19E974CE-F36F-4041-B7DF-AD7F9CFDB9B6}"/>
    <cellStyle name="Output 2 6 3 2 12 3 2" xfId="31394" xr:uid="{BBDB0ECD-2815-4EE8-BF46-8261393E9B6D}"/>
    <cellStyle name="Output 2 6 3 2 12 3 3" xfId="31395" xr:uid="{A9C04D65-ADD3-4027-B352-3D0FF05BE2F0}"/>
    <cellStyle name="Output 2 6 3 2 12 4" xfId="31396" xr:uid="{888DB7AF-E88A-43B6-8190-DA28165D2420}"/>
    <cellStyle name="Output 2 6 3 2 12 4 2" xfId="31397" xr:uid="{ACCA44EA-0A84-40E5-87EB-4F9885F753B3}"/>
    <cellStyle name="Output 2 6 3 2 12 4 3" xfId="31398" xr:uid="{750F384C-B70C-43F4-A8DC-C8F29EA51560}"/>
    <cellStyle name="Output 2 6 3 2 12 5" xfId="31399" xr:uid="{D2C878F3-687E-430A-966B-83359193CE57}"/>
    <cellStyle name="Output 2 6 3 2 12 5 2" xfId="31400" xr:uid="{7A03B7F5-B6FB-430A-A3D7-4D21F58D9265}"/>
    <cellStyle name="Output 2 6 3 2 12 5 3" xfId="31401" xr:uid="{E5A4F56D-AC7C-464F-82B4-0882DD864A26}"/>
    <cellStyle name="Output 2 6 3 2 12 6" xfId="31402" xr:uid="{81962607-514D-433B-A2CD-77C1B7DF7D03}"/>
    <cellStyle name="Output 2 6 3 2 12 6 2" xfId="31403" xr:uid="{6CE9075F-705D-451B-8F63-1F1E86DC8640}"/>
    <cellStyle name="Output 2 6 3 2 12 6 3" xfId="31404" xr:uid="{81FE5CE9-AB5A-4388-83C2-D9198951F21A}"/>
    <cellStyle name="Output 2 6 3 2 12 7" xfId="31405" xr:uid="{FC431038-D225-4D0F-9C28-054E71B8DFD6}"/>
    <cellStyle name="Output 2 6 3 2 12 8" xfId="31406" xr:uid="{9308322F-595A-4A85-9697-600D53A63CE5}"/>
    <cellStyle name="Output 2 6 3 2 13" xfId="31407" xr:uid="{DB1CF566-92DA-4706-9E2F-CA3432D75EA3}"/>
    <cellStyle name="Output 2 6 3 2 13 2" xfId="31408" xr:uid="{4A9EF2F4-78C1-44AC-B8F6-B8B362D9AE22}"/>
    <cellStyle name="Output 2 6 3 2 13 2 2" xfId="31409" xr:uid="{915F3C4C-6F47-42F0-ABF9-824D8C835714}"/>
    <cellStyle name="Output 2 6 3 2 13 2 3" xfId="31410" xr:uid="{92B6E4C2-07F9-4E1B-AD67-0FCAFBD95430}"/>
    <cellStyle name="Output 2 6 3 2 13 3" xfId="31411" xr:uid="{B2B24330-2632-4AAA-B92C-DCDBDD97CC98}"/>
    <cellStyle name="Output 2 6 3 2 13 3 2" xfId="31412" xr:uid="{6670D00F-7D8A-4306-A49D-D66FFBED8FB3}"/>
    <cellStyle name="Output 2 6 3 2 13 3 3" xfId="31413" xr:uid="{53E7A8AF-D4D0-4F3A-AEF9-76A6E2E81EB0}"/>
    <cellStyle name="Output 2 6 3 2 13 4" xfId="31414" xr:uid="{241FF6D1-F0DF-42A3-BEE9-D027124C55F8}"/>
    <cellStyle name="Output 2 6 3 2 13 4 2" xfId="31415" xr:uid="{7E683DF9-B7B3-45EA-92FA-9090F861C4FA}"/>
    <cellStyle name="Output 2 6 3 2 13 4 3" xfId="31416" xr:uid="{D8088228-B5B3-4673-AF94-071C7B465283}"/>
    <cellStyle name="Output 2 6 3 2 13 5" xfId="31417" xr:uid="{C6B7DB3B-D60F-4B15-8B64-B0D19E35840F}"/>
    <cellStyle name="Output 2 6 3 2 13 5 2" xfId="31418" xr:uid="{D4819031-04AB-4F69-AD7A-0790514BBF8D}"/>
    <cellStyle name="Output 2 6 3 2 13 5 3" xfId="31419" xr:uid="{02E1490C-079C-41CE-AEDB-2FA8AC3215DC}"/>
    <cellStyle name="Output 2 6 3 2 13 6" xfId="31420" xr:uid="{6E9F9FE6-ED29-412E-B6C0-69BE87B6D078}"/>
    <cellStyle name="Output 2 6 3 2 13 6 2" xfId="31421" xr:uid="{3438F654-4186-4946-BF4F-F21957EB45DF}"/>
    <cellStyle name="Output 2 6 3 2 13 6 3" xfId="31422" xr:uid="{217D26E0-3CBF-4220-BA72-9FD668997E5E}"/>
    <cellStyle name="Output 2 6 3 2 13 7" xfId="31423" xr:uid="{FA4F213F-4CF5-48EA-8D19-10C06506AE30}"/>
    <cellStyle name="Output 2 6 3 2 13 8" xfId="31424" xr:uid="{10E28032-378E-470C-BED8-BA116750355D}"/>
    <cellStyle name="Output 2 6 3 2 14" xfId="31425" xr:uid="{68C0131E-A0E5-4A6D-8663-F81C031DDAE4}"/>
    <cellStyle name="Output 2 6 3 2 14 2" xfId="31426" xr:uid="{2F0F8785-F2A6-4B69-8B8D-8E1B06681F46}"/>
    <cellStyle name="Output 2 6 3 2 14 2 2" xfId="31427" xr:uid="{72663593-1E32-4B8A-AC60-7809F689F170}"/>
    <cellStyle name="Output 2 6 3 2 14 2 3" xfId="31428" xr:uid="{EC6BB73F-6388-461B-80F4-853A15A310ED}"/>
    <cellStyle name="Output 2 6 3 2 14 3" xfId="31429" xr:uid="{E869EEEC-F4CB-4AC5-BCD3-8F98BC81A060}"/>
    <cellStyle name="Output 2 6 3 2 14 3 2" xfId="31430" xr:uid="{1DC85D41-C70A-4C24-A42B-EE57BE231DC1}"/>
    <cellStyle name="Output 2 6 3 2 14 3 3" xfId="31431" xr:uid="{1ECFFE2C-B069-4993-9AF7-19D4B8AB3D0E}"/>
    <cellStyle name="Output 2 6 3 2 14 4" xfId="31432" xr:uid="{9D5F28D9-D303-4862-91A4-488F728C28C8}"/>
    <cellStyle name="Output 2 6 3 2 14 4 2" xfId="31433" xr:uid="{AFE6A0A0-0010-475F-9871-117958880219}"/>
    <cellStyle name="Output 2 6 3 2 14 4 3" xfId="31434" xr:uid="{AC1DF42C-72C8-46DE-9493-2150A2E7C240}"/>
    <cellStyle name="Output 2 6 3 2 14 5" xfId="31435" xr:uid="{7F337714-6EBD-4C41-8578-0D5CBDEE4EDE}"/>
    <cellStyle name="Output 2 6 3 2 14 5 2" xfId="31436" xr:uid="{7FA213DE-CBA4-47C2-A814-A17303099477}"/>
    <cellStyle name="Output 2 6 3 2 14 5 3" xfId="31437" xr:uid="{E40BF0D1-9C1B-485D-BC17-6FB796A4A1BD}"/>
    <cellStyle name="Output 2 6 3 2 14 6" xfId="31438" xr:uid="{16BEEE3A-8C7B-47CB-ABED-ED77ECC43CDD}"/>
    <cellStyle name="Output 2 6 3 2 14 6 2" xfId="31439" xr:uid="{4096D854-2D8E-4124-B3FD-FFF1BF300238}"/>
    <cellStyle name="Output 2 6 3 2 14 6 3" xfId="31440" xr:uid="{8EB5855A-1F7E-457B-88EF-D52AB3FE77D3}"/>
    <cellStyle name="Output 2 6 3 2 14 7" xfId="31441" xr:uid="{D9791067-6B09-4E73-9970-564F7B069CF8}"/>
    <cellStyle name="Output 2 6 3 2 14 8" xfId="31442" xr:uid="{7BB90078-0E49-475C-9A3F-CF5932BAE834}"/>
    <cellStyle name="Output 2 6 3 2 15" xfId="31443" xr:uid="{E2FAED6F-7DA2-40EF-ABD7-80C1CD925FD6}"/>
    <cellStyle name="Output 2 6 3 2 15 2" xfId="31444" xr:uid="{F79FE7A9-F791-4F87-8CC8-4BAC1F855E76}"/>
    <cellStyle name="Output 2 6 3 2 15 3" xfId="31445" xr:uid="{9A31489F-503F-483E-8BD8-DFDE3A18462B}"/>
    <cellStyle name="Output 2 6 3 2 16" xfId="31446" xr:uid="{432DCE97-1680-4F7D-B7D0-B2B3E31643C8}"/>
    <cellStyle name="Output 2 6 3 2 16 2" xfId="31447" xr:uid="{8D665FB9-C259-4C55-B95D-8E83A269D8E7}"/>
    <cellStyle name="Output 2 6 3 2 16 3" xfId="31448" xr:uid="{CF72F13A-94E9-4745-B708-AFC3004A35BE}"/>
    <cellStyle name="Output 2 6 3 2 17" xfId="31449" xr:uid="{412E59BE-8AE0-463B-9D7A-64D09C303C93}"/>
    <cellStyle name="Output 2 6 3 2 18" xfId="31450" xr:uid="{CF96CBD7-71A3-4E0D-B4ED-2F889DE3EEEA}"/>
    <cellStyle name="Output 2 6 3 2 2" xfId="31451" xr:uid="{17F0AC38-0396-443A-A7A7-B247F8D179DE}"/>
    <cellStyle name="Output 2 6 3 2 2 2" xfId="31452" xr:uid="{4DF16D6B-657C-47F0-A888-D153F4B988CD}"/>
    <cellStyle name="Output 2 6 3 2 2 2 2" xfId="31453" xr:uid="{D2660348-91CC-4067-AD2E-D795708D8109}"/>
    <cellStyle name="Output 2 6 3 2 2 2 3" xfId="31454" xr:uid="{2FAB52D0-D16E-4CC9-B427-4E1F8279557C}"/>
    <cellStyle name="Output 2 6 3 2 2 3" xfId="31455" xr:uid="{C5D8748E-1E03-40AC-AE83-4FA5949CE1A4}"/>
    <cellStyle name="Output 2 6 3 2 2 3 2" xfId="31456" xr:uid="{DC454977-575B-43BB-8C47-C2A638056289}"/>
    <cellStyle name="Output 2 6 3 2 2 3 3" xfId="31457" xr:uid="{FB133EB0-4FBE-4E16-B5C0-68CB09D19028}"/>
    <cellStyle name="Output 2 6 3 2 2 4" xfId="31458" xr:uid="{6BD4D6D9-A895-4173-AF26-045A4A6DD89C}"/>
    <cellStyle name="Output 2 6 3 2 2 4 2" xfId="31459" xr:uid="{7AB7AA14-2DC9-4CE1-87BA-20ADD3DFEA5A}"/>
    <cellStyle name="Output 2 6 3 2 2 4 3" xfId="31460" xr:uid="{B05645B3-6FE4-4AFF-9A6E-49831B092595}"/>
    <cellStyle name="Output 2 6 3 2 2 5" xfId="31461" xr:uid="{330DA54D-73C8-4C7B-B284-84F479B11455}"/>
    <cellStyle name="Output 2 6 3 2 2 5 2" xfId="31462" xr:uid="{C47555AF-80AD-48D3-A89B-6D256E00A157}"/>
    <cellStyle name="Output 2 6 3 2 2 5 3" xfId="31463" xr:uid="{9DBCE4DE-D8F0-4310-94C2-FBDE85A9477B}"/>
    <cellStyle name="Output 2 6 3 2 2 6" xfId="31464" xr:uid="{B2BB4ECE-2AED-4D95-8F9B-337EC85E8EAD}"/>
    <cellStyle name="Output 2 6 3 2 2 6 2" xfId="31465" xr:uid="{3B2E5419-FA07-41C5-A871-A08E938D7C5F}"/>
    <cellStyle name="Output 2 6 3 2 2 6 3" xfId="31466" xr:uid="{73FA7EE3-54AD-4741-925E-DEC5ED6B66B1}"/>
    <cellStyle name="Output 2 6 3 2 2 7" xfId="31467" xr:uid="{B864F880-B476-4038-A79C-C187A85F0E13}"/>
    <cellStyle name="Output 2 6 3 2 2 8" xfId="31468" xr:uid="{037824FC-0A47-4E25-ADBC-F6E3F0ABD04E}"/>
    <cellStyle name="Output 2 6 3 2 2 9" xfId="31469" xr:uid="{4018333E-CE21-4735-B3F8-4D175AEFA903}"/>
    <cellStyle name="Output 2 6 3 2 3" xfId="31470" xr:uid="{7F67CF80-4CCF-423C-AE8B-065717033493}"/>
    <cellStyle name="Output 2 6 3 2 3 2" xfId="31471" xr:uid="{BEC971E7-1013-4D12-A021-B509309357A8}"/>
    <cellStyle name="Output 2 6 3 2 3 2 2" xfId="31472" xr:uid="{265A8687-4D3F-43CD-86DC-BBA33DABA30D}"/>
    <cellStyle name="Output 2 6 3 2 3 2 3" xfId="31473" xr:uid="{A1B7FDB9-D71F-485F-8436-0A63452A4227}"/>
    <cellStyle name="Output 2 6 3 2 3 3" xfId="31474" xr:uid="{A6E4B8D1-9B31-4F51-9443-FB115B8C1F1A}"/>
    <cellStyle name="Output 2 6 3 2 3 3 2" xfId="31475" xr:uid="{4F147BD3-C7A4-4540-B120-B75CE3DE0ADB}"/>
    <cellStyle name="Output 2 6 3 2 3 3 3" xfId="31476" xr:uid="{978FDDDC-38D1-4DCD-8359-CCB86623B0EA}"/>
    <cellStyle name="Output 2 6 3 2 3 4" xfId="31477" xr:uid="{76F10609-3F1C-4FA3-8008-CB06221D9E08}"/>
    <cellStyle name="Output 2 6 3 2 3 4 2" xfId="31478" xr:uid="{DB33ECB9-B2DE-4E16-988C-30873658EE7A}"/>
    <cellStyle name="Output 2 6 3 2 3 4 3" xfId="31479" xr:uid="{42159D0F-8585-4E48-9864-3B1787653EBF}"/>
    <cellStyle name="Output 2 6 3 2 3 5" xfId="31480" xr:uid="{77266C35-7182-435A-82D9-658992B8DBB4}"/>
    <cellStyle name="Output 2 6 3 2 3 5 2" xfId="31481" xr:uid="{B6FD694A-68D7-471E-9FA6-C1DF90A53D9C}"/>
    <cellStyle name="Output 2 6 3 2 3 5 3" xfId="31482" xr:uid="{1F794268-74DE-43BF-9E04-14AAE445212C}"/>
    <cellStyle name="Output 2 6 3 2 3 6" xfId="31483" xr:uid="{EE205C64-2BFD-4FFE-9B12-19CAF6C192B6}"/>
    <cellStyle name="Output 2 6 3 2 3 6 2" xfId="31484" xr:uid="{D339D413-3F2E-411C-9906-F09118B64B26}"/>
    <cellStyle name="Output 2 6 3 2 3 6 3" xfId="31485" xr:uid="{7DFA63E6-554C-4560-AD7C-B08E80B4E746}"/>
    <cellStyle name="Output 2 6 3 2 3 7" xfId="31486" xr:uid="{493CFEA8-92F4-40E9-997A-D34FC2CA50F5}"/>
    <cellStyle name="Output 2 6 3 2 3 8" xfId="31487" xr:uid="{D897BC73-FB37-49E0-830A-16B033441C40}"/>
    <cellStyle name="Output 2 6 3 2 3 9" xfId="31488" xr:uid="{041F5D00-D037-4B4B-AE9D-07582D85DBF7}"/>
    <cellStyle name="Output 2 6 3 2 4" xfId="31489" xr:uid="{417F67E1-717A-470D-A332-EB89FD633D9C}"/>
    <cellStyle name="Output 2 6 3 2 4 2" xfId="31490" xr:uid="{B1CA04CE-FF82-49BC-AE80-D64DAF3C8577}"/>
    <cellStyle name="Output 2 6 3 2 4 2 2" xfId="31491" xr:uid="{D7DBFB8C-F9F2-4625-8B94-E877AE9FB150}"/>
    <cellStyle name="Output 2 6 3 2 4 2 3" xfId="31492" xr:uid="{0E026851-F528-4553-88AF-4759B51D31D0}"/>
    <cellStyle name="Output 2 6 3 2 4 3" xfId="31493" xr:uid="{72D84E53-D2A5-487E-A291-299B37BEA1D8}"/>
    <cellStyle name="Output 2 6 3 2 4 3 2" xfId="31494" xr:uid="{F378C44D-5027-4661-BD8F-ECA94E07C781}"/>
    <cellStyle name="Output 2 6 3 2 4 3 3" xfId="31495" xr:uid="{5AA03639-82CA-4D92-ABC3-94E75F83F6F7}"/>
    <cellStyle name="Output 2 6 3 2 4 4" xfId="31496" xr:uid="{B330E706-C8C3-4C92-80CF-E642AE580A8E}"/>
    <cellStyle name="Output 2 6 3 2 4 4 2" xfId="31497" xr:uid="{C370F441-AD3F-4372-A85F-970E388D0B94}"/>
    <cellStyle name="Output 2 6 3 2 4 4 3" xfId="31498" xr:uid="{58B395E8-DA75-4A9A-861F-D28D3148A839}"/>
    <cellStyle name="Output 2 6 3 2 4 5" xfId="31499" xr:uid="{298C08FA-FF5C-4272-91B1-301963958A36}"/>
    <cellStyle name="Output 2 6 3 2 4 5 2" xfId="31500" xr:uid="{19235872-6E63-4BAB-AAFD-469F8A6E0419}"/>
    <cellStyle name="Output 2 6 3 2 4 5 3" xfId="31501" xr:uid="{31D7FDD0-7FAF-48D1-BF6F-51D41398699D}"/>
    <cellStyle name="Output 2 6 3 2 4 6" xfId="31502" xr:uid="{5B5C9F7E-2B6F-4BEF-971C-B9EAF707ED79}"/>
    <cellStyle name="Output 2 6 3 2 4 6 2" xfId="31503" xr:uid="{CCC6F001-269E-48B1-BBA6-B6D8757DEC7C}"/>
    <cellStyle name="Output 2 6 3 2 4 6 3" xfId="31504" xr:uid="{AA79819B-1869-43F0-8B5A-08BC78412FE7}"/>
    <cellStyle name="Output 2 6 3 2 4 7" xfId="31505" xr:uid="{F48AD686-A4F4-4A90-B016-A2402078E552}"/>
    <cellStyle name="Output 2 6 3 2 4 8" xfId="31506" xr:uid="{10DA5B87-7E2D-4AC2-9EC6-B8F910FF84BE}"/>
    <cellStyle name="Output 2 6 3 2 4 9" xfId="31507" xr:uid="{CFF21519-3084-4354-8D97-43838CDA1552}"/>
    <cellStyle name="Output 2 6 3 2 5" xfId="31508" xr:uid="{B6B4628E-960C-4598-9292-AE5F0CB8166B}"/>
    <cellStyle name="Output 2 6 3 2 5 2" xfId="31509" xr:uid="{795CF89A-1827-48D8-BEF2-52115BA6DB33}"/>
    <cellStyle name="Output 2 6 3 2 5 2 2" xfId="31510" xr:uid="{FF507019-9431-4F6B-AAA7-7F21500E0E93}"/>
    <cellStyle name="Output 2 6 3 2 5 2 3" xfId="31511" xr:uid="{F7E9B198-D940-473E-81E2-8CBC61C663DE}"/>
    <cellStyle name="Output 2 6 3 2 5 3" xfId="31512" xr:uid="{C38D2E34-A685-418F-8398-E2837C5D171D}"/>
    <cellStyle name="Output 2 6 3 2 5 3 2" xfId="31513" xr:uid="{D34847B4-AF0A-42A3-BB62-F84E488BB980}"/>
    <cellStyle name="Output 2 6 3 2 5 3 3" xfId="31514" xr:uid="{B053A226-3669-4446-8FA3-42D79DBE0B5D}"/>
    <cellStyle name="Output 2 6 3 2 5 4" xfId="31515" xr:uid="{C1C1D2E0-724E-4AAB-A9B5-ADF64284B965}"/>
    <cellStyle name="Output 2 6 3 2 5 4 2" xfId="31516" xr:uid="{2F48DAB2-6302-4AF6-BC33-7370D61EE3FB}"/>
    <cellStyle name="Output 2 6 3 2 5 4 3" xfId="31517" xr:uid="{79147527-4108-405F-A0E4-0A5257061289}"/>
    <cellStyle name="Output 2 6 3 2 5 5" xfId="31518" xr:uid="{9387B3D5-910F-4182-BBE5-56546D9138E8}"/>
    <cellStyle name="Output 2 6 3 2 5 5 2" xfId="31519" xr:uid="{F3035D84-ADC5-41B1-8684-5EF4ED2085E0}"/>
    <cellStyle name="Output 2 6 3 2 5 5 3" xfId="31520" xr:uid="{66379FBE-78A7-455D-9500-A9D0FE5F288F}"/>
    <cellStyle name="Output 2 6 3 2 5 6" xfId="31521" xr:uid="{DA7EC487-D324-4194-9F37-2EE6520BA8A6}"/>
    <cellStyle name="Output 2 6 3 2 5 6 2" xfId="31522" xr:uid="{8EEDEA07-B5D6-46E0-A87C-D0C6F760C9AA}"/>
    <cellStyle name="Output 2 6 3 2 5 6 3" xfId="31523" xr:uid="{689E50C5-8BE4-4DBC-B7A5-7AE66FDF41CA}"/>
    <cellStyle name="Output 2 6 3 2 5 7" xfId="31524" xr:uid="{9C561AEE-42D7-4ED4-8C57-B18B7953944C}"/>
    <cellStyle name="Output 2 6 3 2 5 8" xfId="31525" xr:uid="{EAB02176-CB7D-4152-829D-F3DE477F3BDE}"/>
    <cellStyle name="Output 2 6 3 2 5 9" xfId="31526" xr:uid="{9EDED986-ADF0-4DB8-9827-710222847E06}"/>
    <cellStyle name="Output 2 6 3 2 6" xfId="31527" xr:uid="{3D245A69-09B3-462F-AD37-222F3EE8E6CC}"/>
    <cellStyle name="Output 2 6 3 2 6 2" xfId="31528" xr:uid="{020B0C48-CB43-4D03-B2E0-0B9822264E37}"/>
    <cellStyle name="Output 2 6 3 2 6 2 2" xfId="31529" xr:uid="{C68E8BCF-7843-43B3-8B36-2B60CBEDEEFF}"/>
    <cellStyle name="Output 2 6 3 2 6 2 3" xfId="31530" xr:uid="{CFD2BA37-CFEE-4AA5-9527-D024DA9AABCC}"/>
    <cellStyle name="Output 2 6 3 2 6 3" xfId="31531" xr:uid="{1DBD3415-1C1A-440A-BF2D-271578E98587}"/>
    <cellStyle name="Output 2 6 3 2 6 3 2" xfId="31532" xr:uid="{E9FAE686-BE63-46B5-A120-214656F7A45E}"/>
    <cellStyle name="Output 2 6 3 2 6 3 3" xfId="31533" xr:uid="{53865D97-DBC6-4A6F-A223-0E7BCF303449}"/>
    <cellStyle name="Output 2 6 3 2 6 4" xfId="31534" xr:uid="{4CCC3103-574C-4EFD-AD91-2736F3A44BC5}"/>
    <cellStyle name="Output 2 6 3 2 6 4 2" xfId="31535" xr:uid="{F0BE994B-3982-4F18-805E-B3E0EC9D6AFC}"/>
    <cellStyle name="Output 2 6 3 2 6 4 3" xfId="31536" xr:uid="{DBDB920A-9492-44F1-A7A6-D4F67D38D492}"/>
    <cellStyle name="Output 2 6 3 2 6 5" xfId="31537" xr:uid="{EA2311F1-FE0C-4E16-9191-9D5618BAC692}"/>
    <cellStyle name="Output 2 6 3 2 6 5 2" xfId="31538" xr:uid="{AD9ABCFE-6483-47B3-9368-728C232493B9}"/>
    <cellStyle name="Output 2 6 3 2 6 5 3" xfId="31539" xr:uid="{2FA9145C-5937-4E23-80F7-0287C3EBD12C}"/>
    <cellStyle name="Output 2 6 3 2 6 6" xfId="31540" xr:uid="{43919783-76D7-4235-AA98-E5F207085C50}"/>
    <cellStyle name="Output 2 6 3 2 6 6 2" xfId="31541" xr:uid="{06F99C5C-32A6-49BF-BAE8-E0186982FC64}"/>
    <cellStyle name="Output 2 6 3 2 6 6 3" xfId="31542" xr:uid="{42895AE7-8BD7-4C41-B976-1DC9BD2C7CD2}"/>
    <cellStyle name="Output 2 6 3 2 6 7" xfId="31543" xr:uid="{C578D967-0649-40BB-A4AE-0C1AE423DC58}"/>
    <cellStyle name="Output 2 6 3 2 6 8" xfId="31544" xr:uid="{4163706A-E36D-4DC6-A66A-6800F3AB1488}"/>
    <cellStyle name="Output 2 6 3 2 6 9" xfId="31545" xr:uid="{A3BE842F-8AEA-4C6A-9F32-79F17B676973}"/>
    <cellStyle name="Output 2 6 3 2 7" xfId="31546" xr:uid="{3D99F8A4-1409-4DE0-A681-057F7E8705B1}"/>
    <cellStyle name="Output 2 6 3 2 7 2" xfId="31547" xr:uid="{9494F757-D4A0-495A-881B-D8C3568D9BF7}"/>
    <cellStyle name="Output 2 6 3 2 7 2 2" xfId="31548" xr:uid="{672FF612-DA29-41C9-9E86-3A8E36C140F1}"/>
    <cellStyle name="Output 2 6 3 2 7 2 3" xfId="31549" xr:uid="{D6177918-972A-405A-A95F-25828F965883}"/>
    <cellStyle name="Output 2 6 3 2 7 3" xfId="31550" xr:uid="{3320548A-56C8-4C41-AF1C-79F492D13EE3}"/>
    <cellStyle name="Output 2 6 3 2 7 3 2" xfId="31551" xr:uid="{5B1A0E48-B81B-4321-A0DC-73C023D79758}"/>
    <cellStyle name="Output 2 6 3 2 7 3 3" xfId="31552" xr:uid="{3D592EF3-9369-42CA-A50D-8D95A5504993}"/>
    <cellStyle name="Output 2 6 3 2 7 4" xfId="31553" xr:uid="{FCE7E4BF-5D6D-4379-B1C2-BC9D86C58039}"/>
    <cellStyle name="Output 2 6 3 2 7 4 2" xfId="31554" xr:uid="{B5D7BA89-4071-42BB-8F3F-B47A1C2A5568}"/>
    <cellStyle name="Output 2 6 3 2 7 4 3" xfId="31555" xr:uid="{7EBE3EDC-BCB4-4EA5-899E-A85D1603D555}"/>
    <cellStyle name="Output 2 6 3 2 7 5" xfId="31556" xr:uid="{F7C289C5-E039-447D-8B38-B2B51A83C5B1}"/>
    <cellStyle name="Output 2 6 3 2 7 5 2" xfId="31557" xr:uid="{B5B708DF-7AE1-4C66-87FC-14D03A4AF595}"/>
    <cellStyle name="Output 2 6 3 2 7 5 3" xfId="31558" xr:uid="{C688ACA2-B3FF-402D-99F7-FE058142BACB}"/>
    <cellStyle name="Output 2 6 3 2 7 6" xfId="31559" xr:uid="{58E8FBA7-BFBE-41C1-A6E8-1C8071F451B9}"/>
    <cellStyle name="Output 2 6 3 2 7 6 2" xfId="31560" xr:uid="{6897BA4E-8F21-4621-9869-5C5FDFE1E0F1}"/>
    <cellStyle name="Output 2 6 3 2 7 6 3" xfId="31561" xr:uid="{A5D8BA92-1B06-4C95-B1C1-B5A38E1C3C08}"/>
    <cellStyle name="Output 2 6 3 2 7 7" xfId="31562" xr:uid="{28316186-E8FB-464F-AFCB-9BCC22917F9B}"/>
    <cellStyle name="Output 2 6 3 2 7 8" xfId="31563" xr:uid="{77D35CBB-C1CC-42E2-9010-AB91F01BA991}"/>
    <cellStyle name="Output 2 6 3 2 7 9" xfId="31564" xr:uid="{4B79EFBA-7672-401B-AF50-B6C0072EEF84}"/>
    <cellStyle name="Output 2 6 3 2 8" xfId="31565" xr:uid="{233C7FF2-60DA-4318-93FC-40068FDD9C47}"/>
    <cellStyle name="Output 2 6 3 2 8 2" xfId="31566" xr:uid="{D6C6D738-31C8-452E-8F71-779C296172F3}"/>
    <cellStyle name="Output 2 6 3 2 8 2 2" xfId="31567" xr:uid="{341A4A39-4DEB-43F9-9239-B476CC3E7E7A}"/>
    <cellStyle name="Output 2 6 3 2 8 2 3" xfId="31568" xr:uid="{9A794FE2-2705-4ABA-943D-7C2080060F64}"/>
    <cellStyle name="Output 2 6 3 2 8 3" xfId="31569" xr:uid="{B037AF29-6AA2-40B6-A26B-11AA28D6B5D2}"/>
    <cellStyle name="Output 2 6 3 2 8 3 2" xfId="31570" xr:uid="{8868AF4A-6426-43FB-9C2D-2884EEAAEDC1}"/>
    <cellStyle name="Output 2 6 3 2 8 3 3" xfId="31571" xr:uid="{C4AA34C4-3185-462B-A1F0-D7EC1796A906}"/>
    <cellStyle name="Output 2 6 3 2 8 4" xfId="31572" xr:uid="{758763E7-1663-44F1-84F7-318E37BAB238}"/>
    <cellStyle name="Output 2 6 3 2 8 4 2" xfId="31573" xr:uid="{5A37B424-591F-47AF-90B3-834548F24A30}"/>
    <cellStyle name="Output 2 6 3 2 8 4 3" xfId="31574" xr:uid="{8E35F7A8-CB1C-4838-83ED-6B077737B60A}"/>
    <cellStyle name="Output 2 6 3 2 8 5" xfId="31575" xr:uid="{7ADEE96E-FE8E-46F4-AE78-1A37015E13DC}"/>
    <cellStyle name="Output 2 6 3 2 8 5 2" xfId="31576" xr:uid="{973CE34B-BDE8-434F-ACCC-4AF7FE238195}"/>
    <cellStyle name="Output 2 6 3 2 8 5 3" xfId="31577" xr:uid="{5CA4F248-2639-4952-BCB8-7E3BE8079E47}"/>
    <cellStyle name="Output 2 6 3 2 8 6" xfId="31578" xr:uid="{BC2F7652-632D-48C3-8346-B20110B49E1C}"/>
    <cellStyle name="Output 2 6 3 2 8 6 2" xfId="31579" xr:uid="{1B9EE704-8B26-4387-BC44-536CFB193C24}"/>
    <cellStyle name="Output 2 6 3 2 8 6 3" xfId="31580" xr:uid="{DAB449D7-E27D-480A-94D6-06DB9C5410EA}"/>
    <cellStyle name="Output 2 6 3 2 8 7" xfId="31581" xr:uid="{59C8AC8D-09A7-4EDA-BED9-B8D80269E98E}"/>
    <cellStyle name="Output 2 6 3 2 8 8" xfId="31582" xr:uid="{E325E82A-1994-4A7D-9A7D-701B76369174}"/>
    <cellStyle name="Output 2 6 3 2 8 9" xfId="31583" xr:uid="{DBE637EB-BBC1-4400-B9C9-CA282082F60C}"/>
    <cellStyle name="Output 2 6 3 2 9" xfId="31584" xr:uid="{418A706E-7146-4D6C-9CE4-3381DDDA8BDB}"/>
    <cellStyle name="Output 2 6 3 2 9 2" xfId="31585" xr:uid="{CDC3C589-2864-4838-BBC7-2C251A15E853}"/>
    <cellStyle name="Output 2 6 3 2 9 2 2" xfId="31586" xr:uid="{DB4C855B-A173-41B2-ADC0-D8984FD605D3}"/>
    <cellStyle name="Output 2 6 3 2 9 2 3" xfId="31587" xr:uid="{6A76D43C-C977-45C5-B243-190C8A198ECB}"/>
    <cellStyle name="Output 2 6 3 2 9 3" xfId="31588" xr:uid="{5F597905-A1B8-44A4-B2F1-3EFD4E5A58D8}"/>
    <cellStyle name="Output 2 6 3 2 9 3 2" xfId="31589" xr:uid="{32237209-C510-4624-AEDF-C21172A4925D}"/>
    <cellStyle name="Output 2 6 3 2 9 3 3" xfId="31590" xr:uid="{67493632-F7A0-40C4-AE8A-447C181FA3B2}"/>
    <cellStyle name="Output 2 6 3 2 9 4" xfId="31591" xr:uid="{095D38D5-A956-48E3-8EE2-7D736B801082}"/>
    <cellStyle name="Output 2 6 3 2 9 4 2" xfId="31592" xr:uid="{B1F94D51-DFA0-4061-8EA8-403669C1EF85}"/>
    <cellStyle name="Output 2 6 3 2 9 4 3" xfId="31593" xr:uid="{89DA5589-F376-40AF-981C-7DDE2EEF7B42}"/>
    <cellStyle name="Output 2 6 3 2 9 5" xfId="31594" xr:uid="{4756E4DD-57D8-465F-8F96-B77EFB3F7FC1}"/>
    <cellStyle name="Output 2 6 3 2 9 5 2" xfId="31595" xr:uid="{A6F48F91-63AC-4D0A-A454-DE8566539B11}"/>
    <cellStyle name="Output 2 6 3 2 9 5 3" xfId="31596" xr:uid="{90513F64-EA62-4BC2-9D40-F040D619B108}"/>
    <cellStyle name="Output 2 6 3 2 9 6" xfId="31597" xr:uid="{C56FDFE1-73E6-4DB8-91C4-BFBF0AD3382E}"/>
    <cellStyle name="Output 2 6 3 2 9 6 2" xfId="31598" xr:uid="{25747025-0038-42C7-BCEC-2C183214E1F3}"/>
    <cellStyle name="Output 2 6 3 2 9 6 3" xfId="31599" xr:uid="{FBF160C2-01BB-47C6-A5E6-13CDCE4C45CB}"/>
    <cellStyle name="Output 2 6 3 2 9 7" xfId="31600" xr:uid="{90FD6962-4E48-4050-921B-2E36A466B02D}"/>
    <cellStyle name="Output 2 6 3 2 9 8" xfId="31601" xr:uid="{2A1B5BB5-6FF3-4EA6-925A-3799D2DD4F60}"/>
    <cellStyle name="Output 2 6 3 20" xfId="31602" xr:uid="{432DD3C1-C6FD-4988-961A-B051F38B1812}"/>
    <cellStyle name="Output 2 6 3 21" xfId="31603" xr:uid="{861224C5-4BDC-4CD5-B9B3-02FDC5E3AE22}"/>
    <cellStyle name="Output 2 6 3 3" xfId="31604" xr:uid="{475D2543-1A5A-4C0A-BC66-E543692D0292}"/>
    <cellStyle name="Output 2 6 3 3 10" xfId="31605" xr:uid="{32EE0EC4-A1C1-4698-B34A-2C819E1ABB90}"/>
    <cellStyle name="Output 2 6 3 3 10 2" xfId="31606" xr:uid="{E9EBB725-23A0-4F66-B14C-1EECF0D43D92}"/>
    <cellStyle name="Output 2 6 3 3 10 2 2" xfId="31607" xr:uid="{6B7AA413-F382-4562-9364-5AF2634BC65E}"/>
    <cellStyle name="Output 2 6 3 3 10 2 3" xfId="31608" xr:uid="{28890DCA-1140-4548-A812-8EA36F42202C}"/>
    <cellStyle name="Output 2 6 3 3 10 3" xfId="31609" xr:uid="{9381B53C-58D4-4765-BAA8-8D8F0AA6DFC4}"/>
    <cellStyle name="Output 2 6 3 3 10 3 2" xfId="31610" xr:uid="{3B49C5CD-3EBD-4E7C-9B6D-7C36B4247C5C}"/>
    <cellStyle name="Output 2 6 3 3 10 3 3" xfId="31611" xr:uid="{91124FBB-3043-4F9A-94D5-E53823C48212}"/>
    <cellStyle name="Output 2 6 3 3 10 4" xfId="31612" xr:uid="{1FD3C3AB-B743-497E-9940-9C53D492EDBE}"/>
    <cellStyle name="Output 2 6 3 3 10 4 2" xfId="31613" xr:uid="{12BA2BAE-C047-4D95-AFEB-15F61EC4F23E}"/>
    <cellStyle name="Output 2 6 3 3 10 4 3" xfId="31614" xr:uid="{34F0692D-34D3-45A2-8C69-27A0CB167F26}"/>
    <cellStyle name="Output 2 6 3 3 10 5" xfId="31615" xr:uid="{1E310508-D106-4506-8784-9B41F38FE8D4}"/>
    <cellStyle name="Output 2 6 3 3 10 5 2" xfId="31616" xr:uid="{4FA54F0F-8999-472E-9E93-7F4D9A3EB019}"/>
    <cellStyle name="Output 2 6 3 3 10 5 3" xfId="31617" xr:uid="{CB286122-DADA-465E-BBB7-C27F0496184A}"/>
    <cellStyle name="Output 2 6 3 3 10 6" xfId="31618" xr:uid="{9E686483-7F1B-40A1-B34E-5D69F3C20F0D}"/>
    <cellStyle name="Output 2 6 3 3 10 6 2" xfId="31619" xr:uid="{2927F7E9-E325-4B26-BB4E-20BA77A06238}"/>
    <cellStyle name="Output 2 6 3 3 10 6 3" xfId="31620" xr:uid="{8E9C9E2B-5ED0-49E2-B46D-32F73DFFEE2D}"/>
    <cellStyle name="Output 2 6 3 3 10 7" xfId="31621" xr:uid="{1B648EFB-85FD-43C7-9DA2-45DAB6DD624C}"/>
    <cellStyle name="Output 2 6 3 3 10 8" xfId="31622" xr:uid="{131ADAA5-0D6C-4081-8065-B4DE32BFEF84}"/>
    <cellStyle name="Output 2 6 3 3 11" xfId="31623" xr:uid="{78D7D485-3E89-4889-8F21-E57C23C43A75}"/>
    <cellStyle name="Output 2 6 3 3 11 2" xfId="31624" xr:uid="{90C23840-10DD-49CC-A0AA-239943583FA8}"/>
    <cellStyle name="Output 2 6 3 3 11 2 2" xfId="31625" xr:uid="{D32A3EA5-91AA-401F-8B25-C3DEA5351403}"/>
    <cellStyle name="Output 2 6 3 3 11 2 3" xfId="31626" xr:uid="{BEE34485-5C62-4FDA-B46C-9B42FBA3BDA2}"/>
    <cellStyle name="Output 2 6 3 3 11 3" xfId="31627" xr:uid="{435B6F54-000D-4855-B595-ABE8BFBCBB8E}"/>
    <cellStyle name="Output 2 6 3 3 11 3 2" xfId="31628" xr:uid="{D49C8E78-F520-4D89-B7F3-00D4BBA0F0ED}"/>
    <cellStyle name="Output 2 6 3 3 11 3 3" xfId="31629" xr:uid="{969B626C-7744-4AC9-BBDD-A14FB5826956}"/>
    <cellStyle name="Output 2 6 3 3 11 4" xfId="31630" xr:uid="{D87784A1-A9CA-4ABE-AB55-9AD6D21D2D29}"/>
    <cellStyle name="Output 2 6 3 3 11 4 2" xfId="31631" xr:uid="{66B9C280-8123-4A1C-8E69-2D44F555316D}"/>
    <cellStyle name="Output 2 6 3 3 11 4 3" xfId="31632" xr:uid="{6548DFFF-CDD2-4E5F-851A-A71807D7D829}"/>
    <cellStyle name="Output 2 6 3 3 11 5" xfId="31633" xr:uid="{CBF404EF-3771-4877-81A2-4465E0B58BCC}"/>
    <cellStyle name="Output 2 6 3 3 11 5 2" xfId="31634" xr:uid="{7CD85B7D-30B3-4671-BA5E-DE8F37462AEB}"/>
    <cellStyle name="Output 2 6 3 3 11 5 3" xfId="31635" xr:uid="{1DC57E80-BB35-4AB3-9DEE-B8BA5944962C}"/>
    <cellStyle name="Output 2 6 3 3 11 6" xfId="31636" xr:uid="{94C2972A-4069-41C6-AF33-89433D548CCA}"/>
    <cellStyle name="Output 2 6 3 3 11 6 2" xfId="31637" xr:uid="{1B41A6C9-FFB6-4A56-B442-09C02A20D343}"/>
    <cellStyle name="Output 2 6 3 3 11 6 3" xfId="31638" xr:uid="{1D3B16DD-ED69-4FCD-95C3-6B58E3F650D1}"/>
    <cellStyle name="Output 2 6 3 3 11 7" xfId="31639" xr:uid="{C349E42D-3F9E-4033-8936-4605E3A76A9A}"/>
    <cellStyle name="Output 2 6 3 3 11 8" xfId="31640" xr:uid="{296639C3-589E-4CA8-BFB4-080A4A074FFD}"/>
    <cellStyle name="Output 2 6 3 3 12" xfId="31641" xr:uid="{838D6139-6B57-48D1-90B2-E73C556A90A9}"/>
    <cellStyle name="Output 2 6 3 3 12 2" xfId="31642" xr:uid="{03FE8120-EC16-49B2-9B45-B9EF0C9EF28E}"/>
    <cellStyle name="Output 2 6 3 3 12 2 2" xfId="31643" xr:uid="{FB65DF79-1874-40BA-B58A-97A33248B4B9}"/>
    <cellStyle name="Output 2 6 3 3 12 2 3" xfId="31644" xr:uid="{10F58CA5-65C6-4FC2-8204-57B8C8518792}"/>
    <cellStyle name="Output 2 6 3 3 12 3" xfId="31645" xr:uid="{5508297F-4C05-454E-8A1F-AEEF2C95D2ED}"/>
    <cellStyle name="Output 2 6 3 3 12 3 2" xfId="31646" xr:uid="{B1C1AFBD-6C10-4C8D-98F2-5781F856A0F4}"/>
    <cellStyle name="Output 2 6 3 3 12 3 3" xfId="31647" xr:uid="{26E4E808-3242-4742-A6C3-CD5C605AE803}"/>
    <cellStyle name="Output 2 6 3 3 12 4" xfId="31648" xr:uid="{04AFA86E-A15C-4123-B272-EBB0A8A9BA42}"/>
    <cellStyle name="Output 2 6 3 3 12 4 2" xfId="31649" xr:uid="{9646575E-EB64-47ED-B0B6-B9B9A763F856}"/>
    <cellStyle name="Output 2 6 3 3 12 4 3" xfId="31650" xr:uid="{9F7F4B4A-C297-4523-A2BC-A5855199FC59}"/>
    <cellStyle name="Output 2 6 3 3 12 5" xfId="31651" xr:uid="{42B85A7D-98CD-4E93-94DA-DEAF976DBFD9}"/>
    <cellStyle name="Output 2 6 3 3 12 5 2" xfId="31652" xr:uid="{8DC9C410-1A4C-49C6-B29C-CFE30E0C3D05}"/>
    <cellStyle name="Output 2 6 3 3 12 5 3" xfId="31653" xr:uid="{1B88BBD8-8284-4A9D-AA28-A5578D8CBFAD}"/>
    <cellStyle name="Output 2 6 3 3 12 6" xfId="31654" xr:uid="{3323E2FB-F61F-4CA7-9E99-34FB82AD338C}"/>
    <cellStyle name="Output 2 6 3 3 12 6 2" xfId="31655" xr:uid="{2B3DB7C3-D96D-4342-A318-8C70D92948F4}"/>
    <cellStyle name="Output 2 6 3 3 12 6 3" xfId="31656" xr:uid="{0D078BC6-D227-442B-923C-8699F797061E}"/>
    <cellStyle name="Output 2 6 3 3 12 7" xfId="31657" xr:uid="{34A3092F-3441-43A0-9446-4C9A80EB7DE7}"/>
    <cellStyle name="Output 2 6 3 3 12 8" xfId="31658" xr:uid="{5A7948B7-1425-4A4C-933F-B419C64AE981}"/>
    <cellStyle name="Output 2 6 3 3 13" xfId="31659" xr:uid="{954F7EB3-C1DE-4F7B-9BC1-4CF80BFBFF6A}"/>
    <cellStyle name="Output 2 6 3 3 13 2" xfId="31660" xr:uid="{2099798F-1A5D-4990-B33D-2974E6A99AD5}"/>
    <cellStyle name="Output 2 6 3 3 13 2 2" xfId="31661" xr:uid="{7F786647-DD4D-446B-ACB8-CAACAEBE8AC5}"/>
    <cellStyle name="Output 2 6 3 3 13 2 3" xfId="31662" xr:uid="{74C81F02-F438-4DEC-A239-089502AB9889}"/>
    <cellStyle name="Output 2 6 3 3 13 3" xfId="31663" xr:uid="{8D2F8F5F-30F6-4EEE-A40D-E3D0429DFF98}"/>
    <cellStyle name="Output 2 6 3 3 13 3 2" xfId="31664" xr:uid="{3E8DBB6A-7BA0-4113-9ACB-F031E96429E9}"/>
    <cellStyle name="Output 2 6 3 3 13 3 3" xfId="31665" xr:uid="{F485294D-C845-45B3-8300-79EC7413B412}"/>
    <cellStyle name="Output 2 6 3 3 13 4" xfId="31666" xr:uid="{98B01628-08AB-487C-B0C2-05B56ACE4D1A}"/>
    <cellStyle name="Output 2 6 3 3 13 4 2" xfId="31667" xr:uid="{C3928553-8EB5-4EA8-AD2B-DE44C2E87BE9}"/>
    <cellStyle name="Output 2 6 3 3 13 4 3" xfId="31668" xr:uid="{11970691-9B49-4587-9AC1-36BCF35D2854}"/>
    <cellStyle name="Output 2 6 3 3 13 5" xfId="31669" xr:uid="{79DA8BA4-4F1B-4C88-A0A4-3ABBD89DB548}"/>
    <cellStyle name="Output 2 6 3 3 13 5 2" xfId="31670" xr:uid="{E282F917-B5F2-4F98-ABE7-7BABBE09523F}"/>
    <cellStyle name="Output 2 6 3 3 13 5 3" xfId="31671" xr:uid="{C03460FF-811B-46E2-B276-EE30AC4FCD1A}"/>
    <cellStyle name="Output 2 6 3 3 13 6" xfId="31672" xr:uid="{5E1CCC9E-F6DB-419F-A0E1-0C30673CF35A}"/>
    <cellStyle name="Output 2 6 3 3 13 6 2" xfId="31673" xr:uid="{EF34AFE7-2D40-4854-AF8F-E14039995729}"/>
    <cellStyle name="Output 2 6 3 3 13 6 3" xfId="31674" xr:uid="{BFD1C363-17B2-43FB-9BEE-D9066594CEAD}"/>
    <cellStyle name="Output 2 6 3 3 13 7" xfId="31675" xr:uid="{81CD51AF-D225-4822-AA33-5D3C7399A609}"/>
    <cellStyle name="Output 2 6 3 3 13 8" xfId="31676" xr:uid="{1720E13F-EC9D-49EE-AF78-CAE61C898AAF}"/>
    <cellStyle name="Output 2 6 3 3 14" xfId="31677" xr:uid="{11067F06-E5AD-4F1B-AC4D-AC1181242F56}"/>
    <cellStyle name="Output 2 6 3 3 14 2" xfId="31678" xr:uid="{861F51C2-97D8-4E34-9195-B70B297160B9}"/>
    <cellStyle name="Output 2 6 3 3 14 2 2" xfId="31679" xr:uid="{DCD0E028-7876-4FED-96C8-2D4590CA0A68}"/>
    <cellStyle name="Output 2 6 3 3 14 2 3" xfId="31680" xr:uid="{428E05B9-9F31-4CF6-BBFD-79A064F74B0D}"/>
    <cellStyle name="Output 2 6 3 3 14 3" xfId="31681" xr:uid="{B76B1EE5-A79B-4C35-82A7-2439C1491D0B}"/>
    <cellStyle name="Output 2 6 3 3 14 3 2" xfId="31682" xr:uid="{3E82CF05-F091-4C99-AADF-980B38227C6D}"/>
    <cellStyle name="Output 2 6 3 3 14 3 3" xfId="31683" xr:uid="{A49FE784-6507-4FAA-9433-106E8D0D1EFF}"/>
    <cellStyle name="Output 2 6 3 3 14 4" xfId="31684" xr:uid="{9D387109-2605-4989-A810-DA4D7184EC39}"/>
    <cellStyle name="Output 2 6 3 3 14 4 2" xfId="31685" xr:uid="{D4EA8C35-9945-4146-8DB3-1C91A49C951B}"/>
    <cellStyle name="Output 2 6 3 3 14 4 3" xfId="31686" xr:uid="{4318D023-9351-43D0-A881-BC12164ACA24}"/>
    <cellStyle name="Output 2 6 3 3 14 5" xfId="31687" xr:uid="{915C9304-77C2-4FD2-88E9-F00BBF668B2D}"/>
    <cellStyle name="Output 2 6 3 3 14 5 2" xfId="31688" xr:uid="{D2873207-B044-4729-ABBF-9ABBADFB6BC0}"/>
    <cellStyle name="Output 2 6 3 3 14 5 3" xfId="31689" xr:uid="{EBB533E9-2D47-4BBB-A85E-D5FA5A37EDBB}"/>
    <cellStyle name="Output 2 6 3 3 14 6" xfId="31690" xr:uid="{F51C9522-5E03-4C9A-960B-588E34B5F799}"/>
    <cellStyle name="Output 2 6 3 3 14 6 2" xfId="31691" xr:uid="{B706D933-1FDF-428B-8DBF-CA7E28E74D10}"/>
    <cellStyle name="Output 2 6 3 3 14 6 3" xfId="31692" xr:uid="{E8B1AF93-2C80-4F2B-9079-93EB21C555F8}"/>
    <cellStyle name="Output 2 6 3 3 14 7" xfId="31693" xr:uid="{8DBE39FE-0D25-48F0-9F30-62C079666B3D}"/>
    <cellStyle name="Output 2 6 3 3 14 8" xfId="31694" xr:uid="{3062E6D9-6C29-4D66-AAF9-4FAD68D97667}"/>
    <cellStyle name="Output 2 6 3 3 15" xfId="31695" xr:uid="{C7E4D070-CB78-437B-BB79-2419A316F392}"/>
    <cellStyle name="Output 2 6 3 3 15 2" xfId="31696" xr:uid="{0D23EF2C-C059-409C-A4D6-57052A6E4E3F}"/>
    <cellStyle name="Output 2 6 3 3 15 3" xfId="31697" xr:uid="{2CDACAD7-65E1-4055-91CA-550902A64D4D}"/>
    <cellStyle name="Output 2 6 3 3 16" xfId="31698" xr:uid="{C915B2F2-D4D1-406A-8CAF-D4647EEBECA2}"/>
    <cellStyle name="Output 2 6 3 3 16 2" xfId="31699" xr:uid="{2978D614-10F9-4307-B098-3FC1D349191A}"/>
    <cellStyle name="Output 2 6 3 3 16 3" xfId="31700" xr:uid="{2FEA1613-8D8F-41DA-A03B-837CDC9DEEB7}"/>
    <cellStyle name="Output 2 6 3 3 17" xfId="31701" xr:uid="{55EF3DFF-8437-473B-910F-0D068A3A8AA7}"/>
    <cellStyle name="Output 2 6 3 3 18" xfId="31702" xr:uid="{135AEC94-9728-471A-A81C-1E2F22C4DCE5}"/>
    <cellStyle name="Output 2 6 3 3 2" xfId="31703" xr:uid="{38CE78E5-010A-4C01-8575-085D326E7E06}"/>
    <cellStyle name="Output 2 6 3 3 2 2" xfId="31704" xr:uid="{5010D203-256E-4F7F-B890-2ED889690F9D}"/>
    <cellStyle name="Output 2 6 3 3 2 2 2" xfId="31705" xr:uid="{8978AA2E-429A-4ACA-8924-8F70212DF169}"/>
    <cellStyle name="Output 2 6 3 3 2 2 3" xfId="31706" xr:uid="{C86F254F-ACF0-4253-9A1A-BB75FDD6A260}"/>
    <cellStyle name="Output 2 6 3 3 2 3" xfId="31707" xr:uid="{7C318FE7-81ED-4E26-8635-A0A47689D37C}"/>
    <cellStyle name="Output 2 6 3 3 2 3 2" xfId="31708" xr:uid="{7A5DC009-0F91-40E0-A665-1D6031F328CE}"/>
    <cellStyle name="Output 2 6 3 3 2 3 3" xfId="31709" xr:uid="{9309332C-9C88-4BCC-8220-0DC566E4A234}"/>
    <cellStyle name="Output 2 6 3 3 2 4" xfId="31710" xr:uid="{51F0556D-3327-44B3-A7CF-6657A22948C3}"/>
    <cellStyle name="Output 2 6 3 3 2 4 2" xfId="31711" xr:uid="{FDF13335-6F03-44B0-A651-4DEC32F170E3}"/>
    <cellStyle name="Output 2 6 3 3 2 4 3" xfId="31712" xr:uid="{30F476FF-84B3-48B8-A95E-AC0D6BD249FB}"/>
    <cellStyle name="Output 2 6 3 3 2 5" xfId="31713" xr:uid="{AF5507F4-967A-4D5C-B609-73BD4394DEA4}"/>
    <cellStyle name="Output 2 6 3 3 2 5 2" xfId="31714" xr:uid="{BAC782AD-B330-447A-A981-EC00BB1E2DE9}"/>
    <cellStyle name="Output 2 6 3 3 2 5 3" xfId="31715" xr:uid="{7D0FA4E8-9B90-497D-A1F4-3A2028853287}"/>
    <cellStyle name="Output 2 6 3 3 2 6" xfId="31716" xr:uid="{DDF1BAE8-9BC9-4E09-8DEA-8B9848024F77}"/>
    <cellStyle name="Output 2 6 3 3 2 6 2" xfId="31717" xr:uid="{96781FDB-29BE-4938-84D0-D12C53645F56}"/>
    <cellStyle name="Output 2 6 3 3 2 6 3" xfId="31718" xr:uid="{9919017C-C350-43E6-A69C-DE02869B49DF}"/>
    <cellStyle name="Output 2 6 3 3 2 7" xfId="31719" xr:uid="{06A0267C-C592-41AB-B453-AF2EBA438E48}"/>
    <cellStyle name="Output 2 6 3 3 2 8" xfId="31720" xr:uid="{DCC8454C-66C1-4FF8-8DD1-E94DBABD6BB9}"/>
    <cellStyle name="Output 2 6 3 3 2 9" xfId="31721" xr:uid="{17CDF429-A717-4305-8310-17BFC4CA21D6}"/>
    <cellStyle name="Output 2 6 3 3 3" xfId="31722" xr:uid="{71D92EC3-2985-4CA5-B0AC-EAA96E26B494}"/>
    <cellStyle name="Output 2 6 3 3 3 2" xfId="31723" xr:uid="{B60DD1EF-1CB4-425D-BA04-CEB95F715D20}"/>
    <cellStyle name="Output 2 6 3 3 3 2 2" xfId="31724" xr:uid="{0199FAB5-CA87-4D0B-B07A-0B611D88FD6E}"/>
    <cellStyle name="Output 2 6 3 3 3 2 3" xfId="31725" xr:uid="{3DC32D42-2DFA-4C3A-A7F3-A9A5BBA7B49B}"/>
    <cellStyle name="Output 2 6 3 3 3 3" xfId="31726" xr:uid="{4A204325-E45E-4153-AAC3-D36459A72C40}"/>
    <cellStyle name="Output 2 6 3 3 3 3 2" xfId="31727" xr:uid="{F242129D-5621-4AE2-BE23-F37E2A53D4D9}"/>
    <cellStyle name="Output 2 6 3 3 3 3 3" xfId="31728" xr:uid="{523B583D-7738-4A86-8E20-472E556F2A80}"/>
    <cellStyle name="Output 2 6 3 3 3 4" xfId="31729" xr:uid="{DD9E5C5A-5835-4E82-A0F7-8255B00A9945}"/>
    <cellStyle name="Output 2 6 3 3 3 4 2" xfId="31730" xr:uid="{6266A049-69C2-44A7-A156-194DE29BB6E1}"/>
    <cellStyle name="Output 2 6 3 3 3 4 3" xfId="31731" xr:uid="{2AA8E9AF-2FB2-40A7-AD56-F1C93CB51B8C}"/>
    <cellStyle name="Output 2 6 3 3 3 5" xfId="31732" xr:uid="{7A88389F-81D1-4FCD-9E36-A54A7C6CC161}"/>
    <cellStyle name="Output 2 6 3 3 3 5 2" xfId="31733" xr:uid="{41729C53-1FAF-43C2-A41A-129511B9BA17}"/>
    <cellStyle name="Output 2 6 3 3 3 5 3" xfId="31734" xr:uid="{F39DAB2C-8AA4-4CAF-ADC3-794752960004}"/>
    <cellStyle name="Output 2 6 3 3 3 6" xfId="31735" xr:uid="{E7C54A8E-8155-44AE-AD85-1FB2EE7A85BE}"/>
    <cellStyle name="Output 2 6 3 3 3 6 2" xfId="31736" xr:uid="{E2DB2B49-6A2A-43E3-BA86-B06ACB1048B8}"/>
    <cellStyle name="Output 2 6 3 3 3 6 3" xfId="31737" xr:uid="{AA72D0E7-965E-4971-B0C7-E9F5374E61EE}"/>
    <cellStyle name="Output 2 6 3 3 3 7" xfId="31738" xr:uid="{1B924773-E989-4189-B59E-5DD7103B9314}"/>
    <cellStyle name="Output 2 6 3 3 3 8" xfId="31739" xr:uid="{209AC666-FEB8-42F3-9493-01189A12DE29}"/>
    <cellStyle name="Output 2 6 3 3 3 9" xfId="31740" xr:uid="{5EA7BCD1-48F2-4C51-A467-3F970DEEA55A}"/>
    <cellStyle name="Output 2 6 3 3 4" xfId="31741" xr:uid="{9171418B-8E19-4485-9AFE-40E0AF613BA8}"/>
    <cellStyle name="Output 2 6 3 3 4 2" xfId="31742" xr:uid="{570632BC-C55C-4761-903B-CBE2452F27FE}"/>
    <cellStyle name="Output 2 6 3 3 4 2 2" xfId="31743" xr:uid="{EC36BF1F-10AB-419B-8F1C-AFEE6DF28B63}"/>
    <cellStyle name="Output 2 6 3 3 4 2 3" xfId="31744" xr:uid="{C22CF007-7754-424F-8737-85AE68F74590}"/>
    <cellStyle name="Output 2 6 3 3 4 3" xfId="31745" xr:uid="{31C4E6B1-550D-4385-85A3-6369A4093ABE}"/>
    <cellStyle name="Output 2 6 3 3 4 3 2" xfId="31746" xr:uid="{391A3823-3F6B-453C-AD9A-B4C6BB41FD63}"/>
    <cellStyle name="Output 2 6 3 3 4 3 3" xfId="31747" xr:uid="{05AEA332-E250-4D9B-B8D0-71907AE0C131}"/>
    <cellStyle name="Output 2 6 3 3 4 4" xfId="31748" xr:uid="{BA2E8BC0-8FC9-4FE2-8E14-6043B9CC4547}"/>
    <cellStyle name="Output 2 6 3 3 4 4 2" xfId="31749" xr:uid="{A252D491-BB07-432A-B2F3-8A7A1BB6E942}"/>
    <cellStyle name="Output 2 6 3 3 4 4 3" xfId="31750" xr:uid="{E13A54A8-8A47-4CE7-A1F3-51D9C32507A6}"/>
    <cellStyle name="Output 2 6 3 3 4 5" xfId="31751" xr:uid="{ED0DB680-F7D9-4D9F-9032-A5903737EDB4}"/>
    <cellStyle name="Output 2 6 3 3 4 5 2" xfId="31752" xr:uid="{47799E16-1D8B-4336-B80A-025E810C2277}"/>
    <cellStyle name="Output 2 6 3 3 4 5 3" xfId="31753" xr:uid="{46D27315-3628-4214-B1DB-E0852406DABB}"/>
    <cellStyle name="Output 2 6 3 3 4 6" xfId="31754" xr:uid="{7E2562E5-15A8-4FE1-96C6-3BBD9532E271}"/>
    <cellStyle name="Output 2 6 3 3 4 6 2" xfId="31755" xr:uid="{59CFFE7C-A103-4AB2-B2C6-5FA68082843A}"/>
    <cellStyle name="Output 2 6 3 3 4 6 3" xfId="31756" xr:uid="{F81F23E0-837E-4913-83AD-1ABC70A0B958}"/>
    <cellStyle name="Output 2 6 3 3 4 7" xfId="31757" xr:uid="{062785FD-1087-492B-B98E-3F5EEF6C0F5F}"/>
    <cellStyle name="Output 2 6 3 3 4 8" xfId="31758" xr:uid="{3518E9FB-283E-466B-A48E-4434E48FD432}"/>
    <cellStyle name="Output 2 6 3 3 4 9" xfId="31759" xr:uid="{092048D7-7099-4178-838E-1DD5203614DA}"/>
    <cellStyle name="Output 2 6 3 3 5" xfId="31760" xr:uid="{84FAF30E-8CE7-44D7-86DF-8DA2DEDC63DC}"/>
    <cellStyle name="Output 2 6 3 3 5 2" xfId="31761" xr:uid="{2A36302A-1AE8-4ABE-9D6D-C25CB0B22DCB}"/>
    <cellStyle name="Output 2 6 3 3 5 2 2" xfId="31762" xr:uid="{AAD46E50-3F63-43D2-AE68-923E1A19B601}"/>
    <cellStyle name="Output 2 6 3 3 5 2 3" xfId="31763" xr:uid="{17522270-0AD8-428C-884E-85AFAEF1C047}"/>
    <cellStyle name="Output 2 6 3 3 5 3" xfId="31764" xr:uid="{8BD05E04-EAFA-42B6-9F51-B599EB9AA62F}"/>
    <cellStyle name="Output 2 6 3 3 5 3 2" xfId="31765" xr:uid="{5F2227D9-CC13-4157-B103-6F72BC36930A}"/>
    <cellStyle name="Output 2 6 3 3 5 3 3" xfId="31766" xr:uid="{D56A32EA-3A22-4E8A-9B75-BF5B3A62F06D}"/>
    <cellStyle name="Output 2 6 3 3 5 4" xfId="31767" xr:uid="{736B3AD0-C805-4D07-87E1-6B7E8E221EBC}"/>
    <cellStyle name="Output 2 6 3 3 5 4 2" xfId="31768" xr:uid="{7DDFD248-EA4F-4112-9A30-3DA66655C7AF}"/>
    <cellStyle name="Output 2 6 3 3 5 4 3" xfId="31769" xr:uid="{F0949303-AA20-4048-AED1-86F7CFFD7363}"/>
    <cellStyle name="Output 2 6 3 3 5 5" xfId="31770" xr:uid="{7907ACE8-A915-41CB-8B98-CB02F745A9F6}"/>
    <cellStyle name="Output 2 6 3 3 5 5 2" xfId="31771" xr:uid="{27E5F983-0C74-4A58-972F-6848E2F9CF9B}"/>
    <cellStyle name="Output 2 6 3 3 5 5 3" xfId="31772" xr:uid="{A79F9483-C9F4-4ED8-BB1D-70923AB5E430}"/>
    <cellStyle name="Output 2 6 3 3 5 6" xfId="31773" xr:uid="{3D8A471C-0155-42E8-BB7E-3D6D6D2F64B3}"/>
    <cellStyle name="Output 2 6 3 3 5 6 2" xfId="31774" xr:uid="{4A65F5A2-443A-4D7A-A747-3EBD6978FAE4}"/>
    <cellStyle name="Output 2 6 3 3 5 6 3" xfId="31775" xr:uid="{F163329C-A4A8-4A7A-BCBD-BA3992F9C657}"/>
    <cellStyle name="Output 2 6 3 3 5 7" xfId="31776" xr:uid="{BE8F6D4F-B2E8-40B7-9DD9-FDD4D346EB4D}"/>
    <cellStyle name="Output 2 6 3 3 5 8" xfId="31777" xr:uid="{DF2A6CD9-9E90-4FA0-8DCA-4CC99DF111E1}"/>
    <cellStyle name="Output 2 6 3 3 5 9" xfId="31778" xr:uid="{7BAD0CBC-0E12-46B9-AB70-FD10C4B4A2A4}"/>
    <cellStyle name="Output 2 6 3 3 6" xfId="31779" xr:uid="{9BA91DDE-344A-494A-9A5E-DCAAD5BCAB1E}"/>
    <cellStyle name="Output 2 6 3 3 6 2" xfId="31780" xr:uid="{17086764-F9E3-43B5-8AEB-D5FF53355E4D}"/>
    <cellStyle name="Output 2 6 3 3 6 2 2" xfId="31781" xr:uid="{2554D57E-A7B1-4740-9F6B-A09A7071CEC4}"/>
    <cellStyle name="Output 2 6 3 3 6 2 3" xfId="31782" xr:uid="{57B91E9C-8465-436E-AAAA-55B0B9E39858}"/>
    <cellStyle name="Output 2 6 3 3 6 3" xfId="31783" xr:uid="{C880BB08-13BA-4878-B372-A0F2187476D9}"/>
    <cellStyle name="Output 2 6 3 3 6 3 2" xfId="31784" xr:uid="{AD6D859F-AF81-4666-AE1E-5CB4A9794F0E}"/>
    <cellStyle name="Output 2 6 3 3 6 3 3" xfId="31785" xr:uid="{76A2CC2F-9B96-423E-A988-894064EB9B74}"/>
    <cellStyle name="Output 2 6 3 3 6 4" xfId="31786" xr:uid="{0B8DA497-B819-4C63-B5E9-5EDD8F841467}"/>
    <cellStyle name="Output 2 6 3 3 6 4 2" xfId="31787" xr:uid="{77F1A57F-80AE-486D-ADCF-0F1AA241FC61}"/>
    <cellStyle name="Output 2 6 3 3 6 4 3" xfId="31788" xr:uid="{42C3B710-BD70-4093-B278-6A5052990149}"/>
    <cellStyle name="Output 2 6 3 3 6 5" xfId="31789" xr:uid="{471DFD38-9499-4302-8B62-DF7095150A16}"/>
    <cellStyle name="Output 2 6 3 3 6 5 2" xfId="31790" xr:uid="{ECA9B461-DC24-4546-A369-E214DE811C5E}"/>
    <cellStyle name="Output 2 6 3 3 6 5 3" xfId="31791" xr:uid="{4605C1A0-4789-4FEA-8B0B-43BB3807A751}"/>
    <cellStyle name="Output 2 6 3 3 6 6" xfId="31792" xr:uid="{6682AB61-C1E8-4763-B57C-77377D99A421}"/>
    <cellStyle name="Output 2 6 3 3 6 6 2" xfId="31793" xr:uid="{DACAC8D0-9484-4B06-B336-49A5BD792D0D}"/>
    <cellStyle name="Output 2 6 3 3 6 6 3" xfId="31794" xr:uid="{BF85012D-22AA-4024-878F-DCAE91ACAB4C}"/>
    <cellStyle name="Output 2 6 3 3 6 7" xfId="31795" xr:uid="{A4868DB0-101A-476F-8E3D-D24F773C0634}"/>
    <cellStyle name="Output 2 6 3 3 6 8" xfId="31796" xr:uid="{8E826C6F-208C-455F-B60D-DFACAD3E3A6E}"/>
    <cellStyle name="Output 2 6 3 3 6 9" xfId="31797" xr:uid="{309EFAE9-A030-4A9E-924F-47861F838DB7}"/>
    <cellStyle name="Output 2 6 3 3 7" xfId="31798" xr:uid="{00F5AFBB-80F8-48CE-88AD-761F6CA90D4C}"/>
    <cellStyle name="Output 2 6 3 3 7 2" xfId="31799" xr:uid="{79548B75-0BE1-4BA2-836F-F7683A610980}"/>
    <cellStyle name="Output 2 6 3 3 7 2 2" xfId="31800" xr:uid="{DCF3915A-A7A6-4071-87B3-855F0A1BE5B2}"/>
    <cellStyle name="Output 2 6 3 3 7 2 3" xfId="31801" xr:uid="{229A9551-291B-4694-B835-067455A4CDED}"/>
    <cellStyle name="Output 2 6 3 3 7 3" xfId="31802" xr:uid="{D108C491-BFB2-4675-8418-6D362B0BE452}"/>
    <cellStyle name="Output 2 6 3 3 7 3 2" xfId="31803" xr:uid="{88439031-A29D-47B5-93D7-433336C3BA6E}"/>
    <cellStyle name="Output 2 6 3 3 7 3 3" xfId="31804" xr:uid="{CE84BE03-216A-464F-B184-21834174E15E}"/>
    <cellStyle name="Output 2 6 3 3 7 4" xfId="31805" xr:uid="{2A6BED7E-C83D-4B59-BE77-5E6568583E51}"/>
    <cellStyle name="Output 2 6 3 3 7 4 2" xfId="31806" xr:uid="{054690AB-B356-45CD-802C-6D89FC12F958}"/>
    <cellStyle name="Output 2 6 3 3 7 4 3" xfId="31807" xr:uid="{C4A307A1-E95E-4FE9-9ED7-3AB6D1B2B739}"/>
    <cellStyle name="Output 2 6 3 3 7 5" xfId="31808" xr:uid="{53FDBF76-6A7F-4989-BAC3-80E73A168CDC}"/>
    <cellStyle name="Output 2 6 3 3 7 5 2" xfId="31809" xr:uid="{FDCFD39C-B5D2-4D58-B915-CE25D6EC31D0}"/>
    <cellStyle name="Output 2 6 3 3 7 5 3" xfId="31810" xr:uid="{A4F6E79F-F3A1-450C-8540-F44211D3F8DA}"/>
    <cellStyle name="Output 2 6 3 3 7 6" xfId="31811" xr:uid="{B64A2A9D-D459-4A76-9AE8-065F6A072B16}"/>
    <cellStyle name="Output 2 6 3 3 7 6 2" xfId="31812" xr:uid="{B270B029-11B6-4AD4-80CE-217BC809099C}"/>
    <cellStyle name="Output 2 6 3 3 7 6 3" xfId="31813" xr:uid="{A0887CEC-5169-4BFB-8CF8-17B47254D819}"/>
    <cellStyle name="Output 2 6 3 3 7 7" xfId="31814" xr:uid="{EF84BC07-DD6D-4A0B-96E9-94D38861559A}"/>
    <cellStyle name="Output 2 6 3 3 7 8" xfId="31815" xr:uid="{9F34CF7B-E8E9-4E28-A4F1-26A27FE64B70}"/>
    <cellStyle name="Output 2 6 3 3 7 9" xfId="31816" xr:uid="{FBD06A13-154A-4871-8D0D-DCD75F18534B}"/>
    <cellStyle name="Output 2 6 3 3 8" xfId="31817" xr:uid="{6D47D5BD-C570-4C8D-A323-572C6832CC8F}"/>
    <cellStyle name="Output 2 6 3 3 8 2" xfId="31818" xr:uid="{65B6E5DF-57E8-44F5-AE8C-9A7D79A8B115}"/>
    <cellStyle name="Output 2 6 3 3 8 2 2" xfId="31819" xr:uid="{E58140E0-9611-4081-8F8E-AB9F8C5FF5CE}"/>
    <cellStyle name="Output 2 6 3 3 8 2 3" xfId="31820" xr:uid="{5B036437-F422-46AB-9A1E-9EFCE22A9094}"/>
    <cellStyle name="Output 2 6 3 3 8 3" xfId="31821" xr:uid="{E5402A26-A27F-4848-A6F6-2887B72D8AE2}"/>
    <cellStyle name="Output 2 6 3 3 8 3 2" xfId="31822" xr:uid="{C30E82E2-1E59-4A28-B4F1-134B1B36F488}"/>
    <cellStyle name="Output 2 6 3 3 8 3 3" xfId="31823" xr:uid="{77B81EE9-433F-485D-9F43-DC858A933E6D}"/>
    <cellStyle name="Output 2 6 3 3 8 4" xfId="31824" xr:uid="{A7DB7064-C4AC-42E7-82E9-AEF16F02C086}"/>
    <cellStyle name="Output 2 6 3 3 8 4 2" xfId="31825" xr:uid="{A337E9E0-4585-48FB-B3FD-03DAA840B6E0}"/>
    <cellStyle name="Output 2 6 3 3 8 4 3" xfId="31826" xr:uid="{CE1D25F3-9F2B-4361-954A-D159F3A423B0}"/>
    <cellStyle name="Output 2 6 3 3 8 5" xfId="31827" xr:uid="{23B56DCA-B0EC-46CD-B2AE-AFF70DCA1F1D}"/>
    <cellStyle name="Output 2 6 3 3 8 5 2" xfId="31828" xr:uid="{32E91AA0-E089-49E6-B367-2C9AE3A0D6E1}"/>
    <cellStyle name="Output 2 6 3 3 8 5 3" xfId="31829" xr:uid="{182659F9-BA22-44E7-A30B-CCA0AB13A860}"/>
    <cellStyle name="Output 2 6 3 3 8 6" xfId="31830" xr:uid="{7A6C10ED-E670-4290-B4A4-40A556A7ED56}"/>
    <cellStyle name="Output 2 6 3 3 8 6 2" xfId="31831" xr:uid="{C1DB8145-5428-4C45-BD1B-6C41E6D07DE6}"/>
    <cellStyle name="Output 2 6 3 3 8 6 3" xfId="31832" xr:uid="{17D41BD9-A5C0-4085-B82A-F43776916E3A}"/>
    <cellStyle name="Output 2 6 3 3 8 7" xfId="31833" xr:uid="{D3533FBF-B68C-4F74-BB30-516F9BF5FEA6}"/>
    <cellStyle name="Output 2 6 3 3 8 8" xfId="31834" xr:uid="{869B260E-4384-4B48-85C7-2564C3ACB936}"/>
    <cellStyle name="Output 2 6 3 3 8 9" xfId="31835" xr:uid="{C25C3F6E-6607-4D29-B115-D1D07C9091FD}"/>
    <cellStyle name="Output 2 6 3 3 9" xfId="31836" xr:uid="{2A78579B-3B6C-492D-8AAE-00A12D9FB05E}"/>
    <cellStyle name="Output 2 6 3 3 9 2" xfId="31837" xr:uid="{9B2C93B2-7834-477E-B69F-40975B293748}"/>
    <cellStyle name="Output 2 6 3 3 9 2 2" xfId="31838" xr:uid="{7BE70324-F3F6-4711-B8E6-9DA8589F9A09}"/>
    <cellStyle name="Output 2 6 3 3 9 2 3" xfId="31839" xr:uid="{75B4F227-B0E2-4134-8C4A-FE46E62C9D15}"/>
    <cellStyle name="Output 2 6 3 3 9 3" xfId="31840" xr:uid="{2143C32F-1E52-4EAE-84FE-3EE1819AFF7F}"/>
    <cellStyle name="Output 2 6 3 3 9 3 2" xfId="31841" xr:uid="{C3D0371C-7B09-4EE2-B55C-F2CD6C17159C}"/>
    <cellStyle name="Output 2 6 3 3 9 3 3" xfId="31842" xr:uid="{655E50FF-890C-420A-98FD-F4F92904D25B}"/>
    <cellStyle name="Output 2 6 3 3 9 4" xfId="31843" xr:uid="{2396B530-60A4-485B-9997-19B78E4DFE57}"/>
    <cellStyle name="Output 2 6 3 3 9 4 2" xfId="31844" xr:uid="{8E70FD56-5072-4A8C-85AE-E22744D387C4}"/>
    <cellStyle name="Output 2 6 3 3 9 4 3" xfId="31845" xr:uid="{B96E547A-B9C0-488C-9B67-827365D552FE}"/>
    <cellStyle name="Output 2 6 3 3 9 5" xfId="31846" xr:uid="{EAD7179B-DB7D-4BFA-AC0B-118AACC55935}"/>
    <cellStyle name="Output 2 6 3 3 9 5 2" xfId="31847" xr:uid="{7842E038-6BC5-41EE-99C4-3C99DFAD81D9}"/>
    <cellStyle name="Output 2 6 3 3 9 5 3" xfId="31848" xr:uid="{A027D78B-EB8F-4217-83E4-688A5A3D5DF9}"/>
    <cellStyle name="Output 2 6 3 3 9 6" xfId="31849" xr:uid="{7EDF248F-1B8B-4DA8-B3AD-9FF7A88085B3}"/>
    <cellStyle name="Output 2 6 3 3 9 6 2" xfId="31850" xr:uid="{4D60866B-F513-4A4E-8351-123D2EE268B6}"/>
    <cellStyle name="Output 2 6 3 3 9 6 3" xfId="31851" xr:uid="{8AE4AB41-FA6F-4A80-97A6-32D964648433}"/>
    <cellStyle name="Output 2 6 3 3 9 7" xfId="31852" xr:uid="{15DB4161-B0FC-4706-9AE7-2128FA10DC85}"/>
    <cellStyle name="Output 2 6 3 3 9 8" xfId="31853" xr:uid="{E5E60470-97A5-46D2-8D32-E0FBFC32C454}"/>
    <cellStyle name="Output 2 6 3 4" xfId="31854" xr:uid="{530D5887-3FE4-4EEF-B3DA-AD34C156B9C0}"/>
    <cellStyle name="Output 2 6 3 4 10" xfId="31855" xr:uid="{8A70FD98-7E4A-43FE-90CB-EA699F13BDB5}"/>
    <cellStyle name="Output 2 6 3 4 11" xfId="31856" xr:uid="{5DD6330D-B44D-40D9-9CF8-4E2313D241F0}"/>
    <cellStyle name="Output 2 6 3 4 2" xfId="31857" xr:uid="{54B1B92D-36E1-479B-A51E-8F81536BAA48}"/>
    <cellStyle name="Output 2 6 3 4 2 2" xfId="31858" xr:uid="{7E3FEA07-77EF-4EA1-B41B-D5BD97BBA1C1}"/>
    <cellStyle name="Output 2 6 3 4 2 3" xfId="31859" xr:uid="{5D0EA00A-B8B5-4EA7-B847-1EB3AE8E01AC}"/>
    <cellStyle name="Output 2 6 3 4 2 4" xfId="31860" xr:uid="{0927E301-DE18-4BB4-B94E-F420CEA50F94}"/>
    <cellStyle name="Output 2 6 3 4 3" xfId="31861" xr:uid="{E58EE84C-E7AB-4707-A080-7244D386829A}"/>
    <cellStyle name="Output 2 6 3 4 3 2" xfId="31862" xr:uid="{C4260F76-5727-4DAA-807D-541988D2C273}"/>
    <cellStyle name="Output 2 6 3 4 3 3" xfId="31863" xr:uid="{DB683FC8-2F57-485B-9065-57C489AB0DE6}"/>
    <cellStyle name="Output 2 6 3 4 3 4" xfId="31864" xr:uid="{16ED395D-5BB1-493F-8E28-D2A3FBD135A5}"/>
    <cellStyle name="Output 2 6 3 4 4" xfId="31865" xr:uid="{EB746B38-11F8-4757-B2B5-038D084532A7}"/>
    <cellStyle name="Output 2 6 3 4 4 2" xfId="31866" xr:uid="{33053EB7-0544-4D7B-A14B-6B9229A1DD6E}"/>
    <cellStyle name="Output 2 6 3 4 4 3" xfId="31867" xr:uid="{71D407E7-53B4-40CA-AC96-215EE9D49C34}"/>
    <cellStyle name="Output 2 6 3 4 4 4" xfId="31868" xr:uid="{C97085E2-7F6C-44AC-8645-6DF2A7422944}"/>
    <cellStyle name="Output 2 6 3 4 5" xfId="31869" xr:uid="{0B9970EF-A08F-414A-8AC7-AD616ACF8737}"/>
    <cellStyle name="Output 2 6 3 4 5 2" xfId="31870" xr:uid="{1AE1769E-8C6C-414F-ABAC-099882103AA7}"/>
    <cellStyle name="Output 2 6 3 4 5 3" xfId="31871" xr:uid="{6381D843-8224-4BA3-A7CF-7FA05307007E}"/>
    <cellStyle name="Output 2 6 3 4 5 4" xfId="31872" xr:uid="{4E93188D-B540-4A8E-8377-5DEE9BB5E2B0}"/>
    <cellStyle name="Output 2 6 3 4 6" xfId="31873" xr:uid="{6CC35E67-8479-43C8-A49D-195D93848C78}"/>
    <cellStyle name="Output 2 6 3 4 6 2" xfId="31874" xr:uid="{091EEA73-AFAE-4731-B911-FE4AA6FE0A57}"/>
    <cellStyle name="Output 2 6 3 4 6 3" xfId="31875" xr:uid="{ECD2F0A7-B954-4945-A33E-69B485F149B7}"/>
    <cellStyle name="Output 2 6 3 4 6 4" xfId="31876" xr:uid="{2DCB7F8C-7BB8-4718-85FD-6997C8A8A77A}"/>
    <cellStyle name="Output 2 6 3 4 7" xfId="31877" xr:uid="{A7585F1D-77AB-4F84-8703-C7516291D8F2}"/>
    <cellStyle name="Output 2 6 3 4 8" xfId="31878" xr:uid="{B029EE30-C3C0-41C6-90B9-7F6DD2228386}"/>
    <cellStyle name="Output 2 6 3 4 9" xfId="31879" xr:uid="{E1FAF476-C010-4658-B0C9-C736890E3528}"/>
    <cellStyle name="Output 2 6 3 5" xfId="31880" xr:uid="{3737EF49-7E44-4BB9-872F-238F23288051}"/>
    <cellStyle name="Output 2 6 3 5 10" xfId="31881" xr:uid="{051E86AC-38DD-4E9B-AE53-6B0F54126576}"/>
    <cellStyle name="Output 2 6 3 5 11" xfId="31882" xr:uid="{6373A1E2-002A-448C-A360-21FD53B17B32}"/>
    <cellStyle name="Output 2 6 3 5 2" xfId="31883" xr:uid="{DFE438B7-8749-4245-B784-9E8959892788}"/>
    <cellStyle name="Output 2 6 3 5 2 2" xfId="31884" xr:uid="{943554C5-E6D5-4B32-8AE2-0D25BAF67336}"/>
    <cellStyle name="Output 2 6 3 5 2 3" xfId="31885" xr:uid="{D156D47C-F760-4D96-91A0-0FDEEF584538}"/>
    <cellStyle name="Output 2 6 3 5 2 4" xfId="31886" xr:uid="{34B61138-FFE4-4355-BA2D-B9453D719301}"/>
    <cellStyle name="Output 2 6 3 5 3" xfId="31887" xr:uid="{20D72E1D-A249-4E8E-8A21-EB3247A3CF05}"/>
    <cellStyle name="Output 2 6 3 5 3 2" xfId="31888" xr:uid="{90F56710-1AE2-4E0F-8A54-68541151CA40}"/>
    <cellStyle name="Output 2 6 3 5 3 3" xfId="31889" xr:uid="{684809B2-1CB9-4415-82D8-35555D4787BF}"/>
    <cellStyle name="Output 2 6 3 5 3 4" xfId="31890" xr:uid="{C2A84645-6B8E-4EC7-89B5-9E9A43BA740B}"/>
    <cellStyle name="Output 2 6 3 5 4" xfId="31891" xr:uid="{6DBD67BC-358C-4CEF-9F72-E07E50499379}"/>
    <cellStyle name="Output 2 6 3 5 4 2" xfId="31892" xr:uid="{90AADB86-2741-4BA5-BAB1-32207F2A9D75}"/>
    <cellStyle name="Output 2 6 3 5 4 3" xfId="31893" xr:uid="{CB8B7CBD-609D-4EF4-B52E-D233022F4327}"/>
    <cellStyle name="Output 2 6 3 5 4 4" xfId="31894" xr:uid="{B28D34BC-2872-48BF-94EE-380BBCE8711C}"/>
    <cellStyle name="Output 2 6 3 5 5" xfId="31895" xr:uid="{E1441A2B-0074-4D3E-90AF-73E466837240}"/>
    <cellStyle name="Output 2 6 3 5 5 2" xfId="31896" xr:uid="{25C0BDC4-D196-49A3-AC97-F0E24E81D56B}"/>
    <cellStyle name="Output 2 6 3 5 5 3" xfId="31897" xr:uid="{DD35680E-36E3-4744-94A2-94C5BB8627BD}"/>
    <cellStyle name="Output 2 6 3 5 5 4" xfId="31898" xr:uid="{CCF39537-4916-489B-9101-63D0F124E569}"/>
    <cellStyle name="Output 2 6 3 5 6" xfId="31899" xr:uid="{FB809C7A-28A2-46EB-B929-6FBF22276EE3}"/>
    <cellStyle name="Output 2 6 3 5 6 2" xfId="31900" xr:uid="{4B6B6B60-7C15-4015-A030-130DDF1F38B0}"/>
    <cellStyle name="Output 2 6 3 5 6 3" xfId="31901" xr:uid="{BFF119B8-F933-4083-A486-5BE9F11FA82C}"/>
    <cellStyle name="Output 2 6 3 5 6 4" xfId="31902" xr:uid="{CCE5FE4A-3EBB-47D1-BF76-A94A6ABB14C0}"/>
    <cellStyle name="Output 2 6 3 5 7" xfId="31903" xr:uid="{737BB276-F0B4-43B8-927D-18D79132A8D5}"/>
    <cellStyle name="Output 2 6 3 5 8" xfId="31904" xr:uid="{6D111810-E010-4231-B8B6-D61156B313BA}"/>
    <cellStyle name="Output 2 6 3 5 9" xfId="31905" xr:uid="{9668F8DB-3EAA-4CE6-937D-58C22961A615}"/>
    <cellStyle name="Output 2 6 3 6" xfId="31906" xr:uid="{92A00B35-D40B-4408-8BE1-75AA768A98EC}"/>
    <cellStyle name="Output 2 6 3 6 2" xfId="31907" xr:uid="{8632FB95-6DC3-434B-AEC0-E88F6C364D94}"/>
    <cellStyle name="Output 2 6 3 6 2 2" xfId="31908" xr:uid="{C1292757-5D33-46EE-B219-ABC896B7336E}"/>
    <cellStyle name="Output 2 6 3 6 2 3" xfId="31909" xr:uid="{B64DCA04-F6B7-4790-AF71-813BB69F7C25}"/>
    <cellStyle name="Output 2 6 3 6 3" xfId="31910" xr:uid="{21709392-5BC0-45CD-AC30-35454E409894}"/>
    <cellStyle name="Output 2 6 3 6 3 2" xfId="31911" xr:uid="{B9E32D00-0C4A-428D-BFB9-CFD5C36AA5F0}"/>
    <cellStyle name="Output 2 6 3 6 3 3" xfId="31912" xr:uid="{944E6A82-B3B3-4409-9793-F6021DEB7C8E}"/>
    <cellStyle name="Output 2 6 3 6 4" xfId="31913" xr:uid="{13995F2D-A922-496E-A2D0-369D8257B02A}"/>
    <cellStyle name="Output 2 6 3 6 4 2" xfId="31914" xr:uid="{D2D8F542-9A65-46F3-9F77-1657B3C32906}"/>
    <cellStyle name="Output 2 6 3 6 4 3" xfId="31915" xr:uid="{9F8E7D9E-5674-42D6-A9C2-C0D2D682F674}"/>
    <cellStyle name="Output 2 6 3 6 5" xfId="31916" xr:uid="{C20A6AB4-8F02-43F9-9A44-556464D60FA8}"/>
    <cellStyle name="Output 2 6 3 6 5 2" xfId="31917" xr:uid="{DEFDF70B-5C17-498B-8E7C-805CA1D254E9}"/>
    <cellStyle name="Output 2 6 3 6 5 3" xfId="31918" xr:uid="{22566559-B890-45BC-B20C-2FB1BCAA2C91}"/>
    <cellStyle name="Output 2 6 3 6 6" xfId="31919" xr:uid="{73096488-0657-48B8-832A-40DC623C66F4}"/>
    <cellStyle name="Output 2 6 3 6 6 2" xfId="31920" xr:uid="{233C456C-BAB0-43D2-91A3-B9FFA9C30979}"/>
    <cellStyle name="Output 2 6 3 6 6 3" xfId="31921" xr:uid="{E857FF54-E3EE-455F-87DE-D6BDEF5C5AD3}"/>
    <cellStyle name="Output 2 6 3 6 7" xfId="31922" xr:uid="{951406CF-6E58-4489-AA1D-8C521FF3DE79}"/>
    <cellStyle name="Output 2 6 3 6 8" xfId="31923" xr:uid="{ACBD700B-5DAD-4390-99D3-590CB249DA9B}"/>
    <cellStyle name="Output 2 6 3 6 9" xfId="31924" xr:uid="{0544E96A-A04C-4248-A87A-AFD7A083C6C5}"/>
    <cellStyle name="Output 2 6 3 7" xfId="31925" xr:uid="{D9D64673-9714-412B-84F8-EAEF33BB324F}"/>
    <cellStyle name="Output 2 6 3 7 2" xfId="31926" xr:uid="{27E5B9DD-1A51-4FAE-BB1B-2EFE8E5BF959}"/>
    <cellStyle name="Output 2 6 3 7 2 2" xfId="31927" xr:uid="{A83C3F41-E31B-49C5-99BE-41CB4D73A40B}"/>
    <cellStyle name="Output 2 6 3 7 2 3" xfId="31928" xr:uid="{FF1B4573-8ECE-4E21-AF33-14D4AC5C0060}"/>
    <cellStyle name="Output 2 6 3 7 3" xfId="31929" xr:uid="{65458F46-E277-4D3B-B419-7AD5B2ADA0E0}"/>
    <cellStyle name="Output 2 6 3 7 3 2" xfId="31930" xr:uid="{D64E5D57-A9CF-4A6D-850D-595D97A8128E}"/>
    <cellStyle name="Output 2 6 3 7 3 3" xfId="31931" xr:uid="{F16795E0-9C83-4B7D-9A31-D55113BCBCB2}"/>
    <cellStyle name="Output 2 6 3 7 4" xfId="31932" xr:uid="{DC406884-CB90-4FC4-AB42-95ECF022DED6}"/>
    <cellStyle name="Output 2 6 3 7 4 2" xfId="31933" xr:uid="{85E0B861-F1B8-4EDF-B390-B57049C64293}"/>
    <cellStyle name="Output 2 6 3 7 4 3" xfId="31934" xr:uid="{E202D3CC-2A1E-46D3-B5B5-155E5E2404F9}"/>
    <cellStyle name="Output 2 6 3 7 5" xfId="31935" xr:uid="{666582C1-4ACC-40A4-A1B4-111F035E9463}"/>
    <cellStyle name="Output 2 6 3 7 5 2" xfId="31936" xr:uid="{3B4D257D-CA0C-4C26-9282-CBC55CCE5946}"/>
    <cellStyle name="Output 2 6 3 7 5 3" xfId="31937" xr:uid="{57742B99-031E-4881-BB52-DF690BA01EE7}"/>
    <cellStyle name="Output 2 6 3 7 6" xfId="31938" xr:uid="{22D88B3B-8402-4175-81BE-EDE6A86E3BE6}"/>
    <cellStyle name="Output 2 6 3 7 6 2" xfId="31939" xr:uid="{08E56C17-AAB1-4670-B14E-33F069102426}"/>
    <cellStyle name="Output 2 6 3 7 6 3" xfId="31940" xr:uid="{27AF1E72-D5DC-4BCE-83A2-FBD693B3D54C}"/>
    <cellStyle name="Output 2 6 3 7 7" xfId="31941" xr:uid="{584D1B2E-50C6-45B9-AC06-18742A8A817D}"/>
    <cellStyle name="Output 2 6 3 7 8" xfId="31942" xr:uid="{91CA34CE-57C3-421B-B393-150A30705749}"/>
    <cellStyle name="Output 2 6 3 7 9" xfId="31943" xr:uid="{235E2707-64C9-4A57-8483-0B4D29F0CF32}"/>
    <cellStyle name="Output 2 6 3 8" xfId="31944" xr:uid="{FE253BBB-DE40-4079-9967-AD7A0FA7E21F}"/>
    <cellStyle name="Output 2 6 3 8 2" xfId="31945" xr:uid="{34858265-FA89-42F5-9BAE-F4D39610C7E1}"/>
    <cellStyle name="Output 2 6 3 8 2 2" xfId="31946" xr:uid="{BD48357B-C046-4F9B-83E6-15B734B60F30}"/>
    <cellStyle name="Output 2 6 3 8 2 3" xfId="31947" xr:uid="{A0E063B7-AEFF-4AE1-A663-38C126C7E2EA}"/>
    <cellStyle name="Output 2 6 3 8 3" xfId="31948" xr:uid="{D5211A5E-BD02-47F0-9889-E9E73AD05CF0}"/>
    <cellStyle name="Output 2 6 3 8 3 2" xfId="31949" xr:uid="{DD98E415-DEB3-4588-A65E-2973021E7E28}"/>
    <cellStyle name="Output 2 6 3 8 3 3" xfId="31950" xr:uid="{61D545AA-5BCA-414D-BFEB-DE804190343A}"/>
    <cellStyle name="Output 2 6 3 8 4" xfId="31951" xr:uid="{C9D9D8D0-E844-4318-A819-D823407B46D3}"/>
    <cellStyle name="Output 2 6 3 8 4 2" xfId="31952" xr:uid="{CBC28623-A1D4-4540-BC6B-4A23B4A09447}"/>
    <cellStyle name="Output 2 6 3 8 4 3" xfId="31953" xr:uid="{BE01A149-3E98-4865-9E43-7F92774471F9}"/>
    <cellStyle name="Output 2 6 3 8 5" xfId="31954" xr:uid="{AFB25678-24A7-45D5-8C39-E1C69E9652E5}"/>
    <cellStyle name="Output 2 6 3 8 5 2" xfId="31955" xr:uid="{58AB97C8-0F25-48D8-B547-4348D9115885}"/>
    <cellStyle name="Output 2 6 3 8 5 3" xfId="31956" xr:uid="{316B2D16-9416-4BD6-9F0E-BC7AA2657918}"/>
    <cellStyle name="Output 2 6 3 8 6" xfId="31957" xr:uid="{2A79B5CD-188B-4164-A0DC-A06E9EE96EAB}"/>
    <cellStyle name="Output 2 6 3 8 6 2" xfId="31958" xr:uid="{E63615AD-DFB4-47C5-B8C7-4FCE7FCCB552}"/>
    <cellStyle name="Output 2 6 3 8 6 3" xfId="31959" xr:uid="{98F59AA6-84DF-4457-A4FF-CF8448B12167}"/>
    <cellStyle name="Output 2 6 3 8 7" xfId="31960" xr:uid="{12C53EB5-94F2-497D-AB99-CBDE45E1A182}"/>
    <cellStyle name="Output 2 6 3 8 8" xfId="31961" xr:uid="{8FCF8E34-1874-4414-8BEA-363C5C115C03}"/>
    <cellStyle name="Output 2 6 3 8 9" xfId="31962" xr:uid="{FEBA875D-8A6B-4210-9921-F602F1E1AB57}"/>
    <cellStyle name="Output 2 6 3 9" xfId="31963" xr:uid="{647B8186-D8D7-49B5-8377-BE3A24D4A6C3}"/>
    <cellStyle name="Output 2 6 3 9 2" xfId="31964" xr:uid="{D2EC4FC3-0EBD-4261-A243-DC1A55219A17}"/>
    <cellStyle name="Output 2 6 3 9 2 2" xfId="31965" xr:uid="{67702DE2-5202-4CB7-867C-0A49710E2027}"/>
    <cellStyle name="Output 2 6 3 9 2 3" xfId="31966" xr:uid="{9F028B61-3556-43D6-BD61-FB64A02A9A77}"/>
    <cellStyle name="Output 2 6 3 9 3" xfId="31967" xr:uid="{91DF16B2-7C6B-4651-BE55-E9AD8F4713A6}"/>
    <cellStyle name="Output 2 6 3 9 3 2" xfId="31968" xr:uid="{18A3AC9F-C91C-4BFC-9D5E-A5302F248639}"/>
    <cellStyle name="Output 2 6 3 9 3 3" xfId="31969" xr:uid="{1DF82233-0896-4963-9A41-AC5C986A4A58}"/>
    <cellStyle name="Output 2 6 3 9 4" xfId="31970" xr:uid="{C3D9A3A2-6D34-4DC4-B058-01CE10C833DB}"/>
    <cellStyle name="Output 2 6 3 9 4 2" xfId="31971" xr:uid="{EA16593E-96CD-41F8-8B51-CA7047D65D37}"/>
    <cellStyle name="Output 2 6 3 9 4 3" xfId="31972" xr:uid="{5217E38E-E096-4032-9350-4DA540668B73}"/>
    <cellStyle name="Output 2 6 3 9 5" xfId="31973" xr:uid="{42F733BF-96C4-4A93-A7DF-CC6C1A34D908}"/>
    <cellStyle name="Output 2 6 3 9 5 2" xfId="31974" xr:uid="{3324AF97-B07C-4FC7-B544-57FB3E7E5E15}"/>
    <cellStyle name="Output 2 6 3 9 5 3" xfId="31975" xr:uid="{31C923AE-942E-4156-8C82-63D0D8F259A1}"/>
    <cellStyle name="Output 2 6 3 9 6" xfId="31976" xr:uid="{608C0DDD-E2D5-4B52-83A6-4AE455D83907}"/>
    <cellStyle name="Output 2 6 3 9 6 2" xfId="31977" xr:uid="{0A71DBD1-F702-45A6-88AB-4B6B59A71663}"/>
    <cellStyle name="Output 2 6 3 9 6 3" xfId="31978" xr:uid="{9053AB21-274A-40E1-8459-FE394F4A531E}"/>
    <cellStyle name="Output 2 6 3 9 7" xfId="31979" xr:uid="{A49DA421-253B-4EF1-B73B-CDEC112ECC23}"/>
    <cellStyle name="Output 2 6 3 9 8" xfId="31980" xr:uid="{70E5A943-0975-42B6-8867-4FA73E14DDFA}"/>
    <cellStyle name="Output 2 6 3 9 9" xfId="31981" xr:uid="{54C68E40-D1D3-402B-AAA1-80D55FBAC48D}"/>
    <cellStyle name="Output 2 6 4" xfId="31982" xr:uid="{67D08CF5-5A1E-488D-81E9-5896E35ACE5B}"/>
    <cellStyle name="Output 2 6 4 10" xfId="31983" xr:uid="{1B882BF3-2CED-480A-A2E3-5C13A3F5F72D}"/>
    <cellStyle name="Output 2 6 4 10 2" xfId="31984" xr:uid="{25ECFB68-0D6D-449F-9E29-1BD79793854F}"/>
    <cellStyle name="Output 2 6 4 10 2 2" xfId="31985" xr:uid="{BE3D6830-1713-44B6-820D-1D8ACCFBF75C}"/>
    <cellStyle name="Output 2 6 4 10 2 3" xfId="31986" xr:uid="{A2EC42B1-0CBB-4044-B8F2-8144770E03A6}"/>
    <cellStyle name="Output 2 6 4 10 3" xfId="31987" xr:uid="{010C0831-4FA1-4118-88ED-78C556567267}"/>
    <cellStyle name="Output 2 6 4 10 3 2" xfId="31988" xr:uid="{F1722D49-0293-4E00-8C8A-04273D09C0AE}"/>
    <cellStyle name="Output 2 6 4 10 3 3" xfId="31989" xr:uid="{FF39201B-02FA-4572-BDB1-AC2D328C7332}"/>
    <cellStyle name="Output 2 6 4 10 4" xfId="31990" xr:uid="{EC91C3D3-9E15-41F2-9215-52C3A19D729D}"/>
    <cellStyle name="Output 2 6 4 10 4 2" xfId="31991" xr:uid="{ABB89B78-258E-42CE-958A-A24B1BDF1A8D}"/>
    <cellStyle name="Output 2 6 4 10 4 3" xfId="31992" xr:uid="{D973F5D5-D961-4907-BD03-C0A88F2B670D}"/>
    <cellStyle name="Output 2 6 4 10 5" xfId="31993" xr:uid="{575CED34-7215-45C4-884A-03A32E3C13EE}"/>
    <cellStyle name="Output 2 6 4 10 5 2" xfId="31994" xr:uid="{CDD5455E-480A-4D7D-9026-1C29A4192913}"/>
    <cellStyle name="Output 2 6 4 10 5 3" xfId="31995" xr:uid="{62D824EC-DA65-4168-A129-E3485AD66C50}"/>
    <cellStyle name="Output 2 6 4 10 6" xfId="31996" xr:uid="{9E2F606D-8387-47ED-9B48-FFE57E4788B1}"/>
    <cellStyle name="Output 2 6 4 10 6 2" xfId="31997" xr:uid="{32FC9E80-B50E-4ED9-827F-6C64708BB0F4}"/>
    <cellStyle name="Output 2 6 4 10 6 3" xfId="31998" xr:uid="{00511AB8-9397-4EF9-B617-E0352D0566FD}"/>
    <cellStyle name="Output 2 6 4 10 7" xfId="31999" xr:uid="{4B4FA7D3-199C-4714-A812-9972AEF16DA0}"/>
    <cellStyle name="Output 2 6 4 10 8" xfId="32000" xr:uid="{391CFCEC-5893-4EB8-8D08-E9D2896DEDD3}"/>
    <cellStyle name="Output 2 6 4 11" xfId="32001" xr:uid="{6F50A544-E17C-4407-A68B-9BD413D49240}"/>
    <cellStyle name="Output 2 6 4 11 2" xfId="32002" xr:uid="{D9D8BF7A-A197-46DD-A228-3EFAF27ADB7C}"/>
    <cellStyle name="Output 2 6 4 11 2 2" xfId="32003" xr:uid="{7958B750-EDCE-4E3E-9DBD-B8A0C3A5E38D}"/>
    <cellStyle name="Output 2 6 4 11 2 3" xfId="32004" xr:uid="{E34EDCEF-17AA-40DB-AB93-FF9DC089237E}"/>
    <cellStyle name="Output 2 6 4 11 3" xfId="32005" xr:uid="{361B0494-BBE3-46C8-BA2C-832EC33C2583}"/>
    <cellStyle name="Output 2 6 4 11 3 2" xfId="32006" xr:uid="{21712634-7790-427D-BABD-A9F3F1AA609A}"/>
    <cellStyle name="Output 2 6 4 11 3 3" xfId="32007" xr:uid="{B5FB558C-513B-4CE1-B5A5-2130DF8AFCDE}"/>
    <cellStyle name="Output 2 6 4 11 4" xfId="32008" xr:uid="{7CECF953-E5CD-4CB2-A59E-D209C27F3EE0}"/>
    <cellStyle name="Output 2 6 4 11 4 2" xfId="32009" xr:uid="{5EB21B65-1D08-4709-85CB-50E6C6DE8065}"/>
    <cellStyle name="Output 2 6 4 11 4 3" xfId="32010" xr:uid="{8256C292-9C10-48C1-9A6B-90891F33B2A3}"/>
    <cellStyle name="Output 2 6 4 11 5" xfId="32011" xr:uid="{88A2ADC4-2EC2-4B7B-85D6-919FC8C655BA}"/>
    <cellStyle name="Output 2 6 4 11 5 2" xfId="32012" xr:uid="{5206FDA7-9A41-4B83-BB58-914A57D92489}"/>
    <cellStyle name="Output 2 6 4 11 5 3" xfId="32013" xr:uid="{6434F952-A405-470F-B3CD-AAFC4CB8DAE5}"/>
    <cellStyle name="Output 2 6 4 11 6" xfId="32014" xr:uid="{D21E2BC0-D4BE-4B66-B6D7-241EDD342202}"/>
    <cellStyle name="Output 2 6 4 11 6 2" xfId="32015" xr:uid="{EA1FA8C4-52C0-47FE-B4F1-1945B3AB669C}"/>
    <cellStyle name="Output 2 6 4 11 6 3" xfId="32016" xr:uid="{05943C9C-2FCF-446A-BEFF-51279D04A3F4}"/>
    <cellStyle name="Output 2 6 4 11 7" xfId="32017" xr:uid="{73E22C64-A0FD-4E41-AF2F-5F4B194CA761}"/>
    <cellStyle name="Output 2 6 4 11 8" xfId="32018" xr:uid="{17F2A12A-3144-4AAA-AB37-72F4422F46A9}"/>
    <cellStyle name="Output 2 6 4 12" xfId="32019" xr:uid="{098B2031-1C81-45B9-B3EB-48C2CDC41F24}"/>
    <cellStyle name="Output 2 6 4 12 2" xfId="32020" xr:uid="{6FFD9B73-CCC8-4B9E-B988-9C0D9FEAA809}"/>
    <cellStyle name="Output 2 6 4 12 2 2" xfId="32021" xr:uid="{A68809D9-7C73-499B-8D54-047C81424B5E}"/>
    <cellStyle name="Output 2 6 4 12 2 3" xfId="32022" xr:uid="{933EFD80-DFD5-47B1-B2A3-6EBCC7D6237D}"/>
    <cellStyle name="Output 2 6 4 12 3" xfId="32023" xr:uid="{95DB3CD3-EA7D-490B-BC4C-8FEE5CFA0DDC}"/>
    <cellStyle name="Output 2 6 4 12 3 2" xfId="32024" xr:uid="{29615D03-BA8E-4346-84B7-D0302BECECEC}"/>
    <cellStyle name="Output 2 6 4 12 3 3" xfId="32025" xr:uid="{46354EBB-509C-427D-8606-401ADF032922}"/>
    <cellStyle name="Output 2 6 4 12 4" xfId="32026" xr:uid="{04FDF184-849C-4DFD-A9CA-5D72D9102786}"/>
    <cellStyle name="Output 2 6 4 12 4 2" xfId="32027" xr:uid="{B5441099-6F59-4966-88B6-DDE92B850F14}"/>
    <cellStyle name="Output 2 6 4 12 4 3" xfId="32028" xr:uid="{12EA0F7D-D204-4C2A-B415-0B291AC76F83}"/>
    <cellStyle name="Output 2 6 4 12 5" xfId="32029" xr:uid="{8D670C6B-2FB1-4555-ADAC-76B112E1F728}"/>
    <cellStyle name="Output 2 6 4 12 5 2" xfId="32030" xr:uid="{863DB4E4-E737-4202-99E9-78342D311FAF}"/>
    <cellStyle name="Output 2 6 4 12 5 3" xfId="32031" xr:uid="{4138CCAA-13A7-40E5-A236-EDBAC8C5CD43}"/>
    <cellStyle name="Output 2 6 4 12 6" xfId="32032" xr:uid="{009A6273-5B7C-4E1D-A217-280ADA7D7265}"/>
    <cellStyle name="Output 2 6 4 12 6 2" xfId="32033" xr:uid="{3733D73D-F205-4D85-8F6A-8D9823D779E1}"/>
    <cellStyle name="Output 2 6 4 12 6 3" xfId="32034" xr:uid="{070E2284-24D9-49AA-AC13-1C53134B6308}"/>
    <cellStyle name="Output 2 6 4 12 7" xfId="32035" xr:uid="{38000F16-5F4B-4823-B0FF-CDC35775C632}"/>
    <cellStyle name="Output 2 6 4 12 8" xfId="32036" xr:uid="{8F776A1A-B83D-43E6-8715-FC268FF56FD7}"/>
    <cellStyle name="Output 2 6 4 13" xfId="32037" xr:uid="{20EDD5C5-85C9-4E9B-A757-792C500F0926}"/>
    <cellStyle name="Output 2 6 4 13 2" xfId="32038" xr:uid="{97C1BF4D-B319-4822-BEF6-B7B6B8320061}"/>
    <cellStyle name="Output 2 6 4 13 2 2" xfId="32039" xr:uid="{928BDCCD-47B4-4F06-8E86-E7F4BAAAB93F}"/>
    <cellStyle name="Output 2 6 4 13 2 3" xfId="32040" xr:uid="{2B5D5118-7B77-41E3-B0AD-A08558348CB4}"/>
    <cellStyle name="Output 2 6 4 13 3" xfId="32041" xr:uid="{CDE92FFC-8ED1-4885-9564-C6A45AF9349E}"/>
    <cellStyle name="Output 2 6 4 13 3 2" xfId="32042" xr:uid="{43BEC7C2-B278-4E86-B4DE-5E6DC5AB27F3}"/>
    <cellStyle name="Output 2 6 4 13 3 3" xfId="32043" xr:uid="{E07EDE3F-C11D-46FD-831F-6CD618B43788}"/>
    <cellStyle name="Output 2 6 4 13 4" xfId="32044" xr:uid="{0DE0D85F-2A79-42AB-B69F-AD6667E5CD9E}"/>
    <cellStyle name="Output 2 6 4 13 4 2" xfId="32045" xr:uid="{67C5C44C-5527-400B-96A5-E2F95EB052FE}"/>
    <cellStyle name="Output 2 6 4 13 4 3" xfId="32046" xr:uid="{06CCE38C-61D2-41CA-955F-266AE15643D3}"/>
    <cellStyle name="Output 2 6 4 13 5" xfId="32047" xr:uid="{3800243E-32A0-4B9D-A62B-EED349BADCE2}"/>
    <cellStyle name="Output 2 6 4 13 5 2" xfId="32048" xr:uid="{4473195A-695A-4FBA-B858-C6330B45371D}"/>
    <cellStyle name="Output 2 6 4 13 5 3" xfId="32049" xr:uid="{BB2E9BD3-C663-4F46-874D-DD3931AA7AFC}"/>
    <cellStyle name="Output 2 6 4 13 6" xfId="32050" xr:uid="{4D9302DD-07AA-406E-BE8D-53413AA8927E}"/>
    <cellStyle name="Output 2 6 4 13 6 2" xfId="32051" xr:uid="{A93CB908-3BED-4748-A119-2DBA9401D1EB}"/>
    <cellStyle name="Output 2 6 4 13 6 3" xfId="32052" xr:uid="{232F3438-BCDE-461E-A71C-1B40C5028E4F}"/>
    <cellStyle name="Output 2 6 4 13 7" xfId="32053" xr:uid="{7E8E8A63-7EA9-4259-84A6-D3AEE231BDD9}"/>
    <cellStyle name="Output 2 6 4 13 8" xfId="32054" xr:uid="{73EB77CB-B1D1-421B-BF03-967BDD0BA15D}"/>
    <cellStyle name="Output 2 6 4 14" xfId="32055" xr:uid="{58B868B2-2BD4-477E-AA30-0A62FCEE033F}"/>
    <cellStyle name="Output 2 6 4 14 2" xfId="32056" xr:uid="{DDA63C2A-F41F-4ADC-A6DD-B26D776CBF4F}"/>
    <cellStyle name="Output 2 6 4 14 2 2" xfId="32057" xr:uid="{25E9B8F2-755E-431B-8A20-1F19D84E036F}"/>
    <cellStyle name="Output 2 6 4 14 2 3" xfId="32058" xr:uid="{F08DC197-7AEA-4665-B812-1C56488C8D17}"/>
    <cellStyle name="Output 2 6 4 14 3" xfId="32059" xr:uid="{8BF0A175-800A-4C94-A0BE-2E26DFB0B50B}"/>
    <cellStyle name="Output 2 6 4 14 3 2" xfId="32060" xr:uid="{478D0E29-5D67-4407-8344-B04B9E2EE536}"/>
    <cellStyle name="Output 2 6 4 14 3 3" xfId="32061" xr:uid="{42BF5DC3-D97B-4829-8A13-EFE72772E76E}"/>
    <cellStyle name="Output 2 6 4 14 4" xfId="32062" xr:uid="{29EA14EE-577D-4121-965D-97CB33D60158}"/>
    <cellStyle name="Output 2 6 4 14 4 2" xfId="32063" xr:uid="{EC788E31-1CCE-4677-9C1D-6F071281970E}"/>
    <cellStyle name="Output 2 6 4 14 4 3" xfId="32064" xr:uid="{81F6F374-4D45-439F-B84A-2D55B8E6AD04}"/>
    <cellStyle name="Output 2 6 4 14 5" xfId="32065" xr:uid="{21039276-8BAE-4A19-8BEF-16D05E100E0C}"/>
    <cellStyle name="Output 2 6 4 14 5 2" xfId="32066" xr:uid="{05118ADE-777D-4111-B981-FD25789DB5FB}"/>
    <cellStyle name="Output 2 6 4 14 5 3" xfId="32067" xr:uid="{E750855C-7BFB-4C4C-96CB-F1111BADC6DB}"/>
    <cellStyle name="Output 2 6 4 14 6" xfId="32068" xr:uid="{B3D7BD44-B1BD-40CA-9F5E-C475D3813D90}"/>
    <cellStyle name="Output 2 6 4 14 6 2" xfId="32069" xr:uid="{E1893044-6CB0-4BBF-8257-4737F1F870FB}"/>
    <cellStyle name="Output 2 6 4 14 6 3" xfId="32070" xr:uid="{399F84A2-37A6-4FEF-A0A4-ED2A2DA99979}"/>
    <cellStyle name="Output 2 6 4 14 7" xfId="32071" xr:uid="{5124371F-5563-4752-972F-367353D536B8}"/>
    <cellStyle name="Output 2 6 4 14 8" xfId="32072" xr:uid="{6035E332-AA95-4433-8768-15DFD8C8C8EF}"/>
    <cellStyle name="Output 2 6 4 15" xfId="32073" xr:uid="{8B32ABF1-9CFB-4F00-9EB4-D2998FFDE491}"/>
    <cellStyle name="Output 2 6 4 15 2" xfId="32074" xr:uid="{5CA88299-174D-46E6-83EE-12B703E46C6C}"/>
    <cellStyle name="Output 2 6 4 15 3" xfId="32075" xr:uid="{33538E3A-D4CE-49EF-9527-A41BB3F633DE}"/>
    <cellStyle name="Output 2 6 4 16" xfId="32076" xr:uid="{D7ABF189-97F5-4FF3-B4B2-2B96FEC65E3E}"/>
    <cellStyle name="Output 2 6 4 16 2" xfId="32077" xr:uid="{F0002785-9D61-4C2B-98FE-2590136BB0E1}"/>
    <cellStyle name="Output 2 6 4 16 3" xfId="32078" xr:uid="{29FBB622-186F-428F-A783-84142F952E06}"/>
    <cellStyle name="Output 2 6 4 17" xfId="32079" xr:uid="{52AA201F-ED71-41DB-9E76-331901943726}"/>
    <cellStyle name="Output 2 6 4 18" xfId="32080" xr:uid="{F0FA342D-B519-4B8C-9F3E-BBEA7FEC34CF}"/>
    <cellStyle name="Output 2 6 4 2" xfId="32081" xr:uid="{B0FE6E5B-916E-4078-BB8A-62BD75AE73AC}"/>
    <cellStyle name="Output 2 6 4 2 2" xfId="32082" xr:uid="{EFD63BB7-BA76-4F7B-A761-4B1ED3FEAB01}"/>
    <cellStyle name="Output 2 6 4 2 2 2" xfId="32083" xr:uid="{988A8D79-6DB7-4631-8BF8-E68C23891314}"/>
    <cellStyle name="Output 2 6 4 2 2 3" xfId="32084" xr:uid="{9613AB91-1E8A-43E3-A8B9-7FBA826E376A}"/>
    <cellStyle name="Output 2 6 4 2 3" xfId="32085" xr:uid="{422A3D30-EC20-43A4-AE38-7B8D37D2DBAD}"/>
    <cellStyle name="Output 2 6 4 2 3 2" xfId="32086" xr:uid="{66E1A7A3-94CA-4D0D-AEAD-EEB10BF4A3C3}"/>
    <cellStyle name="Output 2 6 4 2 3 3" xfId="32087" xr:uid="{6B78F4AF-EED1-4305-AD57-8EBEC523A958}"/>
    <cellStyle name="Output 2 6 4 2 4" xfId="32088" xr:uid="{0A2C9B6F-B9B5-4DE2-B847-D2DAE4C060B5}"/>
    <cellStyle name="Output 2 6 4 2 4 2" xfId="32089" xr:uid="{8C31DB41-C597-4047-9418-56209E5655DE}"/>
    <cellStyle name="Output 2 6 4 2 4 3" xfId="32090" xr:uid="{88B6C395-CA77-4BDF-BB29-6AFCA0D8323C}"/>
    <cellStyle name="Output 2 6 4 2 5" xfId="32091" xr:uid="{B552CC6C-D396-40F5-A4C6-13CEA1858D74}"/>
    <cellStyle name="Output 2 6 4 2 5 2" xfId="32092" xr:uid="{B26CCD04-762C-471F-9FDA-FE5E392784DE}"/>
    <cellStyle name="Output 2 6 4 2 5 3" xfId="32093" xr:uid="{B9822105-C18C-42FF-BBB7-C0C04C897E75}"/>
    <cellStyle name="Output 2 6 4 2 6" xfId="32094" xr:uid="{4F49DB02-DC35-4315-9170-AFAB2F1EC79C}"/>
    <cellStyle name="Output 2 6 4 2 6 2" xfId="32095" xr:uid="{03EF5AF7-8BDB-450A-B636-4CB8063CEEF8}"/>
    <cellStyle name="Output 2 6 4 2 6 3" xfId="32096" xr:uid="{1422186B-59F4-4FDE-8BAC-028FA8F6862E}"/>
    <cellStyle name="Output 2 6 4 2 7" xfId="32097" xr:uid="{FA2CE02E-D55C-4121-9A69-2C048C478CFC}"/>
    <cellStyle name="Output 2 6 4 2 8" xfId="32098" xr:uid="{8B80B4E8-ACFD-41EB-9197-FE0F9EF0ED18}"/>
    <cellStyle name="Output 2 6 4 2 9" xfId="32099" xr:uid="{75DBFB89-6811-476E-9565-E33124CE9A45}"/>
    <cellStyle name="Output 2 6 4 3" xfId="32100" xr:uid="{D6BE05DA-8850-4874-9639-2880028EB850}"/>
    <cellStyle name="Output 2 6 4 3 2" xfId="32101" xr:uid="{E0F32ACE-C2C6-4763-90EE-4B08BAE63C4E}"/>
    <cellStyle name="Output 2 6 4 3 2 2" xfId="32102" xr:uid="{7099E562-C9ED-4C76-AFC3-37DB634692BE}"/>
    <cellStyle name="Output 2 6 4 3 2 3" xfId="32103" xr:uid="{2E1FE99B-2CE9-4E27-8185-C12B984B28DA}"/>
    <cellStyle name="Output 2 6 4 3 3" xfId="32104" xr:uid="{C3FEEC8D-E9C6-40C5-80FC-57B8A13E8A44}"/>
    <cellStyle name="Output 2 6 4 3 3 2" xfId="32105" xr:uid="{5F4493E5-339E-446B-9098-64F84DD100C6}"/>
    <cellStyle name="Output 2 6 4 3 3 3" xfId="32106" xr:uid="{3F650410-94F0-4932-AF75-161DA53F5BC3}"/>
    <cellStyle name="Output 2 6 4 3 4" xfId="32107" xr:uid="{51E30911-53D4-4138-B4CA-5861FA4BCA6A}"/>
    <cellStyle name="Output 2 6 4 3 4 2" xfId="32108" xr:uid="{97C15AE5-EF75-49D9-A129-9B863D7E1220}"/>
    <cellStyle name="Output 2 6 4 3 4 3" xfId="32109" xr:uid="{B0A51126-1B8E-4585-9FBF-891DC9799AD9}"/>
    <cellStyle name="Output 2 6 4 3 5" xfId="32110" xr:uid="{D5ECA315-CE2F-45E4-820D-A61FA5E5E1D7}"/>
    <cellStyle name="Output 2 6 4 3 5 2" xfId="32111" xr:uid="{38C71449-A975-462F-A0C0-5EEBCFB9882E}"/>
    <cellStyle name="Output 2 6 4 3 5 3" xfId="32112" xr:uid="{F22812FD-6E65-43E5-9768-62495F3DAC71}"/>
    <cellStyle name="Output 2 6 4 3 6" xfId="32113" xr:uid="{3E7C0C6A-D686-4EA0-BB25-BB12FEBFE139}"/>
    <cellStyle name="Output 2 6 4 3 6 2" xfId="32114" xr:uid="{356AED22-D1DB-47F5-855B-D21E8F2CCF24}"/>
    <cellStyle name="Output 2 6 4 3 6 3" xfId="32115" xr:uid="{06723C28-FD69-4891-BA04-6FF65E3E7369}"/>
    <cellStyle name="Output 2 6 4 3 7" xfId="32116" xr:uid="{FBFF2C3A-2593-4234-8485-12569C4117E1}"/>
    <cellStyle name="Output 2 6 4 3 8" xfId="32117" xr:uid="{5DD78300-76AF-4DD5-A62A-92126FD8A9A8}"/>
    <cellStyle name="Output 2 6 4 3 9" xfId="32118" xr:uid="{52DFF1E5-7EE1-40F2-9A7B-60664D3BB4B6}"/>
    <cellStyle name="Output 2 6 4 4" xfId="32119" xr:uid="{BDB89621-FB7C-4957-9F38-B0A190A483F0}"/>
    <cellStyle name="Output 2 6 4 4 2" xfId="32120" xr:uid="{158752B2-2490-4B70-88DE-4935393CA458}"/>
    <cellStyle name="Output 2 6 4 4 2 2" xfId="32121" xr:uid="{FD0ACE79-B4B1-46BC-AB16-4E4DE65B10B1}"/>
    <cellStyle name="Output 2 6 4 4 2 3" xfId="32122" xr:uid="{96ABDE8A-5DC9-4AD2-BFFA-14DF16F43287}"/>
    <cellStyle name="Output 2 6 4 4 3" xfId="32123" xr:uid="{DA8AF0EA-F4DA-45C1-83DF-46B0DBF80F51}"/>
    <cellStyle name="Output 2 6 4 4 3 2" xfId="32124" xr:uid="{DABCD023-5FBC-4BA6-B41C-D6E1F8A5317F}"/>
    <cellStyle name="Output 2 6 4 4 3 3" xfId="32125" xr:uid="{43A1A659-2E95-48D8-9B1E-2529378788A4}"/>
    <cellStyle name="Output 2 6 4 4 4" xfId="32126" xr:uid="{92537387-B62F-43B6-A098-F9D9A94799F5}"/>
    <cellStyle name="Output 2 6 4 4 4 2" xfId="32127" xr:uid="{3F324BBC-06F0-4879-8246-D0CF4D3E67C3}"/>
    <cellStyle name="Output 2 6 4 4 4 3" xfId="32128" xr:uid="{79B35F8A-CF71-4C6F-A64E-70AC9CA39AB2}"/>
    <cellStyle name="Output 2 6 4 4 5" xfId="32129" xr:uid="{13C9DBAB-390F-416F-A7A9-CB18106F8DA9}"/>
    <cellStyle name="Output 2 6 4 4 5 2" xfId="32130" xr:uid="{28C6D2E6-0053-43F7-8827-BDFC8AB5016F}"/>
    <cellStyle name="Output 2 6 4 4 5 3" xfId="32131" xr:uid="{F6DB18E1-EAC2-44A3-94C0-1AAAC17B23A6}"/>
    <cellStyle name="Output 2 6 4 4 6" xfId="32132" xr:uid="{3F0CD6E5-3F2B-4D1E-BDD6-4EDF843A8563}"/>
    <cellStyle name="Output 2 6 4 4 6 2" xfId="32133" xr:uid="{89404509-E214-420D-A937-8C94980F1CEF}"/>
    <cellStyle name="Output 2 6 4 4 6 3" xfId="32134" xr:uid="{DCE466F0-D9BF-49AC-B312-FE88313930B5}"/>
    <cellStyle name="Output 2 6 4 4 7" xfId="32135" xr:uid="{5B74BD5D-0E62-4C63-A231-E9D5178EBF5E}"/>
    <cellStyle name="Output 2 6 4 4 8" xfId="32136" xr:uid="{64394741-9B24-4118-AF2E-A4B741406778}"/>
    <cellStyle name="Output 2 6 4 4 9" xfId="32137" xr:uid="{04D87945-EF90-4F19-AA74-E2FA4B2F0B64}"/>
    <cellStyle name="Output 2 6 4 5" xfId="32138" xr:uid="{4D54F6E3-E46B-47D3-8BEA-F6B71F1A7348}"/>
    <cellStyle name="Output 2 6 4 5 2" xfId="32139" xr:uid="{83229AD2-5E15-42AD-BBCE-0734824B61CB}"/>
    <cellStyle name="Output 2 6 4 5 2 2" xfId="32140" xr:uid="{79784116-0EA2-4287-8F90-548D4ACA08AF}"/>
    <cellStyle name="Output 2 6 4 5 2 3" xfId="32141" xr:uid="{569C50A0-A9E8-45D9-AC03-D860599FF2DB}"/>
    <cellStyle name="Output 2 6 4 5 3" xfId="32142" xr:uid="{86EA9202-D8C7-41EA-B364-62E949D4A3B8}"/>
    <cellStyle name="Output 2 6 4 5 3 2" xfId="32143" xr:uid="{C55B9680-4EE7-4F1D-BE14-A62591D35EFE}"/>
    <cellStyle name="Output 2 6 4 5 3 3" xfId="32144" xr:uid="{DE4ADE55-D1D0-4686-91DA-AED662BA3E6A}"/>
    <cellStyle name="Output 2 6 4 5 4" xfId="32145" xr:uid="{96E9501F-C95D-47A5-950A-DB127756942C}"/>
    <cellStyle name="Output 2 6 4 5 4 2" xfId="32146" xr:uid="{4B68E185-5E3C-4593-A1E3-DA92CFEE7ACF}"/>
    <cellStyle name="Output 2 6 4 5 4 3" xfId="32147" xr:uid="{A5B74756-9E43-4DD9-8E06-94C0B176C9D9}"/>
    <cellStyle name="Output 2 6 4 5 5" xfId="32148" xr:uid="{60C11AE6-FC90-4776-8378-173EB8D7E14F}"/>
    <cellStyle name="Output 2 6 4 5 5 2" xfId="32149" xr:uid="{79C2F9ED-B07E-41AC-92F3-50E1B18E823F}"/>
    <cellStyle name="Output 2 6 4 5 5 3" xfId="32150" xr:uid="{761A002B-48B1-41A1-B4D3-F0068A47669B}"/>
    <cellStyle name="Output 2 6 4 5 6" xfId="32151" xr:uid="{0FDB890C-421C-4DE8-8F2C-4CDE76A13C59}"/>
    <cellStyle name="Output 2 6 4 5 6 2" xfId="32152" xr:uid="{B0E877AC-6858-4222-ADBC-4405755FE3AA}"/>
    <cellStyle name="Output 2 6 4 5 6 3" xfId="32153" xr:uid="{4C55B3B0-A233-4C21-8D2E-453FA630C7AE}"/>
    <cellStyle name="Output 2 6 4 5 7" xfId="32154" xr:uid="{6CB89D9F-FA95-48DE-8213-6A706F5536D4}"/>
    <cellStyle name="Output 2 6 4 5 8" xfId="32155" xr:uid="{C34B78B1-3335-4B3B-9044-55D46A167D9F}"/>
    <cellStyle name="Output 2 6 4 5 9" xfId="32156" xr:uid="{44AD8554-C6EF-49EF-B3A3-F726C60DC81E}"/>
    <cellStyle name="Output 2 6 4 6" xfId="32157" xr:uid="{94886E09-996B-492B-B06B-CC4DE3DBEB3A}"/>
    <cellStyle name="Output 2 6 4 6 2" xfId="32158" xr:uid="{75024492-C329-486F-BC2E-A062E4F81B0F}"/>
    <cellStyle name="Output 2 6 4 6 2 2" xfId="32159" xr:uid="{92E08980-63FA-4EBA-AF1A-D8A48098560C}"/>
    <cellStyle name="Output 2 6 4 6 2 3" xfId="32160" xr:uid="{30006757-8218-4493-843B-2449EBA950D8}"/>
    <cellStyle name="Output 2 6 4 6 3" xfId="32161" xr:uid="{37991FA4-95D1-4016-9E5C-76E1DADB6C98}"/>
    <cellStyle name="Output 2 6 4 6 3 2" xfId="32162" xr:uid="{06BD144A-8B59-4A52-888D-C4DBB237C999}"/>
    <cellStyle name="Output 2 6 4 6 3 3" xfId="32163" xr:uid="{63A26CB6-E737-423A-BEB3-68DC5609BEE0}"/>
    <cellStyle name="Output 2 6 4 6 4" xfId="32164" xr:uid="{A0A8A503-6B18-4838-8D29-F8EB6FF6D6E0}"/>
    <cellStyle name="Output 2 6 4 6 4 2" xfId="32165" xr:uid="{BD4E0257-F88D-4C02-8A19-51A08254F41D}"/>
    <cellStyle name="Output 2 6 4 6 4 3" xfId="32166" xr:uid="{854A3260-7AF6-4A4A-B572-D0847FA89340}"/>
    <cellStyle name="Output 2 6 4 6 5" xfId="32167" xr:uid="{8FDB9B2E-9F25-4860-A2F4-71618DEBE111}"/>
    <cellStyle name="Output 2 6 4 6 5 2" xfId="32168" xr:uid="{BC305B67-7E44-4FA8-B9F1-54569FAC2DAA}"/>
    <cellStyle name="Output 2 6 4 6 5 3" xfId="32169" xr:uid="{D326C783-D066-4B8E-B025-CF5564B3C4D4}"/>
    <cellStyle name="Output 2 6 4 6 6" xfId="32170" xr:uid="{B000AA71-2828-4A4C-A4F6-8077BDE83655}"/>
    <cellStyle name="Output 2 6 4 6 6 2" xfId="32171" xr:uid="{3A93E2EA-7E17-40F3-8EAB-4D504BAD2E79}"/>
    <cellStyle name="Output 2 6 4 6 6 3" xfId="32172" xr:uid="{FE9421DF-4962-43BF-B213-62975A2A5357}"/>
    <cellStyle name="Output 2 6 4 6 7" xfId="32173" xr:uid="{C9FB441C-AB61-4BD6-8A66-62ACBB5452E1}"/>
    <cellStyle name="Output 2 6 4 6 8" xfId="32174" xr:uid="{342A09F9-F4A1-4932-9B9F-B4AB1BBEA0B4}"/>
    <cellStyle name="Output 2 6 4 6 9" xfId="32175" xr:uid="{765F93FA-D5DF-407A-A9CB-6B956AFA81E5}"/>
    <cellStyle name="Output 2 6 4 7" xfId="32176" xr:uid="{8E4AAC7C-7705-43AB-B861-9549480E6B40}"/>
    <cellStyle name="Output 2 6 4 7 2" xfId="32177" xr:uid="{042B8E40-AD59-4E34-9941-E61207C41C0D}"/>
    <cellStyle name="Output 2 6 4 7 2 2" xfId="32178" xr:uid="{93776367-449E-408D-BE64-636A2C48D7F1}"/>
    <cellStyle name="Output 2 6 4 7 2 3" xfId="32179" xr:uid="{F4D38E0C-C349-4BAF-AD8A-B37C89B56D3C}"/>
    <cellStyle name="Output 2 6 4 7 3" xfId="32180" xr:uid="{76DFC885-E7B7-4796-AFED-55C2B26491FD}"/>
    <cellStyle name="Output 2 6 4 7 3 2" xfId="32181" xr:uid="{23F1FDB1-5625-4094-A0E1-86CF1618A672}"/>
    <cellStyle name="Output 2 6 4 7 3 3" xfId="32182" xr:uid="{B414DA86-BBA9-4B0B-8518-4158DF567B29}"/>
    <cellStyle name="Output 2 6 4 7 4" xfId="32183" xr:uid="{96820139-DCCE-43F9-856D-0AC930D02C7E}"/>
    <cellStyle name="Output 2 6 4 7 4 2" xfId="32184" xr:uid="{FBEB0B04-CD8C-447F-B252-268BF7773EE8}"/>
    <cellStyle name="Output 2 6 4 7 4 3" xfId="32185" xr:uid="{BB1A7CC5-FFF2-4D24-9595-3AB1682BE71F}"/>
    <cellStyle name="Output 2 6 4 7 5" xfId="32186" xr:uid="{725EA38B-A933-41A1-B389-94EAF2DB41D5}"/>
    <cellStyle name="Output 2 6 4 7 5 2" xfId="32187" xr:uid="{C946DAC3-843B-4DCF-B702-92E9DF355D6D}"/>
    <cellStyle name="Output 2 6 4 7 5 3" xfId="32188" xr:uid="{0745D71E-85D4-4B08-B765-7DA17D7C2212}"/>
    <cellStyle name="Output 2 6 4 7 6" xfId="32189" xr:uid="{BB771342-8C44-4039-B91E-07F624A103F4}"/>
    <cellStyle name="Output 2 6 4 7 6 2" xfId="32190" xr:uid="{5F94C634-B4C4-4A33-BB96-9CFA513FF0C4}"/>
    <cellStyle name="Output 2 6 4 7 6 3" xfId="32191" xr:uid="{3FFAB165-7787-444E-BEDC-986C4C5D6F3F}"/>
    <cellStyle name="Output 2 6 4 7 7" xfId="32192" xr:uid="{9AC789CF-ABBA-435C-A42B-7C510146CE7C}"/>
    <cellStyle name="Output 2 6 4 7 8" xfId="32193" xr:uid="{B9AB5503-7812-4BF3-B71D-4CEC322126CA}"/>
    <cellStyle name="Output 2 6 4 7 9" xfId="32194" xr:uid="{745C1E58-A80E-40A7-903C-156AF61EAD8F}"/>
    <cellStyle name="Output 2 6 4 8" xfId="32195" xr:uid="{DF25F927-8575-4BFC-A3D1-DFE9B8B5AE2B}"/>
    <cellStyle name="Output 2 6 4 8 2" xfId="32196" xr:uid="{FBBF4067-1373-4B25-9E71-07F30F2A26A4}"/>
    <cellStyle name="Output 2 6 4 8 2 2" xfId="32197" xr:uid="{5277D375-A487-4E5B-A1BF-5F3DAA43C789}"/>
    <cellStyle name="Output 2 6 4 8 2 3" xfId="32198" xr:uid="{252F1B1A-89DE-4A44-92C2-22E8DA1FBDFF}"/>
    <cellStyle name="Output 2 6 4 8 3" xfId="32199" xr:uid="{08488E65-FA3F-4B65-994E-4B3F59148B6F}"/>
    <cellStyle name="Output 2 6 4 8 3 2" xfId="32200" xr:uid="{FDE363EB-E374-46FF-8EA2-A917E20AB395}"/>
    <cellStyle name="Output 2 6 4 8 3 3" xfId="32201" xr:uid="{33B7AC18-595E-49C8-9C19-4DDC256BE9E7}"/>
    <cellStyle name="Output 2 6 4 8 4" xfId="32202" xr:uid="{1BDFDA10-235E-4FBB-8DA8-8356B8DE8816}"/>
    <cellStyle name="Output 2 6 4 8 4 2" xfId="32203" xr:uid="{42746B80-B102-449A-B494-28C7871459A2}"/>
    <cellStyle name="Output 2 6 4 8 4 3" xfId="32204" xr:uid="{96676A44-51C3-44BD-99BD-BC0087EF8341}"/>
    <cellStyle name="Output 2 6 4 8 5" xfId="32205" xr:uid="{6A6CA446-70A9-4B7F-A194-3E213C96DAA7}"/>
    <cellStyle name="Output 2 6 4 8 5 2" xfId="32206" xr:uid="{6CC213C0-2D74-4492-8A05-67E0E5ED4E3D}"/>
    <cellStyle name="Output 2 6 4 8 5 3" xfId="32207" xr:uid="{A4B19840-509E-4045-8C73-9D7FD9D5C0CE}"/>
    <cellStyle name="Output 2 6 4 8 6" xfId="32208" xr:uid="{32AD81CE-E92E-4CB6-9684-CD617C4CA1BB}"/>
    <cellStyle name="Output 2 6 4 8 6 2" xfId="32209" xr:uid="{71B6F359-CF74-498B-AB44-0EC21A3E6445}"/>
    <cellStyle name="Output 2 6 4 8 6 3" xfId="32210" xr:uid="{7070874D-84B4-401D-8D3B-8F082098A009}"/>
    <cellStyle name="Output 2 6 4 8 7" xfId="32211" xr:uid="{5D67EA05-3C92-4CE3-ACA7-C013D310CD7A}"/>
    <cellStyle name="Output 2 6 4 8 8" xfId="32212" xr:uid="{63C0174A-03B1-4FE1-98D1-8E675377A973}"/>
    <cellStyle name="Output 2 6 4 8 9" xfId="32213" xr:uid="{1F2881EC-268C-42BD-9329-5EE903131EE5}"/>
    <cellStyle name="Output 2 6 4 9" xfId="32214" xr:uid="{2335D3BA-BA9C-4170-AFDE-AF21620A6AEC}"/>
    <cellStyle name="Output 2 6 4 9 2" xfId="32215" xr:uid="{1B08F932-BDE4-4FD5-B395-6065C8EDFADE}"/>
    <cellStyle name="Output 2 6 4 9 2 2" xfId="32216" xr:uid="{D906636A-F6FF-49A7-B685-663A2D8BC782}"/>
    <cellStyle name="Output 2 6 4 9 2 3" xfId="32217" xr:uid="{F7CC2B8C-96CA-4767-9951-A5073B997D3F}"/>
    <cellStyle name="Output 2 6 4 9 3" xfId="32218" xr:uid="{7764201B-7086-4998-AD0B-A2817E1C4BC9}"/>
    <cellStyle name="Output 2 6 4 9 3 2" xfId="32219" xr:uid="{46147F37-F5DC-4E6F-A12A-11C4AB7C7757}"/>
    <cellStyle name="Output 2 6 4 9 3 3" xfId="32220" xr:uid="{05DDBE2A-331E-49CB-9078-58C0FEB271A9}"/>
    <cellStyle name="Output 2 6 4 9 4" xfId="32221" xr:uid="{6A647212-A729-4CEE-8EAB-FF198B72A55C}"/>
    <cellStyle name="Output 2 6 4 9 4 2" xfId="32222" xr:uid="{E9AEA247-3DB1-49B3-8A75-784F9FB20B99}"/>
    <cellStyle name="Output 2 6 4 9 4 3" xfId="32223" xr:uid="{15C6C88E-279F-436A-965E-F0053EE2C404}"/>
    <cellStyle name="Output 2 6 4 9 5" xfId="32224" xr:uid="{DBF1CB30-2ED2-4C44-B7F3-B17B4B6BED3B}"/>
    <cellStyle name="Output 2 6 4 9 5 2" xfId="32225" xr:uid="{12999F49-AE8E-4AA9-B015-87629395FA25}"/>
    <cellStyle name="Output 2 6 4 9 5 3" xfId="32226" xr:uid="{0D211637-42D1-4532-9715-9853A0D39C9E}"/>
    <cellStyle name="Output 2 6 4 9 6" xfId="32227" xr:uid="{031F893F-5227-4B8D-9762-F7DE6E057582}"/>
    <cellStyle name="Output 2 6 4 9 6 2" xfId="32228" xr:uid="{6AED7F66-3BE9-4EA7-A0BF-A792A0A4C0CB}"/>
    <cellStyle name="Output 2 6 4 9 6 3" xfId="32229" xr:uid="{91AF8179-3DD2-419C-8B3D-56A7C4CE5CC0}"/>
    <cellStyle name="Output 2 6 4 9 7" xfId="32230" xr:uid="{A07142E1-1DBF-4969-8DDC-886F8C493E18}"/>
    <cellStyle name="Output 2 6 4 9 8" xfId="32231" xr:uid="{5FCFB928-9F45-4AFF-92F2-DF1E9D5BB2F5}"/>
    <cellStyle name="Output 2 6 5" xfId="32232" xr:uid="{3899876B-5C26-4361-87F3-CEF5810CFA65}"/>
    <cellStyle name="Output 2 6 5 10" xfId="32233" xr:uid="{1AF7ADA3-87AD-46FD-BD2C-A3EB04123A25}"/>
    <cellStyle name="Output 2 6 5 10 2" xfId="32234" xr:uid="{365BBA45-567F-4A40-9D4D-6B86EA83EEE1}"/>
    <cellStyle name="Output 2 6 5 10 2 2" xfId="32235" xr:uid="{E0D5ED39-A887-4C81-90F0-0C406DC8B21F}"/>
    <cellStyle name="Output 2 6 5 10 2 3" xfId="32236" xr:uid="{5BD68ED0-6FC4-48EA-9577-75F22F41610A}"/>
    <cellStyle name="Output 2 6 5 10 3" xfId="32237" xr:uid="{811A95DB-BC54-483F-957D-0A9332ECF3E8}"/>
    <cellStyle name="Output 2 6 5 10 3 2" xfId="32238" xr:uid="{C080AF46-7709-4A56-9549-F40D47FFED75}"/>
    <cellStyle name="Output 2 6 5 10 3 3" xfId="32239" xr:uid="{DC877216-F7E4-4EB5-8F13-03DC971C9D46}"/>
    <cellStyle name="Output 2 6 5 10 4" xfId="32240" xr:uid="{66D0A781-F369-495A-8D7E-1E546414AC5E}"/>
    <cellStyle name="Output 2 6 5 10 4 2" xfId="32241" xr:uid="{0CFF6F2F-AA5C-4ACE-8106-6389B9D7F293}"/>
    <cellStyle name="Output 2 6 5 10 4 3" xfId="32242" xr:uid="{95B1337A-86BA-4F81-B576-F48D22CECD43}"/>
    <cellStyle name="Output 2 6 5 10 5" xfId="32243" xr:uid="{980D34A9-83F7-4073-B58E-1A27DE532B4D}"/>
    <cellStyle name="Output 2 6 5 10 5 2" xfId="32244" xr:uid="{DBEA3340-EC0C-4C3F-8FC7-008DCA8EB423}"/>
    <cellStyle name="Output 2 6 5 10 5 3" xfId="32245" xr:uid="{2B08FC21-B570-48CB-AA11-E4FBD1187947}"/>
    <cellStyle name="Output 2 6 5 10 6" xfId="32246" xr:uid="{2E86B77F-8B7A-4782-B2CA-EE23D57A31F8}"/>
    <cellStyle name="Output 2 6 5 10 6 2" xfId="32247" xr:uid="{FDD9F84C-52FB-4A0A-83F7-78679117863C}"/>
    <cellStyle name="Output 2 6 5 10 6 3" xfId="32248" xr:uid="{1889A281-5658-4628-8CE1-FC967573EB3A}"/>
    <cellStyle name="Output 2 6 5 10 7" xfId="32249" xr:uid="{3B9B9386-55B9-484F-B570-9277216E1CD6}"/>
    <cellStyle name="Output 2 6 5 10 8" xfId="32250" xr:uid="{19E01BF8-9008-4D60-B429-C1DBB1A0ECDF}"/>
    <cellStyle name="Output 2 6 5 11" xfId="32251" xr:uid="{042ABAD6-D950-49A8-B121-0FFD03ED8CD8}"/>
    <cellStyle name="Output 2 6 5 11 2" xfId="32252" xr:uid="{1E2500A9-FE55-4D42-8A3A-5ABEA5A15E45}"/>
    <cellStyle name="Output 2 6 5 11 2 2" xfId="32253" xr:uid="{5AC6AD09-9F7A-48AB-BDDA-FDBA291BC014}"/>
    <cellStyle name="Output 2 6 5 11 2 3" xfId="32254" xr:uid="{487DE653-E18F-458F-AC52-FD7B8C9336DC}"/>
    <cellStyle name="Output 2 6 5 11 3" xfId="32255" xr:uid="{D99A36EB-DD8B-42AC-B826-08A681E4BA54}"/>
    <cellStyle name="Output 2 6 5 11 3 2" xfId="32256" xr:uid="{C9BCD014-65D1-4612-9E7A-0B5123573187}"/>
    <cellStyle name="Output 2 6 5 11 3 3" xfId="32257" xr:uid="{7CC06E94-CB78-471E-B6A2-B208896D683F}"/>
    <cellStyle name="Output 2 6 5 11 4" xfId="32258" xr:uid="{A10F27CE-850B-406A-B3ED-C70331CD252B}"/>
    <cellStyle name="Output 2 6 5 11 4 2" xfId="32259" xr:uid="{F81A8328-893D-4259-8F01-28C092E4765D}"/>
    <cellStyle name="Output 2 6 5 11 4 3" xfId="32260" xr:uid="{185F362B-8290-43DE-86B4-B6CEED5A071E}"/>
    <cellStyle name="Output 2 6 5 11 5" xfId="32261" xr:uid="{E68CC7B7-E924-439E-B8DD-FBCE4374CCE0}"/>
    <cellStyle name="Output 2 6 5 11 5 2" xfId="32262" xr:uid="{84640E31-4461-47DD-8D96-0945BD7FF740}"/>
    <cellStyle name="Output 2 6 5 11 5 3" xfId="32263" xr:uid="{1A423515-AE6A-4FCB-96D6-C6100C9C011B}"/>
    <cellStyle name="Output 2 6 5 11 6" xfId="32264" xr:uid="{2716D32C-A65E-4A59-BEE3-7730FFD506B1}"/>
    <cellStyle name="Output 2 6 5 11 6 2" xfId="32265" xr:uid="{4ADD6044-609B-4E35-8BBB-E20AC8A7D127}"/>
    <cellStyle name="Output 2 6 5 11 6 3" xfId="32266" xr:uid="{C3C54D35-AE61-443C-BA77-B97152A8DF93}"/>
    <cellStyle name="Output 2 6 5 11 7" xfId="32267" xr:uid="{B67C2F4E-8794-4FCD-AA7E-F5CE6D8E846D}"/>
    <cellStyle name="Output 2 6 5 11 8" xfId="32268" xr:uid="{6F97880C-F402-4BBE-BD25-7878C709295C}"/>
    <cellStyle name="Output 2 6 5 12" xfId="32269" xr:uid="{2C10EA68-66BC-41A2-AB37-455ED01F62A8}"/>
    <cellStyle name="Output 2 6 5 12 2" xfId="32270" xr:uid="{F8353798-6842-4196-969A-C08027B961C3}"/>
    <cellStyle name="Output 2 6 5 12 2 2" xfId="32271" xr:uid="{2062A6F1-0D6E-4E42-8ADB-21C55E509A68}"/>
    <cellStyle name="Output 2 6 5 12 2 3" xfId="32272" xr:uid="{81F23599-54E6-4AD5-8AA6-1BE5DE021253}"/>
    <cellStyle name="Output 2 6 5 12 3" xfId="32273" xr:uid="{359AFE20-B5DE-4716-8685-942C1CE3A521}"/>
    <cellStyle name="Output 2 6 5 12 3 2" xfId="32274" xr:uid="{B7A3B045-70AF-45BA-9A1E-757235A09FDB}"/>
    <cellStyle name="Output 2 6 5 12 3 3" xfId="32275" xr:uid="{3228CC10-A9DC-47D8-B6B5-727A5A122DDA}"/>
    <cellStyle name="Output 2 6 5 12 4" xfId="32276" xr:uid="{836450C4-00EA-4342-971A-8354C9ACC86D}"/>
    <cellStyle name="Output 2 6 5 12 4 2" xfId="32277" xr:uid="{944039C4-C7A9-4AD5-9F23-39AF1172E07B}"/>
    <cellStyle name="Output 2 6 5 12 4 3" xfId="32278" xr:uid="{DD234313-7CC5-41D0-930E-7250324B235D}"/>
    <cellStyle name="Output 2 6 5 12 5" xfId="32279" xr:uid="{2AAA4FDD-606E-4FDD-92A8-B032CC12E579}"/>
    <cellStyle name="Output 2 6 5 12 5 2" xfId="32280" xr:uid="{EC816FFA-2785-41B8-A7C4-E7266A9666C7}"/>
    <cellStyle name="Output 2 6 5 12 5 3" xfId="32281" xr:uid="{E536F06F-BD4D-4775-ABE9-0A44BEF0F120}"/>
    <cellStyle name="Output 2 6 5 12 6" xfId="32282" xr:uid="{EBFF1889-C5F8-4FB5-B186-E793FA8BA7F2}"/>
    <cellStyle name="Output 2 6 5 12 6 2" xfId="32283" xr:uid="{150E6514-983B-4D33-840E-0FB542E7A020}"/>
    <cellStyle name="Output 2 6 5 12 6 3" xfId="32284" xr:uid="{EC8D633C-1F1A-4808-9E1E-CC8E1EA7B024}"/>
    <cellStyle name="Output 2 6 5 12 7" xfId="32285" xr:uid="{8BC45618-8703-49B0-B6B0-1AB25350B9A4}"/>
    <cellStyle name="Output 2 6 5 12 8" xfId="32286" xr:uid="{52B22A14-36D2-44B0-9D36-AE83DAA99F78}"/>
    <cellStyle name="Output 2 6 5 13" xfId="32287" xr:uid="{A33FDFF1-6D23-480D-8D9F-59DD1EEAF7CE}"/>
    <cellStyle name="Output 2 6 5 13 2" xfId="32288" xr:uid="{5589C47C-900E-4246-8380-786EDD25CF85}"/>
    <cellStyle name="Output 2 6 5 13 2 2" xfId="32289" xr:uid="{83F4FBFD-82EE-4B40-ADAF-B5146A7982F7}"/>
    <cellStyle name="Output 2 6 5 13 2 3" xfId="32290" xr:uid="{5D7FDC2E-C2DB-4D56-9F21-CF03B5BBCD86}"/>
    <cellStyle name="Output 2 6 5 13 3" xfId="32291" xr:uid="{200A8BE5-3029-4520-8052-B6ED292E8437}"/>
    <cellStyle name="Output 2 6 5 13 3 2" xfId="32292" xr:uid="{ECAF8EFF-F4CC-4F21-B16D-D69CE6DB164B}"/>
    <cellStyle name="Output 2 6 5 13 3 3" xfId="32293" xr:uid="{0EC488A5-2481-4A40-BE46-31366CCFCEF9}"/>
    <cellStyle name="Output 2 6 5 13 4" xfId="32294" xr:uid="{50CA8CE2-1CE1-4614-9105-5D55286A0D9F}"/>
    <cellStyle name="Output 2 6 5 13 4 2" xfId="32295" xr:uid="{E3114377-F524-44B4-BEAA-4B5ADF3B0274}"/>
    <cellStyle name="Output 2 6 5 13 4 3" xfId="32296" xr:uid="{6FFB82D6-5463-4D33-9A0D-4E0A34FC659E}"/>
    <cellStyle name="Output 2 6 5 13 5" xfId="32297" xr:uid="{7BEDC1E2-4F03-459F-91D9-DDF26955E8AE}"/>
    <cellStyle name="Output 2 6 5 13 5 2" xfId="32298" xr:uid="{1848C757-0CB5-4969-9EAA-330E1884372A}"/>
    <cellStyle name="Output 2 6 5 13 5 3" xfId="32299" xr:uid="{F53ACA67-2079-44D6-B9C5-18F00F41A2E8}"/>
    <cellStyle name="Output 2 6 5 13 6" xfId="32300" xr:uid="{13907B39-C62E-436E-AD74-14A930FC29EF}"/>
    <cellStyle name="Output 2 6 5 13 6 2" xfId="32301" xr:uid="{C931F131-76D7-4684-90F5-CBDC06A77E88}"/>
    <cellStyle name="Output 2 6 5 13 6 3" xfId="32302" xr:uid="{9C791E61-0D13-44B9-A640-961A1DEE9181}"/>
    <cellStyle name="Output 2 6 5 13 7" xfId="32303" xr:uid="{BE828F98-CF60-4AFC-952D-46F2BAD20E69}"/>
    <cellStyle name="Output 2 6 5 13 8" xfId="32304" xr:uid="{2667990F-0FA9-4806-AF60-A3C65BC9F9B6}"/>
    <cellStyle name="Output 2 6 5 14" xfId="32305" xr:uid="{7335868B-BBF1-4890-BA2E-65236E6DE00D}"/>
    <cellStyle name="Output 2 6 5 14 2" xfId="32306" xr:uid="{AF0CBEFA-738C-42E5-986D-17261F4D2600}"/>
    <cellStyle name="Output 2 6 5 14 2 2" xfId="32307" xr:uid="{5440A819-C9B8-484C-9D83-237DC9EEB6AB}"/>
    <cellStyle name="Output 2 6 5 14 2 3" xfId="32308" xr:uid="{586CB008-AC15-46B2-9762-D7B5165BB5AC}"/>
    <cellStyle name="Output 2 6 5 14 3" xfId="32309" xr:uid="{40DC28C1-4638-4FA5-BE14-BD6B2F069D69}"/>
    <cellStyle name="Output 2 6 5 14 3 2" xfId="32310" xr:uid="{672E0EE0-CD40-4202-9CF4-96F5DA002192}"/>
    <cellStyle name="Output 2 6 5 14 3 3" xfId="32311" xr:uid="{2962D22B-B92F-4FDC-B35D-9BB36617C710}"/>
    <cellStyle name="Output 2 6 5 14 4" xfId="32312" xr:uid="{12A57EBD-CB75-4587-99E1-EFC361150398}"/>
    <cellStyle name="Output 2 6 5 14 4 2" xfId="32313" xr:uid="{91249B69-FC7F-4190-B1F3-F911B8B47A89}"/>
    <cellStyle name="Output 2 6 5 14 4 3" xfId="32314" xr:uid="{D17B158D-9461-47C3-9DAA-EC7BDA2FE03E}"/>
    <cellStyle name="Output 2 6 5 14 5" xfId="32315" xr:uid="{D7BE2301-9CEA-409B-A2BB-6DFEDF02F128}"/>
    <cellStyle name="Output 2 6 5 14 5 2" xfId="32316" xr:uid="{9272426F-9AA8-49C5-937A-43A1D7270D98}"/>
    <cellStyle name="Output 2 6 5 14 5 3" xfId="32317" xr:uid="{AD147170-832F-4F76-9B6F-BEEAA489FF6E}"/>
    <cellStyle name="Output 2 6 5 14 6" xfId="32318" xr:uid="{1210959A-D6B4-4A3A-A00D-697B4AD8047B}"/>
    <cellStyle name="Output 2 6 5 14 6 2" xfId="32319" xr:uid="{C234B346-F801-4725-858B-A8BF247AE4AA}"/>
    <cellStyle name="Output 2 6 5 14 6 3" xfId="32320" xr:uid="{3C6776FF-16BF-43A3-8AD0-5BAE354F60FB}"/>
    <cellStyle name="Output 2 6 5 14 7" xfId="32321" xr:uid="{0C141D46-5976-4B4A-A17A-3F5EC913AADF}"/>
    <cellStyle name="Output 2 6 5 14 8" xfId="32322" xr:uid="{1B420349-C1E8-4D7D-A4B8-B65D3C140E3A}"/>
    <cellStyle name="Output 2 6 5 15" xfId="32323" xr:uid="{37FBE745-16FC-4A7C-A05F-63B34CF98297}"/>
    <cellStyle name="Output 2 6 5 15 2" xfId="32324" xr:uid="{EE690084-D2A0-4B9C-AB82-0E32AE7D342A}"/>
    <cellStyle name="Output 2 6 5 15 3" xfId="32325" xr:uid="{0A8A3D54-667F-469A-9524-6372174AB57E}"/>
    <cellStyle name="Output 2 6 5 16" xfId="32326" xr:uid="{71B2FF93-1BAC-4D1E-8DE0-68AFCC5E7EB3}"/>
    <cellStyle name="Output 2 6 5 16 2" xfId="32327" xr:uid="{D4253B66-3D16-4016-8BA2-517D7C3E0152}"/>
    <cellStyle name="Output 2 6 5 16 3" xfId="32328" xr:uid="{88D10F97-65EF-47D9-BC3E-AF2F34094968}"/>
    <cellStyle name="Output 2 6 5 17" xfId="32329" xr:uid="{9F45825B-CF75-4FDA-AA4A-10C4130AA549}"/>
    <cellStyle name="Output 2 6 5 18" xfId="32330" xr:uid="{43C000A4-7F58-4E6C-8820-7B3B87DB4124}"/>
    <cellStyle name="Output 2 6 5 2" xfId="32331" xr:uid="{7397FC98-E4BF-4C56-A119-1824B7BA997F}"/>
    <cellStyle name="Output 2 6 5 2 2" xfId="32332" xr:uid="{79B7E31A-8294-47F0-AF38-0173BA4BC96D}"/>
    <cellStyle name="Output 2 6 5 2 2 2" xfId="32333" xr:uid="{2FC6600A-603B-4FE7-9CFB-A86E09C736EE}"/>
    <cellStyle name="Output 2 6 5 2 2 3" xfId="32334" xr:uid="{AD790EE6-CEF2-4CD3-9D3F-38BD3A1712F5}"/>
    <cellStyle name="Output 2 6 5 2 3" xfId="32335" xr:uid="{3646013B-B09B-4155-9FD6-E01EDA10ABD5}"/>
    <cellStyle name="Output 2 6 5 2 3 2" xfId="32336" xr:uid="{2DC33CF5-8137-4405-8D98-D0D56FBD264B}"/>
    <cellStyle name="Output 2 6 5 2 3 3" xfId="32337" xr:uid="{8830BE06-E643-4F3E-80D7-95C84B636B0C}"/>
    <cellStyle name="Output 2 6 5 2 4" xfId="32338" xr:uid="{5DCA22A1-9E5E-45CC-80C3-43630F09C8FC}"/>
    <cellStyle name="Output 2 6 5 2 4 2" xfId="32339" xr:uid="{A05F9228-438B-4B42-BA95-10B31983E0CD}"/>
    <cellStyle name="Output 2 6 5 2 4 3" xfId="32340" xr:uid="{E66CFF62-833C-424A-80C7-0249DC727C01}"/>
    <cellStyle name="Output 2 6 5 2 5" xfId="32341" xr:uid="{C2585883-917C-47E1-8E2D-C8BE5600A7C3}"/>
    <cellStyle name="Output 2 6 5 2 5 2" xfId="32342" xr:uid="{CAB312E1-B8F1-4D8D-A694-B4AA9AEFA69B}"/>
    <cellStyle name="Output 2 6 5 2 5 3" xfId="32343" xr:uid="{117A2A95-9646-435A-A131-92BDD6B6224C}"/>
    <cellStyle name="Output 2 6 5 2 6" xfId="32344" xr:uid="{0C12773E-CA53-4A6F-9407-89672FFD88D2}"/>
    <cellStyle name="Output 2 6 5 2 6 2" xfId="32345" xr:uid="{CAAADD03-3C01-405A-B875-0E245701F7FB}"/>
    <cellStyle name="Output 2 6 5 2 6 3" xfId="32346" xr:uid="{BB962DCE-A267-4785-A5C1-393758E2A9A2}"/>
    <cellStyle name="Output 2 6 5 2 7" xfId="32347" xr:uid="{335EF51D-C211-417D-8939-785707407A05}"/>
    <cellStyle name="Output 2 6 5 2 8" xfId="32348" xr:uid="{73690CA5-3B64-4455-A5ED-EFCD46652D8E}"/>
    <cellStyle name="Output 2 6 5 2 9" xfId="32349" xr:uid="{138E83E7-33D6-410D-B94B-B6A9F99654F2}"/>
    <cellStyle name="Output 2 6 5 3" xfId="32350" xr:uid="{E831F34E-0873-4CF3-9906-0026CA5A1BFC}"/>
    <cellStyle name="Output 2 6 5 3 2" xfId="32351" xr:uid="{14C22CB6-E8F5-409F-8F85-06CA963A3466}"/>
    <cellStyle name="Output 2 6 5 3 2 2" xfId="32352" xr:uid="{CEEC1B01-A5AE-4912-AA6E-7894E1363EA4}"/>
    <cellStyle name="Output 2 6 5 3 2 3" xfId="32353" xr:uid="{8CDD4815-BA7A-4849-A1AB-672AF56AE55C}"/>
    <cellStyle name="Output 2 6 5 3 3" xfId="32354" xr:uid="{7A18D23A-5B7C-436D-B273-1EA61C854C0C}"/>
    <cellStyle name="Output 2 6 5 3 3 2" xfId="32355" xr:uid="{F8878FE5-A6F2-47AD-8C22-464755FB754C}"/>
    <cellStyle name="Output 2 6 5 3 3 3" xfId="32356" xr:uid="{492EC935-29F1-4EFE-822C-7A95888A29B1}"/>
    <cellStyle name="Output 2 6 5 3 4" xfId="32357" xr:uid="{D5FB48C2-A8C5-411E-8A8B-CF5FACEB9E4C}"/>
    <cellStyle name="Output 2 6 5 3 4 2" xfId="32358" xr:uid="{F68C75D2-171A-47AF-8FCC-4D76C5C448C9}"/>
    <cellStyle name="Output 2 6 5 3 4 3" xfId="32359" xr:uid="{E070D665-C232-4CA0-9876-89400F32D3FC}"/>
    <cellStyle name="Output 2 6 5 3 5" xfId="32360" xr:uid="{44759F90-861E-4C3A-AB05-7C4AD9052F27}"/>
    <cellStyle name="Output 2 6 5 3 5 2" xfId="32361" xr:uid="{7CF7A076-445E-45C0-A1C4-F9622BE610AF}"/>
    <cellStyle name="Output 2 6 5 3 5 3" xfId="32362" xr:uid="{BBD35423-9F99-4832-83F9-EDF1E7C9A39E}"/>
    <cellStyle name="Output 2 6 5 3 6" xfId="32363" xr:uid="{ABA7D5A0-EC96-4431-8590-E1C44F206590}"/>
    <cellStyle name="Output 2 6 5 3 6 2" xfId="32364" xr:uid="{9335B88A-F783-4A1C-997D-D70BF3C1FB7B}"/>
    <cellStyle name="Output 2 6 5 3 6 3" xfId="32365" xr:uid="{0B34B110-704B-4C7E-BDCB-0AE977951426}"/>
    <cellStyle name="Output 2 6 5 3 7" xfId="32366" xr:uid="{69046149-2FFA-4081-A026-5F67CFF41CB7}"/>
    <cellStyle name="Output 2 6 5 3 8" xfId="32367" xr:uid="{8F816A9C-2546-4927-A2D3-B29B53A462F6}"/>
    <cellStyle name="Output 2 6 5 3 9" xfId="32368" xr:uid="{70DDF2FE-649C-444B-A0AB-BDC5475B2927}"/>
    <cellStyle name="Output 2 6 5 4" xfId="32369" xr:uid="{06437FD4-E221-4F47-9FD7-66877519E262}"/>
    <cellStyle name="Output 2 6 5 4 2" xfId="32370" xr:uid="{CDBA78A7-AE11-44B9-9D98-EB1103FB1219}"/>
    <cellStyle name="Output 2 6 5 4 2 2" xfId="32371" xr:uid="{C00BF364-4EB8-459C-803E-6CC785A3F43D}"/>
    <cellStyle name="Output 2 6 5 4 2 3" xfId="32372" xr:uid="{5252E01A-26ED-496C-905B-1CFB78403687}"/>
    <cellStyle name="Output 2 6 5 4 3" xfId="32373" xr:uid="{A48C79CB-8E52-4EF8-AA5B-F34972148CDD}"/>
    <cellStyle name="Output 2 6 5 4 3 2" xfId="32374" xr:uid="{245818A6-EC18-461E-BC94-4CDAFAA349BE}"/>
    <cellStyle name="Output 2 6 5 4 3 3" xfId="32375" xr:uid="{E9CEB115-D0E9-4E99-92F6-67514009DF03}"/>
    <cellStyle name="Output 2 6 5 4 4" xfId="32376" xr:uid="{D8AC1694-F378-4557-8D72-F8D220196242}"/>
    <cellStyle name="Output 2 6 5 4 4 2" xfId="32377" xr:uid="{0FA9B50D-EFC8-40B5-AB2B-2AAEC7ADD336}"/>
    <cellStyle name="Output 2 6 5 4 4 3" xfId="32378" xr:uid="{D4CA04AB-ED75-4AC9-A57D-3FEE81DCF651}"/>
    <cellStyle name="Output 2 6 5 4 5" xfId="32379" xr:uid="{91FF495C-9E8E-4F06-B204-FC0C4DA88CC1}"/>
    <cellStyle name="Output 2 6 5 4 5 2" xfId="32380" xr:uid="{26E53A31-642F-4A12-B64F-C2ADA87C36F5}"/>
    <cellStyle name="Output 2 6 5 4 5 3" xfId="32381" xr:uid="{E4A0D5B1-0BC7-4A1A-9E6F-A16D8691B1B0}"/>
    <cellStyle name="Output 2 6 5 4 6" xfId="32382" xr:uid="{133FC157-DEB1-4E1D-B1AE-B7FAADA00AA4}"/>
    <cellStyle name="Output 2 6 5 4 6 2" xfId="32383" xr:uid="{7800C391-8BCE-4B86-9CC8-27CDB610B3C0}"/>
    <cellStyle name="Output 2 6 5 4 6 3" xfId="32384" xr:uid="{484AFE3D-0C26-4D85-B25A-6B4277C89B8E}"/>
    <cellStyle name="Output 2 6 5 4 7" xfId="32385" xr:uid="{EDAAF6F3-3D43-44A2-B5E7-D1336418A777}"/>
    <cellStyle name="Output 2 6 5 4 8" xfId="32386" xr:uid="{9ADA2F2C-6EA2-40E0-8414-92B13BC2840F}"/>
    <cellStyle name="Output 2 6 5 4 9" xfId="32387" xr:uid="{637A502A-2E77-46DC-9370-554D8F121D25}"/>
    <cellStyle name="Output 2 6 5 5" xfId="32388" xr:uid="{FF780909-C29A-4BF0-B8DC-B995164344DE}"/>
    <cellStyle name="Output 2 6 5 5 2" xfId="32389" xr:uid="{603172D6-FE67-4C1D-A7C3-F6F0D6DC53FB}"/>
    <cellStyle name="Output 2 6 5 5 2 2" xfId="32390" xr:uid="{11EF2C1D-B632-4859-8034-A346E1A8EC1C}"/>
    <cellStyle name="Output 2 6 5 5 2 3" xfId="32391" xr:uid="{805D8A97-9CB0-49E9-9E97-CB57EC761722}"/>
    <cellStyle name="Output 2 6 5 5 3" xfId="32392" xr:uid="{912E1BA3-D35F-46BA-940B-E92AAAA20608}"/>
    <cellStyle name="Output 2 6 5 5 3 2" xfId="32393" xr:uid="{643087EB-DEF2-427F-8B4F-BCC217BB8A1C}"/>
    <cellStyle name="Output 2 6 5 5 3 3" xfId="32394" xr:uid="{EEC2783D-89AC-4453-BF7F-11D3573B2B71}"/>
    <cellStyle name="Output 2 6 5 5 4" xfId="32395" xr:uid="{B5876873-FA99-4CA2-8E42-E9252DB3F4DB}"/>
    <cellStyle name="Output 2 6 5 5 4 2" xfId="32396" xr:uid="{B9191A12-7A3F-4BEF-A5B8-D433C1D014B3}"/>
    <cellStyle name="Output 2 6 5 5 4 3" xfId="32397" xr:uid="{6A76F94C-C617-4E52-B085-809277E65556}"/>
    <cellStyle name="Output 2 6 5 5 5" xfId="32398" xr:uid="{FB7885D7-34AB-453C-BE8A-05DA33A589D8}"/>
    <cellStyle name="Output 2 6 5 5 5 2" xfId="32399" xr:uid="{28E5256A-98C2-40CD-AD33-BBF27506F5D0}"/>
    <cellStyle name="Output 2 6 5 5 5 3" xfId="32400" xr:uid="{CEBFC392-53AA-4E0E-BD48-72BE23981D17}"/>
    <cellStyle name="Output 2 6 5 5 6" xfId="32401" xr:uid="{4AF93C1D-8499-48B5-87BE-92E78C1FCD07}"/>
    <cellStyle name="Output 2 6 5 5 6 2" xfId="32402" xr:uid="{48BE2145-472C-4B77-9814-B1927A8433AF}"/>
    <cellStyle name="Output 2 6 5 5 6 3" xfId="32403" xr:uid="{AA112B6C-FECE-424E-8555-A5D06D1B6B01}"/>
    <cellStyle name="Output 2 6 5 5 7" xfId="32404" xr:uid="{0CA09272-0EF3-42CC-8224-C3FF82253879}"/>
    <cellStyle name="Output 2 6 5 5 8" xfId="32405" xr:uid="{F4873F7A-BE79-4106-B15A-9B555027296D}"/>
    <cellStyle name="Output 2 6 5 5 9" xfId="32406" xr:uid="{B7EAC8AB-7BAF-4653-83F4-DEE9A4A04BA2}"/>
    <cellStyle name="Output 2 6 5 6" xfId="32407" xr:uid="{D86B4F28-8568-41D5-9C9C-CECFE5C22513}"/>
    <cellStyle name="Output 2 6 5 6 2" xfId="32408" xr:uid="{E999FA4E-CE8A-40FC-BB3B-4C0459248CB8}"/>
    <cellStyle name="Output 2 6 5 6 2 2" xfId="32409" xr:uid="{67537ECB-B131-4094-B9BE-DD48E2909862}"/>
    <cellStyle name="Output 2 6 5 6 2 3" xfId="32410" xr:uid="{7F08DE99-7771-4F05-B80D-D3D155CF56C2}"/>
    <cellStyle name="Output 2 6 5 6 3" xfId="32411" xr:uid="{380071A2-6C5E-4F02-A5D2-6327DED9BCA0}"/>
    <cellStyle name="Output 2 6 5 6 3 2" xfId="32412" xr:uid="{51570C68-DFA8-4E59-B49A-4EEE92E4D74C}"/>
    <cellStyle name="Output 2 6 5 6 3 3" xfId="32413" xr:uid="{C8B0054A-6270-4E89-93AC-BA83B075959C}"/>
    <cellStyle name="Output 2 6 5 6 4" xfId="32414" xr:uid="{FB580B91-1888-4B08-BED0-84CF3A34B732}"/>
    <cellStyle name="Output 2 6 5 6 4 2" xfId="32415" xr:uid="{B3CF0761-3120-4888-9BFD-8707169B27CC}"/>
    <cellStyle name="Output 2 6 5 6 4 3" xfId="32416" xr:uid="{4E63D77E-801D-43D0-A144-F20EBBEAE790}"/>
    <cellStyle name="Output 2 6 5 6 5" xfId="32417" xr:uid="{03DAF370-42B9-476B-91DB-2824F2955E71}"/>
    <cellStyle name="Output 2 6 5 6 5 2" xfId="32418" xr:uid="{234E365C-A726-4DFE-B0A0-904615E6C9BA}"/>
    <cellStyle name="Output 2 6 5 6 5 3" xfId="32419" xr:uid="{B1B5A3CA-4DBB-404A-B1F7-22507B14393D}"/>
    <cellStyle name="Output 2 6 5 6 6" xfId="32420" xr:uid="{7428F024-014C-436C-9B22-7F8352FCB33A}"/>
    <cellStyle name="Output 2 6 5 6 6 2" xfId="32421" xr:uid="{4BBABFDF-9A93-4379-BF16-C06A5983CD9F}"/>
    <cellStyle name="Output 2 6 5 6 6 3" xfId="32422" xr:uid="{DDA05EFF-41F1-4D37-BE80-2C3961B27A9F}"/>
    <cellStyle name="Output 2 6 5 6 7" xfId="32423" xr:uid="{6551266D-5131-4089-BB24-CCA82AFB4CDF}"/>
    <cellStyle name="Output 2 6 5 6 8" xfId="32424" xr:uid="{75216FA5-3129-4BF9-9323-D6AA1E01D37C}"/>
    <cellStyle name="Output 2 6 5 6 9" xfId="32425" xr:uid="{15F3979A-4406-4209-A40B-A09EE42C35ED}"/>
    <cellStyle name="Output 2 6 5 7" xfId="32426" xr:uid="{010F3237-A27B-467B-9E3E-574C1C8452B6}"/>
    <cellStyle name="Output 2 6 5 7 2" xfId="32427" xr:uid="{3873EFD5-1620-4E1A-8705-D3CD2A2D71C9}"/>
    <cellStyle name="Output 2 6 5 7 2 2" xfId="32428" xr:uid="{9B9CAD42-3773-41CC-BB83-CA5DAF1D3963}"/>
    <cellStyle name="Output 2 6 5 7 2 3" xfId="32429" xr:uid="{3DC3B6E9-C992-4621-8351-02C9FC8BC495}"/>
    <cellStyle name="Output 2 6 5 7 3" xfId="32430" xr:uid="{27DD1E69-90DB-43FC-8E01-57E6A9DA9320}"/>
    <cellStyle name="Output 2 6 5 7 3 2" xfId="32431" xr:uid="{045B8420-39D9-4602-81E1-84326EC22223}"/>
    <cellStyle name="Output 2 6 5 7 3 3" xfId="32432" xr:uid="{BFF4770B-CB7F-4591-9278-8FE5503D62A7}"/>
    <cellStyle name="Output 2 6 5 7 4" xfId="32433" xr:uid="{2850BE71-86FA-4609-979B-5B71F112FF8D}"/>
    <cellStyle name="Output 2 6 5 7 4 2" xfId="32434" xr:uid="{0FCDE83F-67FE-4275-BE0B-E5E71FF4A4D3}"/>
    <cellStyle name="Output 2 6 5 7 4 3" xfId="32435" xr:uid="{8926A312-226D-4DAF-BC8F-0A173A862CCA}"/>
    <cellStyle name="Output 2 6 5 7 5" xfId="32436" xr:uid="{894F9813-21CF-4894-A241-1B8C53E8C549}"/>
    <cellStyle name="Output 2 6 5 7 5 2" xfId="32437" xr:uid="{C33F6C51-0FC7-4DEC-92F2-25852E8B0E66}"/>
    <cellStyle name="Output 2 6 5 7 5 3" xfId="32438" xr:uid="{95DB61FC-347C-4488-BD07-3A0B0FDE4196}"/>
    <cellStyle name="Output 2 6 5 7 6" xfId="32439" xr:uid="{74788002-A446-4FED-9C5B-56C1B1C062F9}"/>
    <cellStyle name="Output 2 6 5 7 6 2" xfId="32440" xr:uid="{827A2492-20CD-4FF7-86A8-2B84D160270E}"/>
    <cellStyle name="Output 2 6 5 7 6 3" xfId="32441" xr:uid="{4303FDDD-7D45-4C3E-AA23-219788F20CC4}"/>
    <cellStyle name="Output 2 6 5 7 7" xfId="32442" xr:uid="{46179A6E-810F-4273-AA1B-AEAB27E5DA34}"/>
    <cellStyle name="Output 2 6 5 7 8" xfId="32443" xr:uid="{FC5E6D95-A0CD-4F12-844D-03C9185AB3B2}"/>
    <cellStyle name="Output 2 6 5 7 9" xfId="32444" xr:uid="{D6ACD0BD-D1CD-4814-B13A-2603F1617A7C}"/>
    <cellStyle name="Output 2 6 5 8" xfId="32445" xr:uid="{B375CA70-0299-473A-B7F5-9BD7C9C23936}"/>
    <cellStyle name="Output 2 6 5 8 2" xfId="32446" xr:uid="{97D30359-370F-4FC9-8A52-7B09DFFA5B59}"/>
    <cellStyle name="Output 2 6 5 8 2 2" xfId="32447" xr:uid="{83D336CF-4CD4-46C5-ADE9-2FA9D6F7087B}"/>
    <cellStyle name="Output 2 6 5 8 2 3" xfId="32448" xr:uid="{980BBBDC-E2AA-4849-8D29-861593DA8ECF}"/>
    <cellStyle name="Output 2 6 5 8 3" xfId="32449" xr:uid="{8EABF768-BD8C-4A92-9A05-E4B04E012477}"/>
    <cellStyle name="Output 2 6 5 8 3 2" xfId="32450" xr:uid="{503A794E-F4F9-4970-B43D-A6014B71DA4E}"/>
    <cellStyle name="Output 2 6 5 8 3 3" xfId="32451" xr:uid="{FDAC585B-7000-4AE4-9CAD-16AB32EE6403}"/>
    <cellStyle name="Output 2 6 5 8 4" xfId="32452" xr:uid="{2CD70FBE-A8C4-4B97-82CF-2A9E7C8820CF}"/>
    <cellStyle name="Output 2 6 5 8 4 2" xfId="32453" xr:uid="{1EC74964-A479-427C-B5F2-7BA2CF42E7C3}"/>
    <cellStyle name="Output 2 6 5 8 4 3" xfId="32454" xr:uid="{321B406C-FD52-4635-B591-FC79938D04C9}"/>
    <cellStyle name="Output 2 6 5 8 5" xfId="32455" xr:uid="{E2EE4AA5-B55D-4ECB-AA48-A81DAA8408ED}"/>
    <cellStyle name="Output 2 6 5 8 5 2" xfId="32456" xr:uid="{9AADFFD2-4093-46DD-9FEF-2485089280FE}"/>
    <cellStyle name="Output 2 6 5 8 5 3" xfId="32457" xr:uid="{57760FE4-1F4E-423E-BC15-057361C6C622}"/>
    <cellStyle name="Output 2 6 5 8 6" xfId="32458" xr:uid="{0EBC782B-4209-4FD7-9F5C-B5A2E5E2198F}"/>
    <cellStyle name="Output 2 6 5 8 6 2" xfId="32459" xr:uid="{F3F71574-D2D7-4698-9B48-E45146CDFED5}"/>
    <cellStyle name="Output 2 6 5 8 6 3" xfId="32460" xr:uid="{415DA22A-84AB-4253-B320-F2EC4A7A92D9}"/>
    <cellStyle name="Output 2 6 5 8 7" xfId="32461" xr:uid="{0A60B964-702B-4C84-B117-613B40B7D790}"/>
    <cellStyle name="Output 2 6 5 8 8" xfId="32462" xr:uid="{39413594-F3F2-43F9-B2BE-C75472CE3F28}"/>
    <cellStyle name="Output 2 6 5 8 9" xfId="32463" xr:uid="{E4DFEF3F-9F44-43E3-82EE-AEDBCF2FED72}"/>
    <cellStyle name="Output 2 6 5 9" xfId="32464" xr:uid="{54374C10-FC5E-412E-ACED-09D2200A7C74}"/>
    <cellStyle name="Output 2 6 5 9 2" xfId="32465" xr:uid="{3C95CEED-683E-4544-A111-6D1D5ED82BF9}"/>
    <cellStyle name="Output 2 6 5 9 2 2" xfId="32466" xr:uid="{64239CAE-3B15-4094-B8B0-9D5B5FBF2F63}"/>
    <cellStyle name="Output 2 6 5 9 2 3" xfId="32467" xr:uid="{69840F9C-256B-4B62-A182-E5B4C0CCD874}"/>
    <cellStyle name="Output 2 6 5 9 3" xfId="32468" xr:uid="{9A5C5E5C-B0B9-4AEF-9715-295AB6C87FD4}"/>
    <cellStyle name="Output 2 6 5 9 3 2" xfId="32469" xr:uid="{5E028095-35BB-41B5-93AF-2B21E9F5201F}"/>
    <cellStyle name="Output 2 6 5 9 3 3" xfId="32470" xr:uid="{E9CD3B4B-2313-42B8-93A1-ED6CA56C3A71}"/>
    <cellStyle name="Output 2 6 5 9 4" xfId="32471" xr:uid="{611421C5-C5E4-4010-A18A-216D012F9DD8}"/>
    <cellStyle name="Output 2 6 5 9 4 2" xfId="32472" xr:uid="{B3A228BE-C6C3-4516-A427-7EA5362D1B36}"/>
    <cellStyle name="Output 2 6 5 9 4 3" xfId="32473" xr:uid="{55A59F39-4725-4BC5-B3B8-4725D697AA98}"/>
    <cellStyle name="Output 2 6 5 9 5" xfId="32474" xr:uid="{80FAA7BC-C1B2-40F4-BB54-7CF045CFED7B}"/>
    <cellStyle name="Output 2 6 5 9 5 2" xfId="32475" xr:uid="{E3A154E1-FEFB-4E8A-88BC-4D3B60405EAC}"/>
    <cellStyle name="Output 2 6 5 9 5 3" xfId="32476" xr:uid="{0D82FCE7-8348-498B-9D34-BDB6F0620A69}"/>
    <cellStyle name="Output 2 6 5 9 6" xfId="32477" xr:uid="{256CE8EE-B2E4-416D-BFBA-0A971692E1B7}"/>
    <cellStyle name="Output 2 6 5 9 6 2" xfId="32478" xr:uid="{FEC71BE9-604B-4BFA-A23E-05E643D4F63E}"/>
    <cellStyle name="Output 2 6 5 9 6 3" xfId="32479" xr:uid="{D713FFAB-5402-42EA-8030-F26EE52EC0B4}"/>
    <cellStyle name="Output 2 6 5 9 7" xfId="32480" xr:uid="{0BABC90A-3361-44A3-AE72-D3153C15EA52}"/>
    <cellStyle name="Output 2 6 5 9 8" xfId="32481" xr:uid="{0FA9F97D-BCE8-4966-8BD4-DBCDB18BB782}"/>
    <cellStyle name="Output 2 6 6" xfId="32482" xr:uid="{38E39F6B-5DE0-4C76-B4BA-7F30BB62A6DB}"/>
    <cellStyle name="Output 2 6 6 10" xfId="32483" xr:uid="{901621D3-B233-4608-8B33-6DABBCE5518F}"/>
    <cellStyle name="Output 2 6 6 11" xfId="32484" xr:uid="{710D224F-CD95-4AED-BB65-DE55CFE51C2E}"/>
    <cellStyle name="Output 2 6 6 2" xfId="32485" xr:uid="{0CA44DA7-7F84-41E8-9C73-B483594A1BD2}"/>
    <cellStyle name="Output 2 6 6 2 2" xfId="32486" xr:uid="{D19CFD76-ED4A-4496-A298-B3C95887CE70}"/>
    <cellStyle name="Output 2 6 6 2 3" xfId="32487" xr:uid="{897A29AE-DB4C-4D66-A295-DDF127DF0BDF}"/>
    <cellStyle name="Output 2 6 6 2 4" xfId="32488" xr:uid="{C3698D29-2851-470A-B4BC-4D9165421D60}"/>
    <cellStyle name="Output 2 6 6 3" xfId="32489" xr:uid="{DDAD9D2F-96E7-4240-A89F-E0365094DE8B}"/>
    <cellStyle name="Output 2 6 6 3 2" xfId="32490" xr:uid="{38652BAA-BCF4-4709-8CD2-97F974A7AF9A}"/>
    <cellStyle name="Output 2 6 6 3 3" xfId="32491" xr:uid="{E7E1A2AC-D11D-4166-8460-38F952C63CC7}"/>
    <cellStyle name="Output 2 6 6 3 4" xfId="32492" xr:uid="{C24F4190-FA52-4C65-A942-FFBD6AFA96AA}"/>
    <cellStyle name="Output 2 6 6 4" xfId="32493" xr:uid="{7174684F-9AFB-4520-84DD-E704507672D1}"/>
    <cellStyle name="Output 2 6 6 4 2" xfId="32494" xr:uid="{BED585B8-70E7-4C33-9B55-4B3574FC507B}"/>
    <cellStyle name="Output 2 6 6 4 3" xfId="32495" xr:uid="{4867CEC1-496A-4763-B925-7CAD24ABD02E}"/>
    <cellStyle name="Output 2 6 6 4 4" xfId="32496" xr:uid="{C7F6F05F-8770-4868-A40B-8B6CE129B0B1}"/>
    <cellStyle name="Output 2 6 6 5" xfId="32497" xr:uid="{16DBF35B-1DA6-401F-A487-25A49BAE3B02}"/>
    <cellStyle name="Output 2 6 6 5 2" xfId="32498" xr:uid="{AD189D67-C902-48DB-9C8A-D955B02AB7A7}"/>
    <cellStyle name="Output 2 6 6 5 3" xfId="32499" xr:uid="{7E8E478E-DCC4-4093-A897-27E495E03347}"/>
    <cellStyle name="Output 2 6 6 5 4" xfId="32500" xr:uid="{9D7C17CC-4C37-4151-B4A4-8716E033D91C}"/>
    <cellStyle name="Output 2 6 6 6" xfId="32501" xr:uid="{618F21BD-4A33-47C9-BCF7-A0C6543D80FE}"/>
    <cellStyle name="Output 2 6 6 6 2" xfId="32502" xr:uid="{8795D51D-361E-4DEF-87DA-F66C7449F310}"/>
    <cellStyle name="Output 2 6 6 6 3" xfId="32503" xr:uid="{1A2DB6BD-3A90-4696-ACB5-D188BC87159E}"/>
    <cellStyle name="Output 2 6 6 6 4" xfId="32504" xr:uid="{81105520-0B66-4C3B-A6F9-603D832663A9}"/>
    <cellStyle name="Output 2 6 6 7" xfId="32505" xr:uid="{C5D1FF4E-E69B-4D1B-B308-CE1E5198A1F6}"/>
    <cellStyle name="Output 2 6 6 8" xfId="32506" xr:uid="{C7E417D9-3FFC-4E48-8AEA-3EC7D07FB516}"/>
    <cellStyle name="Output 2 6 6 9" xfId="32507" xr:uid="{FF82721D-C3E9-4521-807A-36DF590E36F4}"/>
    <cellStyle name="Output 2 6 7" xfId="32508" xr:uid="{1ECB9C6D-1944-47E4-A3C8-56F0F8BBA801}"/>
    <cellStyle name="Output 2 6 7 10" xfId="32509" xr:uid="{309C7D8F-A5E9-4691-8D00-E1732259763E}"/>
    <cellStyle name="Output 2 6 7 2" xfId="32510" xr:uid="{0A28C370-0758-4020-AE76-4160A4B0294D}"/>
    <cellStyle name="Output 2 6 7 2 2" xfId="32511" xr:uid="{64037A00-7D03-4069-B91C-A2E3B237B7BD}"/>
    <cellStyle name="Output 2 6 7 2 3" xfId="32512" xr:uid="{0CEA2CB2-C4FB-46D6-958E-3F72E47D6485}"/>
    <cellStyle name="Output 2 6 7 2 4" xfId="32513" xr:uid="{AADC66C3-CE46-499F-912D-3527B86E0BA1}"/>
    <cellStyle name="Output 2 6 7 3" xfId="32514" xr:uid="{BE8578F2-B7ED-4643-B622-188EC5475CBC}"/>
    <cellStyle name="Output 2 6 7 3 2" xfId="32515" xr:uid="{363BFB25-9DEF-48B1-AE1B-3A1D34936233}"/>
    <cellStyle name="Output 2 6 7 3 3" xfId="32516" xr:uid="{B4699619-B222-4F83-9261-3BDFE94238A4}"/>
    <cellStyle name="Output 2 6 7 3 4" xfId="32517" xr:uid="{3F89BAF3-D724-4E02-A5F2-4FAC30711D42}"/>
    <cellStyle name="Output 2 6 7 4" xfId="32518" xr:uid="{E8C17D8E-1588-4162-A154-BD4456F622E1}"/>
    <cellStyle name="Output 2 6 7 4 2" xfId="32519" xr:uid="{3E0F7106-2EDC-49F6-A6A3-2816913100E9}"/>
    <cellStyle name="Output 2 6 7 4 3" xfId="32520" xr:uid="{990DC5EC-190C-4C0A-8B22-D4CC5B903B09}"/>
    <cellStyle name="Output 2 6 7 4 4" xfId="32521" xr:uid="{2E49C022-AEB2-4662-8BB2-AC1BECDE2CC1}"/>
    <cellStyle name="Output 2 6 7 5" xfId="32522" xr:uid="{71FD0C9F-6DFC-4CC4-8E57-57D41840C24A}"/>
    <cellStyle name="Output 2 6 7 5 2" xfId="32523" xr:uid="{509130C7-EA05-41C1-8C9C-D89FA6969A81}"/>
    <cellStyle name="Output 2 6 7 5 3" xfId="32524" xr:uid="{A8833537-911F-471D-8DCC-93EC636A2D4E}"/>
    <cellStyle name="Output 2 6 7 5 4" xfId="32525" xr:uid="{8E86AA2F-72DA-417A-A771-E99A15F8A80C}"/>
    <cellStyle name="Output 2 6 7 6" xfId="32526" xr:uid="{4466E75A-2A1A-4356-9F3C-BEEE13C27066}"/>
    <cellStyle name="Output 2 6 7 6 2" xfId="32527" xr:uid="{BABB3A38-95F0-4D76-AA3E-F8C7CD6F6E4D}"/>
    <cellStyle name="Output 2 6 7 6 3" xfId="32528" xr:uid="{CD29E0F8-1881-40BE-A3C6-3F90E166E9AC}"/>
    <cellStyle name="Output 2 6 7 6 4" xfId="32529" xr:uid="{2A7E99A0-CE4A-4B12-938A-0814D28A0147}"/>
    <cellStyle name="Output 2 6 7 7" xfId="32530" xr:uid="{8F581C1E-0D21-4995-8D98-E416DCE77DE9}"/>
    <cellStyle name="Output 2 6 7 8" xfId="32531" xr:uid="{0EEB0260-C71D-4FF0-AB46-ECA6376A6FA7}"/>
    <cellStyle name="Output 2 6 7 9" xfId="32532" xr:uid="{0427C502-0500-42FC-A9C7-E1EB749D6AA1}"/>
    <cellStyle name="Output 2 6 8" xfId="32533" xr:uid="{E5B019E7-C578-407E-9201-C51350C77C61}"/>
    <cellStyle name="Output 2 6 8 2" xfId="32534" xr:uid="{17385307-6C2C-4560-A000-10E9A42614B9}"/>
    <cellStyle name="Output 2 6 8 2 2" xfId="32535" xr:uid="{FA136C2E-A614-4040-84EE-CFDB791B7CEE}"/>
    <cellStyle name="Output 2 6 8 2 3" xfId="32536" xr:uid="{8BE615CE-969C-4B01-A268-0B830223652A}"/>
    <cellStyle name="Output 2 6 8 3" xfId="32537" xr:uid="{8DF61680-6CF7-424E-914F-E955913A972D}"/>
    <cellStyle name="Output 2 6 8 3 2" xfId="32538" xr:uid="{690DECF3-318D-4D78-A66C-4AD424F71576}"/>
    <cellStyle name="Output 2 6 8 3 3" xfId="32539" xr:uid="{719C274C-7B02-4595-A1D6-32110F49C853}"/>
    <cellStyle name="Output 2 6 8 4" xfId="32540" xr:uid="{C4F871B6-CB49-41E4-BD99-38BCB0763383}"/>
    <cellStyle name="Output 2 6 8 4 2" xfId="32541" xr:uid="{5E279BA8-CB11-4720-A643-0CC42FFC52FD}"/>
    <cellStyle name="Output 2 6 8 4 3" xfId="32542" xr:uid="{DA91D347-6DAD-4487-9568-4C25188A30F0}"/>
    <cellStyle name="Output 2 6 8 5" xfId="32543" xr:uid="{4C272004-8439-43AB-8296-B887B4A60C54}"/>
    <cellStyle name="Output 2 6 8 5 2" xfId="32544" xr:uid="{00E615AE-8BD6-4E61-9311-F606CB998719}"/>
    <cellStyle name="Output 2 6 8 5 3" xfId="32545" xr:uid="{C813EAE7-C2F9-4FB9-A038-417F9CB7F6AF}"/>
    <cellStyle name="Output 2 6 8 6" xfId="32546" xr:uid="{C67227DC-1700-4A77-ABD4-FEAD94C60898}"/>
    <cellStyle name="Output 2 6 8 6 2" xfId="32547" xr:uid="{95E93264-003A-48EE-A7AB-EDB8BC62046F}"/>
    <cellStyle name="Output 2 6 8 6 3" xfId="32548" xr:uid="{E25BD61D-9FD8-40FD-B5D7-0987591DBC48}"/>
    <cellStyle name="Output 2 6 8 7" xfId="32549" xr:uid="{96D637BB-3A04-4510-9D12-DAE0FE2DDF47}"/>
    <cellStyle name="Output 2 6 8 8" xfId="32550" xr:uid="{C91832B7-385C-4CC9-B3E7-5F7F21464E73}"/>
    <cellStyle name="Output 2 6 8 9" xfId="32551" xr:uid="{6338E287-5013-41F8-A677-F7C425276907}"/>
    <cellStyle name="Output 2 6 9" xfId="32552" xr:uid="{B116E3FF-657F-4857-BFB4-3D086F2F560A}"/>
    <cellStyle name="Output 2 6 9 2" xfId="32553" xr:uid="{76F5995A-BF5C-4E26-A0F4-FD9F905E636D}"/>
    <cellStyle name="Output 2 6 9 2 2" xfId="32554" xr:uid="{EABCE836-5F69-4475-95A5-1FCB2DA565FC}"/>
    <cellStyle name="Output 2 6 9 2 3" xfId="32555" xr:uid="{6AB7D55C-CB7C-4B75-924E-A9922DA2F9CF}"/>
    <cellStyle name="Output 2 6 9 3" xfId="32556" xr:uid="{997AC89E-20B9-4929-9FA7-C0650AB11365}"/>
    <cellStyle name="Output 2 6 9 3 2" xfId="32557" xr:uid="{31E4DC5E-24F3-41A7-AEC6-9CFFEA217567}"/>
    <cellStyle name="Output 2 6 9 3 3" xfId="32558" xr:uid="{E7533D76-99E5-482D-9A76-26A5DCD47A2D}"/>
    <cellStyle name="Output 2 6 9 4" xfId="32559" xr:uid="{29C32AB2-5C35-4A00-B8E6-66A5597E1EA2}"/>
    <cellStyle name="Output 2 6 9 4 2" xfId="32560" xr:uid="{7AA73EBC-A5D6-4805-BBA9-09262A0BF5C7}"/>
    <cellStyle name="Output 2 6 9 4 3" xfId="32561" xr:uid="{01F1816D-AF42-41D4-B60F-29539FB6B4C2}"/>
    <cellStyle name="Output 2 6 9 5" xfId="32562" xr:uid="{70E759FC-62E6-4E31-B87B-0506F97E8A79}"/>
    <cellStyle name="Output 2 6 9 5 2" xfId="32563" xr:uid="{E076CAFA-5997-4457-93CB-CE73C678E4CD}"/>
    <cellStyle name="Output 2 6 9 5 3" xfId="32564" xr:uid="{7D25BEDD-5508-4656-8106-F1E9075DEE72}"/>
    <cellStyle name="Output 2 6 9 6" xfId="32565" xr:uid="{667F8B0C-11A3-452E-A72B-242E503B821D}"/>
    <cellStyle name="Output 2 6 9 6 2" xfId="32566" xr:uid="{AABFFB9D-F337-46E0-ADDD-DB397DDC1650}"/>
    <cellStyle name="Output 2 6 9 6 3" xfId="32567" xr:uid="{BB9058DC-E43B-4DDA-AC2E-49AB926B53C4}"/>
    <cellStyle name="Output 2 6 9 7" xfId="32568" xr:uid="{27169AB0-F27A-43BE-9AB0-C0F5AF0207A7}"/>
    <cellStyle name="Output 2 6 9 8" xfId="32569" xr:uid="{5AAC1B09-3212-4FEF-8675-3F7B1A0DD565}"/>
    <cellStyle name="Output 2 6 9 9" xfId="32570" xr:uid="{64E85271-075A-4186-B6AE-333F30D5EBE9}"/>
    <cellStyle name="Output 2 7" xfId="32571" xr:uid="{93CF9778-807C-4AEB-9E5C-0AB33FFA173A}"/>
    <cellStyle name="Output 2 7 10" xfId="32572" xr:uid="{2B67CD94-2AD2-434E-A67B-330A0CD74A37}"/>
    <cellStyle name="Output 2 7 10 2" xfId="32573" xr:uid="{B277E18A-F991-4256-8418-39EE0D7D2755}"/>
    <cellStyle name="Output 2 7 10 2 2" xfId="32574" xr:uid="{31EF7DB2-E53B-4BA7-A33B-1B15BEA77237}"/>
    <cellStyle name="Output 2 7 10 2 3" xfId="32575" xr:uid="{47584485-8835-4693-B92A-F7093CE4A679}"/>
    <cellStyle name="Output 2 7 10 3" xfId="32576" xr:uid="{8D1D58BA-AF55-4835-AF22-08C2FB629A3D}"/>
    <cellStyle name="Output 2 7 10 3 2" xfId="32577" xr:uid="{D23844DF-66EC-45E5-A1E1-180CD0BBB1E5}"/>
    <cellStyle name="Output 2 7 10 3 3" xfId="32578" xr:uid="{33971E83-05A5-44F6-8BF9-0050E2067E2A}"/>
    <cellStyle name="Output 2 7 10 4" xfId="32579" xr:uid="{1C1A5A90-2691-4C36-A1BA-BD3B03450CE3}"/>
    <cellStyle name="Output 2 7 10 4 2" xfId="32580" xr:uid="{32D456A8-A0E0-4F01-8FBA-5336DE568A5F}"/>
    <cellStyle name="Output 2 7 10 4 3" xfId="32581" xr:uid="{1BB57CA4-317E-41D4-BC48-AACC2E8598D4}"/>
    <cellStyle name="Output 2 7 10 5" xfId="32582" xr:uid="{DD1E9314-24B8-47CF-851C-E39851B07177}"/>
    <cellStyle name="Output 2 7 10 5 2" xfId="32583" xr:uid="{D5B788D0-06BD-4118-A7EB-31B9729DE947}"/>
    <cellStyle name="Output 2 7 10 5 3" xfId="32584" xr:uid="{39563095-D156-476A-80A8-D6B34C09FBF8}"/>
    <cellStyle name="Output 2 7 10 6" xfId="32585" xr:uid="{96429ADD-1437-4F56-B125-F1BDDDC99DBF}"/>
    <cellStyle name="Output 2 7 10 6 2" xfId="32586" xr:uid="{45BBE54A-EB8B-493B-8173-AF482B436A1C}"/>
    <cellStyle name="Output 2 7 10 6 3" xfId="32587" xr:uid="{2A017BEC-3E14-4CAB-AF26-900F4A62BF9E}"/>
    <cellStyle name="Output 2 7 10 7" xfId="32588" xr:uid="{4259CF54-5B51-4F42-A02D-8A45A655D6E8}"/>
    <cellStyle name="Output 2 7 10 8" xfId="32589" xr:uid="{0B185DEE-D43B-4502-8657-4236478B5715}"/>
    <cellStyle name="Output 2 7 10 9" xfId="32590" xr:uid="{EB49FF4E-AC86-4AAB-9CAE-7A6D7E8611F9}"/>
    <cellStyle name="Output 2 7 11" xfId="32591" xr:uid="{1231F2D8-F8F2-4AF2-8150-B755304972D0}"/>
    <cellStyle name="Output 2 7 11 2" xfId="32592" xr:uid="{D20DD01D-CF3E-46E8-B4D3-AE7C4A76AB5F}"/>
    <cellStyle name="Output 2 7 11 2 2" xfId="32593" xr:uid="{3294C1AD-570E-4350-AE6A-8FF92E93E8F6}"/>
    <cellStyle name="Output 2 7 11 2 3" xfId="32594" xr:uid="{AEA4DEDF-7D0E-45E6-AD90-AB8E98554899}"/>
    <cellStyle name="Output 2 7 11 3" xfId="32595" xr:uid="{3F89A6BB-4916-45F0-9D72-8378B0529C0A}"/>
    <cellStyle name="Output 2 7 11 3 2" xfId="32596" xr:uid="{1CD9641F-1222-4D4C-9316-5264C69E426C}"/>
    <cellStyle name="Output 2 7 11 3 3" xfId="32597" xr:uid="{8723CA23-890E-45BC-B206-47CCFF3C6FDE}"/>
    <cellStyle name="Output 2 7 11 4" xfId="32598" xr:uid="{CE569E00-AAD5-499E-AF7C-04A6A1CC8B06}"/>
    <cellStyle name="Output 2 7 11 4 2" xfId="32599" xr:uid="{11684214-08E2-43C5-86C4-38CF0FF643F0}"/>
    <cellStyle name="Output 2 7 11 4 3" xfId="32600" xr:uid="{5A62C726-3434-4954-AB95-EF3316815DCB}"/>
    <cellStyle name="Output 2 7 11 5" xfId="32601" xr:uid="{9A615AA5-2909-473D-B0D6-765DA657CA11}"/>
    <cellStyle name="Output 2 7 11 5 2" xfId="32602" xr:uid="{9059B2CE-3E20-48F9-88B4-9607A36A0E7F}"/>
    <cellStyle name="Output 2 7 11 5 3" xfId="32603" xr:uid="{39ADE0F9-371E-4933-875E-9766A8C3DF73}"/>
    <cellStyle name="Output 2 7 11 6" xfId="32604" xr:uid="{82588233-463A-42FA-8ED8-9A7F2116415B}"/>
    <cellStyle name="Output 2 7 11 6 2" xfId="32605" xr:uid="{BD95925A-B5AC-4FB5-A452-CD9061DF6F50}"/>
    <cellStyle name="Output 2 7 11 6 3" xfId="32606" xr:uid="{BBEA0317-AC92-4567-81E8-C5581604928B}"/>
    <cellStyle name="Output 2 7 11 7" xfId="32607" xr:uid="{CD4E4195-750F-4EB1-90A4-1371D739BC5B}"/>
    <cellStyle name="Output 2 7 11 8" xfId="32608" xr:uid="{41A03BF7-4672-4942-A683-7A7DA2A89DFB}"/>
    <cellStyle name="Output 2 7 11 9" xfId="32609" xr:uid="{65BE1336-0BE4-4845-A9F5-494535F5922F}"/>
    <cellStyle name="Output 2 7 12" xfId="32610" xr:uid="{3B2F03A9-D365-4808-8C4E-492F58038694}"/>
    <cellStyle name="Output 2 7 12 2" xfId="32611" xr:uid="{3ED60B7D-35EA-4F0E-8C3A-09B097073A89}"/>
    <cellStyle name="Output 2 7 12 2 2" xfId="32612" xr:uid="{C6A3825B-219C-4F76-9F67-BEE1C0FE9DB9}"/>
    <cellStyle name="Output 2 7 12 2 3" xfId="32613" xr:uid="{F7B17012-2A3E-45BA-AA5A-8ABEEA7ADDFC}"/>
    <cellStyle name="Output 2 7 12 3" xfId="32614" xr:uid="{4224804C-986D-4F37-8DA3-523DDEEA6C4F}"/>
    <cellStyle name="Output 2 7 12 3 2" xfId="32615" xr:uid="{F7813AB4-0028-499C-AA82-80AA5E23F830}"/>
    <cellStyle name="Output 2 7 12 3 3" xfId="32616" xr:uid="{7DF68B18-FB2B-4058-8F7E-BEC593245426}"/>
    <cellStyle name="Output 2 7 12 4" xfId="32617" xr:uid="{1940F72A-19F5-40A0-840B-6C1934E64918}"/>
    <cellStyle name="Output 2 7 12 4 2" xfId="32618" xr:uid="{4974D96B-ED5E-4B91-993A-5639BDECDAC5}"/>
    <cellStyle name="Output 2 7 12 4 3" xfId="32619" xr:uid="{1E62A5FA-B708-4D3C-B8EA-8DDDE7860928}"/>
    <cellStyle name="Output 2 7 12 5" xfId="32620" xr:uid="{23DD7C73-10B4-4509-95EA-DD6A10F09C07}"/>
    <cellStyle name="Output 2 7 12 5 2" xfId="32621" xr:uid="{781D7E96-5E95-4B6D-AB76-C5C4358DF6AB}"/>
    <cellStyle name="Output 2 7 12 5 3" xfId="32622" xr:uid="{60887AD1-940D-47A2-859B-C9922DB80110}"/>
    <cellStyle name="Output 2 7 12 6" xfId="32623" xr:uid="{109EE970-8029-4F0A-AD26-AE54F81F8CA3}"/>
    <cellStyle name="Output 2 7 12 6 2" xfId="32624" xr:uid="{2C056F00-9281-446F-9C77-355497D9D786}"/>
    <cellStyle name="Output 2 7 12 6 3" xfId="32625" xr:uid="{74E79D07-7E1F-449C-81EE-8441B7A103D3}"/>
    <cellStyle name="Output 2 7 12 7" xfId="32626" xr:uid="{5D98B0F9-6AD5-4019-8C1B-F430A0BDE473}"/>
    <cellStyle name="Output 2 7 12 8" xfId="32627" xr:uid="{D0F7205C-8A0B-4C5F-9665-619E60D2D289}"/>
    <cellStyle name="Output 2 7 12 9" xfId="32628" xr:uid="{DCC30EF1-0C4F-4942-A503-1FA0CDF206B1}"/>
    <cellStyle name="Output 2 7 13" xfId="32629" xr:uid="{03CC4974-E687-4935-AEFC-0E1DCA418041}"/>
    <cellStyle name="Output 2 7 13 2" xfId="32630" xr:uid="{23311BE7-3D4A-47C9-85AB-D41061FC0085}"/>
    <cellStyle name="Output 2 7 13 2 2" xfId="32631" xr:uid="{2C7CB94A-3A6E-4462-BC28-69C5AE02D630}"/>
    <cellStyle name="Output 2 7 13 2 3" xfId="32632" xr:uid="{2F6B6F37-6FEA-4124-AA58-D55C4B129360}"/>
    <cellStyle name="Output 2 7 13 3" xfId="32633" xr:uid="{0B6AB410-2F1C-4118-8604-1C1C104493C1}"/>
    <cellStyle name="Output 2 7 13 3 2" xfId="32634" xr:uid="{56724E08-62DB-4165-A076-5C8C79B1B09E}"/>
    <cellStyle name="Output 2 7 13 3 3" xfId="32635" xr:uid="{BAD28FA8-F1A0-4585-8C71-6E8F0685EB45}"/>
    <cellStyle name="Output 2 7 13 4" xfId="32636" xr:uid="{5AA10AD7-0788-4753-A0A1-A1ACC08DB77C}"/>
    <cellStyle name="Output 2 7 13 4 2" xfId="32637" xr:uid="{BA51F1D6-10C9-431A-A9A9-BA20CE60BCA6}"/>
    <cellStyle name="Output 2 7 13 4 3" xfId="32638" xr:uid="{5F6E7189-4EB4-4437-81D1-E97B5A619873}"/>
    <cellStyle name="Output 2 7 13 5" xfId="32639" xr:uid="{F0779DC5-7496-4E1F-9520-A336C9C6EE50}"/>
    <cellStyle name="Output 2 7 13 5 2" xfId="32640" xr:uid="{D06A8ED7-A673-4868-BE7F-6D8B854C175B}"/>
    <cellStyle name="Output 2 7 13 5 3" xfId="32641" xr:uid="{17F63001-1C41-44B5-9F5A-D4F52B7D0F0B}"/>
    <cellStyle name="Output 2 7 13 6" xfId="32642" xr:uid="{16A3B1BC-FE77-4ACF-9A0E-6D2648577E66}"/>
    <cellStyle name="Output 2 7 13 6 2" xfId="32643" xr:uid="{C1C1E541-1F4C-452E-98A0-3750696A279E}"/>
    <cellStyle name="Output 2 7 13 6 3" xfId="32644" xr:uid="{FE55091E-20A2-422D-947B-FB9C7FA08986}"/>
    <cellStyle name="Output 2 7 13 7" xfId="32645" xr:uid="{2C484DA5-060C-42F0-80D3-DD68B9E4CFF6}"/>
    <cellStyle name="Output 2 7 13 8" xfId="32646" xr:uid="{4B84CA11-3184-4225-8A5B-BD6E584FEFB1}"/>
    <cellStyle name="Output 2 7 13 9" xfId="32647" xr:uid="{AA1D3BEC-7B08-4959-8C69-CC1366E0185D}"/>
    <cellStyle name="Output 2 7 14" xfId="32648" xr:uid="{59522EBC-F0B6-4EAD-A70B-A9808B9ABA8C}"/>
    <cellStyle name="Output 2 7 14 2" xfId="32649" xr:uid="{98CBD6E7-3F96-45FA-B04F-A0EC68D111E7}"/>
    <cellStyle name="Output 2 7 14 2 2" xfId="32650" xr:uid="{470A733B-635D-4862-9AF1-389799521B71}"/>
    <cellStyle name="Output 2 7 14 2 3" xfId="32651" xr:uid="{1FE04D30-EEBF-43BE-B78F-A2A4D6E168F5}"/>
    <cellStyle name="Output 2 7 14 3" xfId="32652" xr:uid="{9A61BB9A-626B-43BC-B9A5-10A92CD6128B}"/>
    <cellStyle name="Output 2 7 14 3 2" xfId="32653" xr:uid="{BD21EDF7-106A-4911-B941-D459AD007BA2}"/>
    <cellStyle name="Output 2 7 14 3 3" xfId="32654" xr:uid="{8D34C68E-D88F-4F94-9430-B5C8A2EE4552}"/>
    <cellStyle name="Output 2 7 14 4" xfId="32655" xr:uid="{68A99579-6193-47C8-93CA-988E752D2693}"/>
    <cellStyle name="Output 2 7 14 4 2" xfId="32656" xr:uid="{CBCFF802-6A39-48D4-BA42-E7F25741AADC}"/>
    <cellStyle name="Output 2 7 14 4 3" xfId="32657" xr:uid="{7CEB0A28-5FEB-41A0-976B-4676ACD80AD2}"/>
    <cellStyle name="Output 2 7 14 5" xfId="32658" xr:uid="{8B4968E5-AF07-4885-A5C8-00998870467A}"/>
    <cellStyle name="Output 2 7 14 5 2" xfId="32659" xr:uid="{1CC3C5D0-9C64-41CB-B901-76BE051FA541}"/>
    <cellStyle name="Output 2 7 14 5 3" xfId="32660" xr:uid="{69EB2A23-C2F4-4BDD-822C-FAA88CCF3EB7}"/>
    <cellStyle name="Output 2 7 14 6" xfId="32661" xr:uid="{75155101-B53B-4605-B70C-E732F8E8E42D}"/>
    <cellStyle name="Output 2 7 14 6 2" xfId="32662" xr:uid="{68488AE9-4249-4B5B-A232-370AAA9A5E36}"/>
    <cellStyle name="Output 2 7 14 6 3" xfId="32663" xr:uid="{A7742380-5981-4FD4-AE3C-3E88FE08B7A1}"/>
    <cellStyle name="Output 2 7 14 7" xfId="32664" xr:uid="{CF19A5FF-52D0-4425-8324-D169ABC567CD}"/>
    <cellStyle name="Output 2 7 14 8" xfId="32665" xr:uid="{0B0AE49E-13D6-4D5E-80BE-D377FB891C9D}"/>
    <cellStyle name="Output 2 7 14 9" xfId="32666" xr:uid="{4D202A5D-A9A8-41A8-AC42-37894B99BDF0}"/>
    <cellStyle name="Output 2 7 15" xfId="32667" xr:uid="{A3DA59CE-9C57-4002-AC36-B14AA8CEF1B4}"/>
    <cellStyle name="Output 2 7 15 2" xfId="32668" xr:uid="{43CA1B90-7EB9-48DA-AF3C-D283D785EAD0}"/>
    <cellStyle name="Output 2 7 15 2 2" xfId="32669" xr:uid="{6CD2A8A2-51E3-409A-8DAB-A52FAA161E75}"/>
    <cellStyle name="Output 2 7 15 2 3" xfId="32670" xr:uid="{15EDD3D3-38CF-4C24-97BC-83FE0E1A8A7F}"/>
    <cellStyle name="Output 2 7 15 3" xfId="32671" xr:uid="{D3DD4C66-3B3D-4F47-BDE8-95F158611FB0}"/>
    <cellStyle name="Output 2 7 15 3 2" xfId="32672" xr:uid="{E4BE5240-8CA7-400D-A7D1-9825A9930F80}"/>
    <cellStyle name="Output 2 7 15 3 3" xfId="32673" xr:uid="{954EB13C-4003-407C-AFCB-07DD208F2D0D}"/>
    <cellStyle name="Output 2 7 15 4" xfId="32674" xr:uid="{B47B94F6-1AF6-47C1-99A2-7793C67A7B59}"/>
    <cellStyle name="Output 2 7 15 4 2" xfId="32675" xr:uid="{CE6D86E7-CC69-4ED8-B96E-03ABFD60BFE1}"/>
    <cellStyle name="Output 2 7 15 4 3" xfId="32676" xr:uid="{69764461-5CDA-43D8-9219-9F470391E984}"/>
    <cellStyle name="Output 2 7 15 5" xfId="32677" xr:uid="{FA279E64-2962-4ED9-AC02-4F1E1707D50C}"/>
    <cellStyle name="Output 2 7 15 5 2" xfId="32678" xr:uid="{B37F6259-5C03-49BC-A059-E67F2CA945C4}"/>
    <cellStyle name="Output 2 7 15 5 3" xfId="32679" xr:uid="{23B955A0-AA3F-478C-921B-219BA971B4F1}"/>
    <cellStyle name="Output 2 7 15 6" xfId="32680" xr:uid="{76FC7EEB-B1A5-46D6-BB5C-B85D845F4E53}"/>
    <cellStyle name="Output 2 7 15 6 2" xfId="32681" xr:uid="{D66B0509-1705-4A12-AC89-37E51D5BBA37}"/>
    <cellStyle name="Output 2 7 15 6 3" xfId="32682" xr:uid="{2D08968C-B7E3-4BEB-957D-6D2F79233FAC}"/>
    <cellStyle name="Output 2 7 15 7" xfId="32683" xr:uid="{B4B03121-F16D-413C-BAC0-19982A05C95C}"/>
    <cellStyle name="Output 2 7 15 8" xfId="32684" xr:uid="{2EB3ADD2-0BA3-42FE-B3AA-8FD24ECA017C}"/>
    <cellStyle name="Output 2 7 15 9" xfId="32685" xr:uid="{C3CCDD18-A9DB-4193-979E-08DE0A5D1385}"/>
    <cellStyle name="Output 2 7 16" xfId="32686" xr:uid="{19B37AB7-C277-458F-95D1-F210230CD863}"/>
    <cellStyle name="Output 2 7 16 2" xfId="32687" xr:uid="{F38CF979-3EE7-4CFF-9912-27B1E610472F}"/>
    <cellStyle name="Output 2 7 16 3" xfId="32688" xr:uid="{84358874-C15E-4D16-91B5-5385A00323EA}"/>
    <cellStyle name="Output 2 7 16 4" xfId="32689" xr:uid="{40FDCEC0-045B-4DBA-AE8E-DB8144F83896}"/>
    <cellStyle name="Output 2 7 17" xfId="32690" xr:uid="{A3419B24-17B5-4049-9BFA-4CBDDD959A3D}"/>
    <cellStyle name="Output 2 7 18" xfId="32691" xr:uid="{2B1EFF46-8420-4F15-9D61-2463B24F908B}"/>
    <cellStyle name="Output 2 7 19" xfId="32692" xr:uid="{18AC7FC2-AC4C-4929-B146-54FD89AAC621}"/>
    <cellStyle name="Output 2 7 2" xfId="32693" xr:uid="{63C110B8-E42B-40EF-8C90-AAF09988AED9}"/>
    <cellStyle name="Output 2 7 2 10" xfId="32694" xr:uid="{8A314BF7-2C34-4463-940C-EA9AB8D93844}"/>
    <cellStyle name="Output 2 7 2 10 2" xfId="32695" xr:uid="{6ADE9BDA-B171-4188-94EB-529BA23464C0}"/>
    <cellStyle name="Output 2 7 2 10 2 2" xfId="32696" xr:uid="{5BE124A5-AE86-4D30-B786-13380FE0D694}"/>
    <cellStyle name="Output 2 7 2 10 2 3" xfId="32697" xr:uid="{7638CC90-BE2D-48BA-93B8-44585E517C2C}"/>
    <cellStyle name="Output 2 7 2 10 3" xfId="32698" xr:uid="{7A440A85-C99F-40D9-BA9B-D9CF6D58B21E}"/>
    <cellStyle name="Output 2 7 2 10 3 2" xfId="32699" xr:uid="{8311CB98-7812-4B41-9579-102734ECDE16}"/>
    <cellStyle name="Output 2 7 2 10 3 3" xfId="32700" xr:uid="{F2A7B981-3B65-42A1-BD07-E97749E75046}"/>
    <cellStyle name="Output 2 7 2 10 4" xfId="32701" xr:uid="{02D517B9-6D44-4E05-85C3-5794E2710F86}"/>
    <cellStyle name="Output 2 7 2 10 4 2" xfId="32702" xr:uid="{7E24FF82-463E-4DE9-9058-D8DC4742E514}"/>
    <cellStyle name="Output 2 7 2 10 4 3" xfId="32703" xr:uid="{8B4182A0-CC98-439F-A276-CC22EDFCE219}"/>
    <cellStyle name="Output 2 7 2 10 5" xfId="32704" xr:uid="{E352B046-AD60-406B-A62F-619C49AB1705}"/>
    <cellStyle name="Output 2 7 2 10 5 2" xfId="32705" xr:uid="{E01DB4CF-1964-4983-A0F4-8FBA42DD2F69}"/>
    <cellStyle name="Output 2 7 2 10 5 3" xfId="32706" xr:uid="{B6D0064A-D123-4E4A-BFE2-42AFAF27E2DB}"/>
    <cellStyle name="Output 2 7 2 10 6" xfId="32707" xr:uid="{EC61C80A-54FD-4A04-AE0C-378303646DE6}"/>
    <cellStyle name="Output 2 7 2 10 6 2" xfId="32708" xr:uid="{ED9701BD-DD5E-4797-97FF-04FFEAC314B5}"/>
    <cellStyle name="Output 2 7 2 10 6 3" xfId="32709" xr:uid="{63DC0741-02E0-4762-BB56-EB8E0B4C4B39}"/>
    <cellStyle name="Output 2 7 2 10 7" xfId="32710" xr:uid="{67C6E5BD-ED8B-43F8-B119-2EF6150ECDAC}"/>
    <cellStyle name="Output 2 7 2 10 8" xfId="32711" xr:uid="{D98E30F6-CBA2-431C-A30B-4557A5A4533A}"/>
    <cellStyle name="Output 2 7 2 10 9" xfId="32712" xr:uid="{2215632B-6189-461C-97ED-AFB5E385E8D8}"/>
    <cellStyle name="Output 2 7 2 11" xfId="32713" xr:uid="{2FCB7A30-51A3-4CC9-ADCC-5F4DC8A6A417}"/>
    <cellStyle name="Output 2 7 2 11 2" xfId="32714" xr:uid="{DB0AD110-23A9-4496-88B1-A8D8F1076030}"/>
    <cellStyle name="Output 2 7 2 11 2 2" xfId="32715" xr:uid="{7B9287ED-FDD4-40E1-81D5-D7DE467833B7}"/>
    <cellStyle name="Output 2 7 2 11 2 3" xfId="32716" xr:uid="{083C5E48-4DB6-43D3-9CEC-CBBA6737DF4D}"/>
    <cellStyle name="Output 2 7 2 11 3" xfId="32717" xr:uid="{3372C7B8-53C0-4D59-B49D-C6F552D740E8}"/>
    <cellStyle name="Output 2 7 2 11 3 2" xfId="32718" xr:uid="{0296360F-1C54-4306-B427-B003455C1574}"/>
    <cellStyle name="Output 2 7 2 11 3 3" xfId="32719" xr:uid="{913FE1A3-E6B3-466C-BE3E-CD9AD78558E8}"/>
    <cellStyle name="Output 2 7 2 11 4" xfId="32720" xr:uid="{88613232-BF9E-4944-B005-CBEC899FFDDA}"/>
    <cellStyle name="Output 2 7 2 11 4 2" xfId="32721" xr:uid="{87323A79-D2DE-4176-A35D-A644FF9069E0}"/>
    <cellStyle name="Output 2 7 2 11 4 3" xfId="32722" xr:uid="{717DAF3F-CC36-43F4-882D-76404D4BAD83}"/>
    <cellStyle name="Output 2 7 2 11 5" xfId="32723" xr:uid="{29AE0EF4-C950-4664-9211-004CE01F486B}"/>
    <cellStyle name="Output 2 7 2 11 5 2" xfId="32724" xr:uid="{84BE5F84-47DB-47C5-B38B-69C32A250A6C}"/>
    <cellStyle name="Output 2 7 2 11 5 3" xfId="32725" xr:uid="{367EAB64-A59E-45D6-B248-3C62311BF100}"/>
    <cellStyle name="Output 2 7 2 11 6" xfId="32726" xr:uid="{3050807B-CF07-4B1F-BA57-9725F7E68575}"/>
    <cellStyle name="Output 2 7 2 11 6 2" xfId="32727" xr:uid="{A234606F-6890-4F2F-A2EC-DCF31E56CD39}"/>
    <cellStyle name="Output 2 7 2 11 6 3" xfId="32728" xr:uid="{8A3579DD-227C-49B5-9503-8108ED4D7E71}"/>
    <cellStyle name="Output 2 7 2 11 7" xfId="32729" xr:uid="{29754F37-091B-4E65-81C0-C625DAA117A4}"/>
    <cellStyle name="Output 2 7 2 11 8" xfId="32730" xr:uid="{781B47EE-2C50-4984-BA68-D5B1005946D1}"/>
    <cellStyle name="Output 2 7 2 11 9" xfId="32731" xr:uid="{1DF73C63-4FBE-4054-A8B7-344D15F73F66}"/>
    <cellStyle name="Output 2 7 2 12" xfId="32732" xr:uid="{8DF5735F-66A9-4EC1-9E98-952F7AAA00CE}"/>
    <cellStyle name="Output 2 7 2 12 2" xfId="32733" xr:uid="{27F13CBE-FD71-41B8-9633-3A9EF547BB25}"/>
    <cellStyle name="Output 2 7 2 12 2 2" xfId="32734" xr:uid="{4EF972D6-8439-48CB-A39B-6D2E3B16B1A4}"/>
    <cellStyle name="Output 2 7 2 12 2 3" xfId="32735" xr:uid="{40AAD875-E834-41D1-8DB0-664071B98D70}"/>
    <cellStyle name="Output 2 7 2 12 3" xfId="32736" xr:uid="{9D49EE8C-7E43-4CD4-89BB-A1F88A8E5A75}"/>
    <cellStyle name="Output 2 7 2 12 3 2" xfId="32737" xr:uid="{9E5C8135-6764-49B1-A277-8C64685F46E4}"/>
    <cellStyle name="Output 2 7 2 12 3 3" xfId="32738" xr:uid="{06893599-6012-4E34-839D-A41F80C20C2A}"/>
    <cellStyle name="Output 2 7 2 12 4" xfId="32739" xr:uid="{FAA1DB32-F7F0-4F3A-821A-BE70A9DB5BF1}"/>
    <cellStyle name="Output 2 7 2 12 4 2" xfId="32740" xr:uid="{CB4EE750-D13A-4C60-BF75-D542467408F7}"/>
    <cellStyle name="Output 2 7 2 12 4 3" xfId="32741" xr:uid="{C2763D7B-F47C-45F6-81B5-35BA3C4EE6A8}"/>
    <cellStyle name="Output 2 7 2 12 5" xfId="32742" xr:uid="{2C860C94-FD00-4F94-8425-75DC5E1DB8AB}"/>
    <cellStyle name="Output 2 7 2 12 5 2" xfId="32743" xr:uid="{F4FA859F-4371-45ED-AE94-42922192AAD8}"/>
    <cellStyle name="Output 2 7 2 12 5 3" xfId="32744" xr:uid="{1E155D2A-8E5B-4433-B991-B25C9E447953}"/>
    <cellStyle name="Output 2 7 2 12 6" xfId="32745" xr:uid="{D3C9AE57-1596-4005-B759-81797F824EB5}"/>
    <cellStyle name="Output 2 7 2 12 6 2" xfId="32746" xr:uid="{C64BD724-ED53-4978-A4D7-9AA75CCE35B6}"/>
    <cellStyle name="Output 2 7 2 12 6 3" xfId="32747" xr:uid="{383F710B-59FC-4412-87E0-118991D4372D}"/>
    <cellStyle name="Output 2 7 2 12 7" xfId="32748" xr:uid="{11E3000A-8442-4ABB-A356-B2EB7615BA91}"/>
    <cellStyle name="Output 2 7 2 12 8" xfId="32749" xr:uid="{1185201F-6705-47DC-B32E-1A7544903F72}"/>
    <cellStyle name="Output 2 7 2 12 9" xfId="32750" xr:uid="{55B81D3C-82D7-47E3-9D41-C51716CB56AB}"/>
    <cellStyle name="Output 2 7 2 13" xfId="32751" xr:uid="{9C8C45D2-6F6D-465E-B5D2-457211BAB3CB}"/>
    <cellStyle name="Output 2 7 2 13 2" xfId="32752" xr:uid="{A1B91221-E1BA-4214-9393-3AC1880A2B8B}"/>
    <cellStyle name="Output 2 7 2 13 2 2" xfId="32753" xr:uid="{E10239CB-A901-46EA-A49C-CFD1492821AF}"/>
    <cellStyle name="Output 2 7 2 13 2 3" xfId="32754" xr:uid="{17B10CCA-E825-4ED5-B12E-2C73B720F594}"/>
    <cellStyle name="Output 2 7 2 13 3" xfId="32755" xr:uid="{0E5C4937-94D5-424E-8942-CF3B12F56E1B}"/>
    <cellStyle name="Output 2 7 2 13 3 2" xfId="32756" xr:uid="{C0B527D7-95ED-4217-8032-F9B253F4F562}"/>
    <cellStyle name="Output 2 7 2 13 3 3" xfId="32757" xr:uid="{1A633DC0-AA96-48A5-8200-44D89F17C8B0}"/>
    <cellStyle name="Output 2 7 2 13 4" xfId="32758" xr:uid="{2F00227F-4C41-4F41-AC7B-E0F2E4BF65F6}"/>
    <cellStyle name="Output 2 7 2 13 4 2" xfId="32759" xr:uid="{B1C92CDC-92F6-4ED4-B49C-D602FBCB9979}"/>
    <cellStyle name="Output 2 7 2 13 4 3" xfId="32760" xr:uid="{5DCBAE2D-D989-4CBF-AD74-8CAA9BD1080B}"/>
    <cellStyle name="Output 2 7 2 13 5" xfId="32761" xr:uid="{74E70CCE-EDFB-4A11-B2F2-C26A266BE283}"/>
    <cellStyle name="Output 2 7 2 13 5 2" xfId="32762" xr:uid="{1530D532-3D24-4721-AFC6-D5E571EAC41F}"/>
    <cellStyle name="Output 2 7 2 13 5 3" xfId="32763" xr:uid="{0FC9F92D-815F-4F54-98FE-AD1F6F9AB06D}"/>
    <cellStyle name="Output 2 7 2 13 6" xfId="32764" xr:uid="{3BA214C6-AAFB-419F-9A1E-9327BC261AE1}"/>
    <cellStyle name="Output 2 7 2 13 6 2" xfId="32765" xr:uid="{D107F0E9-89D1-4914-88CA-5EECA3CA6936}"/>
    <cellStyle name="Output 2 7 2 13 6 3" xfId="32766" xr:uid="{AEB3E547-E1B2-43BC-93B0-B756FF8C9A33}"/>
    <cellStyle name="Output 2 7 2 13 7" xfId="32767" xr:uid="{54DF7AEA-E522-41D8-A013-96F478452467}"/>
    <cellStyle name="Output 2 7 2 13 8" xfId="32768" xr:uid="{E485304A-C610-4C9C-88CF-69ED139E9C42}"/>
    <cellStyle name="Output 2 7 2 13 9" xfId="32769" xr:uid="{5D5C35EF-1EAF-4380-A770-752929685113}"/>
    <cellStyle name="Output 2 7 2 14" xfId="32770" xr:uid="{9C9660CE-D009-49C4-917F-4E8C848D0D60}"/>
    <cellStyle name="Output 2 7 2 14 2" xfId="32771" xr:uid="{5784EBC1-C1D9-4E02-8242-D3FFD83B97EE}"/>
    <cellStyle name="Output 2 7 2 14 3" xfId="32772" xr:uid="{B766A1A3-1C8A-4B2A-935D-335A6990582D}"/>
    <cellStyle name="Output 2 7 2 14 4" xfId="32773" xr:uid="{E98CB915-9F99-45AA-BDE3-F2B069F8B32B}"/>
    <cellStyle name="Output 2 7 2 15" xfId="32774" xr:uid="{59137AC4-75A9-4B68-AA32-5F4FEF97DF1E}"/>
    <cellStyle name="Output 2 7 2 16" xfId="32775" xr:uid="{5BE44F16-5E6A-47E8-8CD5-D1EDB0F981F3}"/>
    <cellStyle name="Output 2 7 2 17" xfId="32776" xr:uid="{16A53CDD-5BB4-4F48-AE77-EBB9ECA4EAB9}"/>
    <cellStyle name="Output 2 7 2 18" xfId="32777" xr:uid="{9904EF1F-44FD-48D0-AFD6-31DF54EE26CC}"/>
    <cellStyle name="Output 2 7 2 19" xfId="32778" xr:uid="{4D069BDE-575C-4FC8-B8B9-83DB3F8AC0DB}"/>
    <cellStyle name="Output 2 7 2 2" xfId="32779" xr:uid="{5410AEAB-C65D-455A-89D1-523DD821C0E1}"/>
    <cellStyle name="Output 2 7 2 2 10" xfId="32780" xr:uid="{50E8D0E0-23A8-43C9-AAB4-84664B56F10E}"/>
    <cellStyle name="Output 2 7 2 2 10 2" xfId="32781" xr:uid="{C13F0A26-B8EF-460B-A5CA-A6A66E43B6B1}"/>
    <cellStyle name="Output 2 7 2 2 10 2 2" xfId="32782" xr:uid="{92A52A3A-2D8A-4BE8-8667-010761AE3B67}"/>
    <cellStyle name="Output 2 7 2 2 10 2 3" xfId="32783" xr:uid="{7C6EF161-8923-43FC-8263-2AB1D553C559}"/>
    <cellStyle name="Output 2 7 2 2 10 3" xfId="32784" xr:uid="{1F66A238-5F54-45D7-AE39-58DD017C4533}"/>
    <cellStyle name="Output 2 7 2 2 10 3 2" xfId="32785" xr:uid="{5133F9E7-C61B-4DA2-A54F-DE5E9AAD6A04}"/>
    <cellStyle name="Output 2 7 2 2 10 3 3" xfId="32786" xr:uid="{A468DD49-8291-4CF6-B451-8BDFFAC20B1F}"/>
    <cellStyle name="Output 2 7 2 2 10 4" xfId="32787" xr:uid="{437171CD-0F9A-4B98-A029-1CE1CE89C852}"/>
    <cellStyle name="Output 2 7 2 2 10 4 2" xfId="32788" xr:uid="{211A168A-885E-46CA-B718-2E3539988A39}"/>
    <cellStyle name="Output 2 7 2 2 10 4 3" xfId="32789" xr:uid="{5D45F46E-F8B1-497E-8ACF-049AF5CE5CC2}"/>
    <cellStyle name="Output 2 7 2 2 10 5" xfId="32790" xr:uid="{71EF0207-C075-416E-8582-31E96E9882BF}"/>
    <cellStyle name="Output 2 7 2 2 10 5 2" xfId="32791" xr:uid="{86A8DC78-F100-4680-B6DD-97B400B2AF62}"/>
    <cellStyle name="Output 2 7 2 2 10 5 3" xfId="32792" xr:uid="{9BFC1854-C9D8-4385-AFF7-30D62DE46E02}"/>
    <cellStyle name="Output 2 7 2 2 10 6" xfId="32793" xr:uid="{7819E6CE-31E0-4ECA-ADCE-E14A0CD5301F}"/>
    <cellStyle name="Output 2 7 2 2 10 6 2" xfId="32794" xr:uid="{0847F4E6-EA18-4A80-80D3-4E8CA6C91D01}"/>
    <cellStyle name="Output 2 7 2 2 10 6 3" xfId="32795" xr:uid="{B530EDCF-DDDE-4857-B4E1-21C9ACB69A3B}"/>
    <cellStyle name="Output 2 7 2 2 10 7" xfId="32796" xr:uid="{FA17D126-0D45-4E30-9800-0ADAF2FE4846}"/>
    <cellStyle name="Output 2 7 2 2 10 8" xfId="32797" xr:uid="{D9CD2549-CEA2-42FF-ABB6-80B8236D4B4C}"/>
    <cellStyle name="Output 2 7 2 2 11" xfId="32798" xr:uid="{B55B82A2-C768-4B3F-A411-447CDBFF8A9A}"/>
    <cellStyle name="Output 2 7 2 2 11 2" xfId="32799" xr:uid="{E2F7A0F5-731B-42A3-92CD-59D1A0C07F0E}"/>
    <cellStyle name="Output 2 7 2 2 11 2 2" xfId="32800" xr:uid="{BF43119E-C6B6-4037-96B1-1FF604D2AE8F}"/>
    <cellStyle name="Output 2 7 2 2 11 2 3" xfId="32801" xr:uid="{595B425E-AA1A-4482-A1EB-C643FFE8426C}"/>
    <cellStyle name="Output 2 7 2 2 11 3" xfId="32802" xr:uid="{40F4987D-CE95-46E2-8355-B56DD1B73BC4}"/>
    <cellStyle name="Output 2 7 2 2 11 3 2" xfId="32803" xr:uid="{1F8C2AB5-007B-4225-B811-08E7983CF111}"/>
    <cellStyle name="Output 2 7 2 2 11 3 3" xfId="32804" xr:uid="{ED4197EB-A40F-48AF-93BB-7EA4CEC927AF}"/>
    <cellStyle name="Output 2 7 2 2 11 4" xfId="32805" xr:uid="{B260A3DC-6D33-4DC7-AAF8-C9726F4865A1}"/>
    <cellStyle name="Output 2 7 2 2 11 4 2" xfId="32806" xr:uid="{5D2C28E2-9ECD-4EE2-AB1C-2D49A2052365}"/>
    <cellStyle name="Output 2 7 2 2 11 4 3" xfId="32807" xr:uid="{CCB6877B-B60A-4FF5-B3BD-1C8C24092190}"/>
    <cellStyle name="Output 2 7 2 2 11 5" xfId="32808" xr:uid="{9B944F28-9CA9-48BE-9B4F-F780EBD7D078}"/>
    <cellStyle name="Output 2 7 2 2 11 5 2" xfId="32809" xr:uid="{DE35E122-74CC-490D-9309-1592FA603292}"/>
    <cellStyle name="Output 2 7 2 2 11 5 3" xfId="32810" xr:uid="{CF6B2299-4485-4104-ABD7-0FD6648CB51A}"/>
    <cellStyle name="Output 2 7 2 2 11 6" xfId="32811" xr:uid="{A262B52E-1998-4622-A35E-51DBE10EB39C}"/>
    <cellStyle name="Output 2 7 2 2 11 6 2" xfId="32812" xr:uid="{61E954BF-A53D-447D-B78D-191C5E2450BB}"/>
    <cellStyle name="Output 2 7 2 2 11 6 3" xfId="32813" xr:uid="{804DF3E0-A57C-41AC-A04E-ED7621691872}"/>
    <cellStyle name="Output 2 7 2 2 11 7" xfId="32814" xr:uid="{A28248DB-399B-43D0-8060-570BE7A86F34}"/>
    <cellStyle name="Output 2 7 2 2 11 8" xfId="32815" xr:uid="{0DD350C9-D587-4CA8-9777-2754B2D2415E}"/>
    <cellStyle name="Output 2 7 2 2 12" xfId="32816" xr:uid="{49273791-0492-4FBB-A27E-4B608FE23635}"/>
    <cellStyle name="Output 2 7 2 2 12 2" xfId="32817" xr:uid="{0A09D851-4B5B-4F71-8956-3B68E190C645}"/>
    <cellStyle name="Output 2 7 2 2 12 2 2" xfId="32818" xr:uid="{9B740977-6FDC-4416-9FFD-537D23B6BA00}"/>
    <cellStyle name="Output 2 7 2 2 12 2 3" xfId="32819" xr:uid="{3CDF8BAA-0544-4934-A001-7C88FB5EDF74}"/>
    <cellStyle name="Output 2 7 2 2 12 3" xfId="32820" xr:uid="{AC90DD64-2A27-40B2-A6A4-6A26130C0AC5}"/>
    <cellStyle name="Output 2 7 2 2 12 3 2" xfId="32821" xr:uid="{D2ED06BB-E042-4D88-97F1-99BD421DF632}"/>
    <cellStyle name="Output 2 7 2 2 12 3 3" xfId="32822" xr:uid="{4024685D-0DE5-4763-AF7C-D155F9275788}"/>
    <cellStyle name="Output 2 7 2 2 12 4" xfId="32823" xr:uid="{6B41F7FC-A10A-4F0C-9850-EC99DCAE138E}"/>
    <cellStyle name="Output 2 7 2 2 12 4 2" xfId="32824" xr:uid="{07ECD7C1-EE68-4E43-9F0E-DB4CA62524D9}"/>
    <cellStyle name="Output 2 7 2 2 12 4 3" xfId="32825" xr:uid="{E6FFD9BB-D289-4A06-A629-A01B87F4DA20}"/>
    <cellStyle name="Output 2 7 2 2 12 5" xfId="32826" xr:uid="{62083FC6-3A94-4C71-ABAB-988238D4E1F2}"/>
    <cellStyle name="Output 2 7 2 2 12 5 2" xfId="32827" xr:uid="{6E49429F-39EB-4C68-A62C-2C55351FEDBE}"/>
    <cellStyle name="Output 2 7 2 2 12 5 3" xfId="32828" xr:uid="{A4CEEED8-1DEE-40EA-AF1C-F1284AF49E1A}"/>
    <cellStyle name="Output 2 7 2 2 12 6" xfId="32829" xr:uid="{CE21C055-196D-430C-943A-571FDF7FE076}"/>
    <cellStyle name="Output 2 7 2 2 12 6 2" xfId="32830" xr:uid="{5B73C3DA-1D5F-443B-9B04-AF080BE2A8B3}"/>
    <cellStyle name="Output 2 7 2 2 12 6 3" xfId="32831" xr:uid="{DCA884B9-29CC-4355-94C7-7D3F1AAC6510}"/>
    <cellStyle name="Output 2 7 2 2 12 7" xfId="32832" xr:uid="{C1955FF5-61CE-4A97-8207-C7A048877506}"/>
    <cellStyle name="Output 2 7 2 2 12 8" xfId="32833" xr:uid="{9F7E2160-F49D-4007-B263-600D5E9DF362}"/>
    <cellStyle name="Output 2 7 2 2 13" xfId="32834" xr:uid="{A7A381A6-7474-4DEA-A79F-6D91266D28F2}"/>
    <cellStyle name="Output 2 7 2 2 13 2" xfId="32835" xr:uid="{71004DF8-3452-4D58-91B8-BA64D9B197C2}"/>
    <cellStyle name="Output 2 7 2 2 13 2 2" xfId="32836" xr:uid="{EB26CF4A-FDA0-4C55-9823-26B07B3E5E24}"/>
    <cellStyle name="Output 2 7 2 2 13 2 3" xfId="32837" xr:uid="{4E81983D-4043-4310-941D-490B9453D6DB}"/>
    <cellStyle name="Output 2 7 2 2 13 3" xfId="32838" xr:uid="{54E8C375-C95D-4D04-A4B6-2318F555389D}"/>
    <cellStyle name="Output 2 7 2 2 13 3 2" xfId="32839" xr:uid="{DD60ABC6-AFE3-4E85-82C3-DEB13238B8D1}"/>
    <cellStyle name="Output 2 7 2 2 13 3 3" xfId="32840" xr:uid="{B9F9952D-9CB6-46F5-9424-E96B4AD3A3DA}"/>
    <cellStyle name="Output 2 7 2 2 13 4" xfId="32841" xr:uid="{A042CBB6-90DA-4E52-848B-DB52F9EDFD9E}"/>
    <cellStyle name="Output 2 7 2 2 13 4 2" xfId="32842" xr:uid="{F40C89F1-6B0D-4649-9681-19DDAD7E5902}"/>
    <cellStyle name="Output 2 7 2 2 13 4 3" xfId="32843" xr:uid="{F74DD177-76B9-47A3-8450-B8C7F64916BB}"/>
    <cellStyle name="Output 2 7 2 2 13 5" xfId="32844" xr:uid="{FE6450A5-2AA7-4599-A9E1-E7A9555BF2E7}"/>
    <cellStyle name="Output 2 7 2 2 13 5 2" xfId="32845" xr:uid="{65126720-7FA0-48AF-9D84-594B03CD200B}"/>
    <cellStyle name="Output 2 7 2 2 13 5 3" xfId="32846" xr:uid="{976E53AB-0C81-44D3-8080-DDF104E78C91}"/>
    <cellStyle name="Output 2 7 2 2 13 6" xfId="32847" xr:uid="{A04D3E31-AB23-465E-9581-DA25E62E0E7C}"/>
    <cellStyle name="Output 2 7 2 2 13 6 2" xfId="32848" xr:uid="{D9789705-5D74-4D4F-B0CF-9DBE69AF85DA}"/>
    <cellStyle name="Output 2 7 2 2 13 6 3" xfId="32849" xr:uid="{95E687C3-2449-4758-AD03-20440BA46B27}"/>
    <cellStyle name="Output 2 7 2 2 13 7" xfId="32850" xr:uid="{BD6F1EF8-F959-40AE-A235-E87D68A7A1BF}"/>
    <cellStyle name="Output 2 7 2 2 13 8" xfId="32851" xr:uid="{44FEDB2E-5675-4798-A675-408674DB2856}"/>
    <cellStyle name="Output 2 7 2 2 14" xfId="32852" xr:uid="{50DAB91B-DCCD-46F3-8093-1BC759874EC9}"/>
    <cellStyle name="Output 2 7 2 2 14 2" xfId="32853" xr:uid="{E4AB9977-B7C1-4FD1-9B97-21C1A65A07B2}"/>
    <cellStyle name="Output 2 7 2 2 14 2 2" xfId="32854" xr:uid="{0FA01769-F709-4D4A-A2C2-9BD40BCC4032}"/>
    <cellStyle name="Output 2 7 2 2 14 2 3" xfId="32855" xr:uid="{8A531C55-1984-4E86-9DCA-441395453B7F}"/>
    <cellStyle name="Output 2 7 2 2 14 3" xfId="32856" xr:uid="{2FA9076A-72ED-42DE-B075-37F9B8523517}"/>
    <cellStyle name="Output 2 7 2 2 14 3 2" xfId="32857" xr:uid="{9F95F422-E57F-41DB-95BE-F488DE45B438}"/>
    <cellStyle name="Output 2 7 2 2 14 3 3" xfId="32858" xr:uid="{C27BA2D7-CF2C-498A-8100-039641401837}"/>
    <cellStyle name="Output 2 7 2 2 14 4" xfId="32859" xr:uid="{9F60160E-126C-40F7-BC10-DA71E571E91C}"/>
    <cellStyle name="Output 2 7 2 2 14 4 2" xfId="32860" xr:uid="{6778CCE8-C9B9-4A7E-B99B-CA1B3825041E}"/>
    <cellStyle name="Output 2 7 2 2 14 4 3" xfId="32861" xr:uid="{A9CB51A9-963C-44AB-B45C-9C230DA4BEBF}"/>
    <cellStyle name="Output 2 7 2 2 14 5" xfId="32862" xr:uid="{E70CD553-8204-4FA7-95B0-DDB66296F034}"/>
    <cellStyle name="Output 2 7 2 2 14 5 2" xfId="32863" xr:uid="{CBF8FBBB-6D78-46EE-B041-B96E0198D492}"/>
    <cellStyle name="Output 2 7 2 2 14 5 3" xfId="32864" xr:uid="{7CF56A01-71FC-4D6B-B76F-CFA52587001A}"/>
    <cellStyle name="Output 2 7 2 2 14 6" xfId="32865" xr:uid="{16788CD8-731B-4193-B15C-4F32FE8BDAFC}"/>
    <cellStyle name="Output 2 7 2 2 14 6 2" xfId="32866" xr:uid="{95C24300-7DB0-4058-88DD-C2E5E725C25A}"/>
    <cellStyle name="Output 2 7 2 2 14 6 3" xfId="32867" xr:uid="{F281406B-676E-437B-9FD6-049BE36E8FEA}"/>
    <cellStyle name="Output 2 7 2 2 14 7" xfId="32868" xr:uid="{149B2BF6-AF47-4608-A6F4-2FFEEE0AA89F}"/>
    <cellStyle name="Output 2 7 2 2 14 8" xfId="32869" xr:uid="{93B1FBFF-78E8-4346-8A74-F8F78E6FA71F}"/>
    <cellStyle name="Output 2 7 2 2 15" xfId="32870" xr:uid="{A198D57F-F867-4510-917B-84366AC94978}"/>
    <cellStyle name="Output 2 7 2 2 15 2" xfId="32871" xr:uid="{E7DBB300-FAC9-469F-9081-D19C802EE136}"/>
    <cellStyle name="Output 2 7 2 2 15 3" xfId="32872" xr:uid="{EC9D7E7B-5201-49BB-BEEC-D763789BC372}"/>
    <cellStyle name="Output 2 7 2 2 16" xfId="32873" xr:uid="{A7BCFB4A-1243-4C85-8BAF-B674FB7CCFB0}"/>
    <cellStyle name="Output 2 7 2 2 16 2" xfId="32874" xr:uid="{87BE358F-F56C-4BA6-87E7-5D1A80DB1BF1}"/>
    <cellStyle name="Output 2 7 2 2 16 3" xfId="32875" xr:uid="{430A1F64-6906-42B4-903D-514C3F38F823}"/>
    <cellStyle name="Output 2 7 2 2 17" xfId="32876" xr:uid="{8B370453-114F-46C9-9E22-37D098C106E4}"/>
    <cellStyle name="Output 2 7 2 2 18" xfId="32877" xr:uid="{2DD4E224-240E-4B26-900C-FED66AAC5D8F}"/>
    <cellStyle name="Output 2 7 2 2 2" xfId="32878" xr:uid="{8A132BEB-DC0F-43BB-95B2-7F5C15BEA788}"/>
    <cellStyle name="Output 2 7 2 2 2 2" xfId="32879" xr:uid="{88A981DA-CCB0-45DE-83FF-0650A34991A9}"/>
    <cellStyle name="Output 2 7 2 2 2 2 2" xfId="32880" xr:uid="{E4B4DF95-A4A4-450F-BCBB-DCE0A4447940}"/>
    <cellStyle name="Output 2 7 2 2 2 2 3" xfId="32881" xr:uid="{330149A0-80B9-4BE8-82E6-98BA004B75B0}"/>
    <cellStyle name="Output 2 7 2 2 2 3" xfId="32882" xr:uid="{A0D6C9D0-6DD4-485F-BD49-531871F432E5}"/>
    <cellStyle name="Output 2 7 2 2 2 3 2" xfId="32883" xr:uid="{9F6A726F-C359-42A2-A388-1927F8CABCDC}"/>
    <cellStyle name="Output 2 7 2 2 2 3 3" xfId="32884" xr:uid="{869603D3-18BF-469D-BCC2-89D6D41DA131}"/>
    <cellStyle name="Output 2 7 2 2 2 4" xfId="32885" xr:uid="{841A35F8-6868-4E78-BADD-36403F832A19}"/>
    <cellStyle name="Output 2 7 2 2 2 4 2" xfId="32886" xr:uid="{676A08C7-B4D0-479D-9030-9BDF37739906}"/>
    <cellStyle name="Output 2 7 2 2 2 4 3" xfId="32887" xr:uid="{B872FCAC-988E-4532-9033-6E84F4FC645B}"/>
    <cellStyle name="Output 2 7 2 2 2 5" xfId="32888" xr:uid="{487C4EE4-04A4-486A-A010-4540E2B90E02}"/>
    <cellStyle name="Output 2 7 2 2 2 5 2" xfId="32889" xr:uid="{D12697CA-2814-4911-A2E9-E3671D598DD5}"/>
    <cellStyle name="Output 2 7 2 2 2 5 3" xfId="32890" xr:uid="{D2A48274-3110-47F7-BAF2-105247F9FF56}"/>
    <cellStyle name="Output 2 7 2 2 2 6" xfId="32891" xr:uid="{C44E0F31-0134-41EC-A01C-E527FE380A10}"/>
    <cellStyle name="Output 2 7 2 2 2 6 2" xfId="32892" xr:uid="{56A6E7C1-F131-4DB9-828E-CF5D21A86E5B}"/>
    <cellStyle name="Output 2 7 2 2 2 6 3" xfId="32893" xr:uid="{9048E6A0-4D35-4B47-BA19-D4A12C2F2201}"/>
    <cellStyle name="Output 2 7 2 2 2 7" xfId="32894" xr:uid="{5E1F9687-DFB8-4750-B121-BA8DC66D19F1}"/>
    <cellStyle name="Output 2 7 2 2 2 8" xfId="32895" xr:uid="{78CE4C1C-7822-45AC-8B4D-22F3F6749262}"/>
    <cellStyle name="Output 2 7 2 2 2 9" xfId="32896" xr:uid="{E16841B1-D7E5-4F78-B107-0B4B1F4CDC65}"/>
    <cellStyle name="Output 2 7 2 2 3" xfId="32897" xr:uid="{ADD7A698-C985-4596-B222-77498E7EDA91}"/>
    <cellStyle name="Output 2 7 2 2 3 2" xfId="32898" xr:uid="{8B738A7D-728D-49D2-9275-5F7502EE7AB1}"/>
    <cellStyle name="Output 2 7 2 2 3 2 2" xfId="32899" xr:uid="{DA7ED318-B803-434E-876D-C024F05C320D}"/>
    <cellStyle name="Output 2 7 2 2 3 2 3" xfId="32900" xr:uid="{EF5D3384-C13F-49FE-A418-50250D44F78F}"/>
    <cellStyle name="Output 2 7 2 2 3 3" xfId="32901" xr:uid="{4FCBE10C-EF4C-4A10-9E71-9BD8591AF500}"/>
    <cellStyle name="Output 2 7 2 2 3 3 2" xfId="32902" xr:uid="{B4CDA46B-10ED-4F63-9513-F2FDB0B8B4BF}"/>
    <cellStyle name="Output 2 7 2 2 3 3 3" xfId="32903" xr:uid="{3E325B6D-1620-46DB-B038-4CF69743CB1C}"/>
    <cellStyle name="Output 2 7 2 2 3 4" xfId="32904" xr:uid="{9800DC5C-4C3D-400F-BF7D-45DDFBB4C676}"/>
    <cellStyle name="Output 2 7 2 2 3 4 2" xfId="32905" xr:uid="{A5FEC218-D526-4EAB-A381-25AFC278CADE}"/>
    <cellStyle name="Output 2 7 2 2 3 4 3" xfId="32906" xr:uid="{1AA2847D-FAA9-433D-8D39-07BEDFFA400D}"/>
    <cellStyle name="Output 2 7 2 2 3 5" xfId="32907" xr:uid="{E03A6F14-3088-422F-BA9C-DD88A3A66A22}"/>
    <cellStyle name="Output 2 7 2 2 3 5 2" xfId="32908" xr:uid="{9B1B3E29-300D-4751-B24B-7825C76DB54C}"/>
    <cellStyle name="Output 2 7 2 2 3 5 3" xfId="32909" xr:uid="{87298FC5-F23E-42EE-B213-08CA865D2B6B}"/>
    <cellStyle name="Output 2 7 2 2 3 6" xfId="32910" xr:uid="{708F0DE5-8D3B-4820-90AC-594899C1D015}"/>
    <cellStyle name="Output 2 7 2 2 3 6 2" xfId="32911" xr:uid="{6772A96A-1BB2-412A-BA2E-B93594783BFB}"/>
    <cellStyle name="Output 2 7 2 2 3 6 3" xfId="32912" xr:uid="{BBE4DF5D-64C5-4D9E-9011-D2BE275BD07C}"/>
    <cellStyle name="Output 2 7 2 2 3 7" xfId="32913" xr:uid="{52D69E18-D680-4FE9-887E-78DAA893504A}"/>
    <cellStyle name="Output 2 7 2 2 3 8" xfId="32914" xr:uid="{2C050014-7C9C-4213-8278-E52F41079D23}"/>
    <cellStyle name="Output 2 7 2 2 3 9" xfId="32915" xr:uid="{743DE1FA-4B0B-4D29-80FB-1FE7088346B9}"/>
    <cellStyle name="Output 2 7 2 2 4" xfId="32916" xr:uid="{81577BC9-E3D0-4865-BED6-E42AEB1662BE}"/>
    <cellStyle name="Output 2 7 2 2 4 2" xfId="32917" xr:uid="{AC55B6A7-7FC9-4DC8-9002-43F865A7D594}"/>
    <cellStyle name="Output 2 7 2 2 4 2 2" xfId="32918" xr:uid="{41E1010C-5925-4CDC-87B0-C6DA106DA866}"/>
    <cellStyle name="Output 2 7 2 2 4 2 3" xfId="32919" xr:uid="{D08E6DBE-59DE-46C7-8241-8F4297F0F84A}"/>
    <cellStyle name="Output 2 7 2 2 4 3" xfId="32920" xr:uid="{7BBCB683-DA91-490D-9A90-CE383D984DEA}"/>
    <cellStyle name="Output 2 7 2 2 4 3 2" xfId="32921" xr:uid="{2D2D6E05-4B98-4C5F-9E2F-83AF4EC0FCBD}"/>
    <cellStyle name="Output 2 7 2 2 4 3 3" xfId="32922" xr:uid="{418262A6-4092-48D1-91DE-E02CC8C51095}"/>
    <cellStyle name="Output 2 7 2 2 4 4" xfId="32923" xr:uid="{7C97F6AD-3D5E-4D15-AD94-6BD57ED5D06E}"/>
    <cellStyle name="Output 2 7 2 2 4 4 2" xfId="32924" xr:uid="{769CAFC7-13AE-42FA-8838-0F6E9D6ABB86}"/>
    <cellStyle name="Output 2 7 2 2 4 4 3" xfId="32925" xr:uid="{7BA233DD-2877-498E-9A6F-2C139E734C45}"/>
    <cellStyle name="Output 2 7 2 2 4 5" xfId="32926" xr:uid="{4A5D3802-8EFB-4F7A-814F-4B7C9DC27FDD}"/>
    <cellStyle name="Output 2 7 2 2 4 5 2" xfId="32927" xr:uid="{2CA482B3-5ADE-4529-A544-D551448C793D}"/>
    <cellStyle name="Output 2 7 2 2 4 5 3" xfId="32928" xr:uid="{9E846EE8-D70F-4B30-92D0-FDD549500855}"/>
    <cellStyle name="Output 2 7 2 2 4 6" xfId="32929" xr:uid="{00670AEA-0610-4F68-8447-0360CE543C73}"/>
    <cellStyle name="Output 2 7 2 2 4 6 2" xfId="32930" xr:uid="{2313B224-8A3D-4B2D-86EA-C58C1CC00B81}"/>
    <cellStyle name="Output 2 7 2 2 4 6 3" xfId="32931" xr:uid="{BE9FD0E3-A942-44F6-835E-50CC5F93E728}"/>
    <cellStyle name="Output 2 7 2 2 4 7" xfId="32932" xr:uid="{4D08A793-5CD1-476B-975C-621608490070}"/>
    <cellStyle name="Output 2 7 2 2 4 8" xfId="32933" xr:uid="{6EE12874-AED7-4D9C-B98F-A4536FB1CD7B}"/>
    <cellStyle name="Output 2 7 2 2 4 9" xfId="32934" xr:uid="{FDF50412-05E0-4132-A379-DBA41DE26745}"/>
    <cellStyle name="Output 2 7 2 2 5" xfId="32935" xr:uid="{81099C5A-4E29-4C6C-9579-0D1DC573DC73}"/>
    <cellStyle name="Output 2 7 2 2 5 2" xfId="32936" xr:uid="{373B94D2-6711-4144-B6D4-BD086BECE293}"/>
    <cellStyle name="Output 2 7 2 2 5 2 2" xfId="32937" xr:uid="{51077900-88F9-41F9-9484-5887D250CBD3}"/>
    <cellStyle name="Output 2 7 2 2 5 2 3" xfId="32938" xr:uid="{92C536A6-9B22-4D36-B427-5209E48BF28D}"/>
    <cellStyle name="Output 2 7 2 2 5 3" xfId="32939" xr:uid="{D93D148C-EC81-4E6C-9651-D482FF24B1DF}"/>
    <cellStyle name="Output 2 7 2 2 5 3 2" xfId="32940" xr:uid="{14DEB876-5488-41F3-959A-56F861224A5D}"/>
    <cellStyle name="Output 2 7 2 2 5 3 3" xfId="32941" xr:uid="{582E50A4-4560-4D39-80D1-C1410E529357}"/>
    <cellStyle name="Output 2 7 2 2 5 4" xfId="32942" xr:uid="{1FAF67B6-E12E-4391-A169-6E5E1A61FAA8}"/>
    <cellStyle name="Output 2 7 2 2 5 4 2" xfId="32943" xr:uid="{9204E231-40C9-45A0-B10E-520191F136AA}"/>
    <cellStyle name="Output 2 7 2 2 5 4 3" xfId="32944" xr:uid="{DAD82CDF-A025-4AB3-A8F9-D036E6E0E00C}"/>
    <cellStyle name="Output 2 7 2 2 5 5" xfId="32945" xr:uid="{BB19B2CB-99CB-4CA3-BA7A-23A5FA779741}"/>
    <cellStyle name="Output 2 7 2 2 5 5 2" xfId="32946" xr:uid="{39B6CB0B-6875-48DF-A962-CFDACABAD4C4}"/>
    <cellStyle name="Output 2 7 2 2 5 5 3" xfId="32947" xr:uid="{65297C13-A740-432E-89B1-751A0CE360DB}"/>
    <cellStyle name="Output 2 7 2 2 5 6" xfId="32948" xr:uid="{1201D020-A6DA-429C-BF6C-021C301AF3EF}"/>
    <cellStyle name="Output 2 7 2 2 5 6 2" xfId="32949" xr:uid="{4D3D5DB2-3A65-4200-93AF-F81D822D3EF1}"/>
    <cellStyle name="Output 2 7 2 2 5 6 3" xfId="32950" xr:uid="{4D612E1B-C2B3-4F99-8899-5321E7C456F9}"/>
    <cellStyle name="Output 2 7 2 2 5 7" xfId="32951" xr:uid="{8E31C759-0E8A-4145-871C-134B6E160E76}"/>
    <cellStyle name="Output 2 7 2 2 5 8" xfId="32952" xr:uid="{5FF6E6E7-A02E-44A3-81A3-9B3C45ED1ABD}"/>
    <cellStyle name="Output 2 7 2 2 5 9" xfId="32953" xr:uid="{7221C01B-9646-4604-9F07-415F4A40CE60}"/>
    <cellStyle name="Output 2 7 2 2 6" xfId="32954" xr:uid="{689BCEEC-5F81-4E46-91E4-D86415DD7A84}"/>
    <cellStyle name="Output 2 7 2 2 6 2" xfId="32955" xr:uid="{C1A5440C-ABA8-4FBD-8B00-D654A6D69503}"/>
    <cellStyle name="Output 2 7 2 2 6 2 2" xfId="32956" xr:uid="{52FF8329-D75E-444E-AD0A-16DCEEA9FCE4}"/>
    <cellStyle name="Output 2 7 2 2 6 2 3" xfId="32957" xr:uid="{98CE5EE4-7D69-4E5A-BA9A-08C2B2FCC2DA}"/>
    <cellStyle name="Output 2 7 2 2 6 3" xfId="32958" xr:uid="{217D5987-0FEC-4FDD-AFC0-953E1F17C1F5}"/>
    <cellStyle name="Output 2 7 2 2 6 3 2" xfId="32959" xr:uid="{BC5834B1-8EB4-422D-8B61-37B2FA51F692}"/>
    <cellStyle name="Output 2 7 2 2 6 3 3" xfId="32960" xr:uid="{E217F011-6546-4EEB-B050-CF25AE760848}"/>
    <cellStyle name="Output 2 7 2 2 6 4" xfId="32961" xr:uid="{641F7C01-EB7C-48E0-9E25-78C5096411A6}"/>
    <cellStyle name="Output 2 7 2 2 6 4 2" xfId="32962" xr:uid="{5DFFC430-57A4-419D-80B8-6DD255101599}"/>
    <cellStyle name="Output 2 7 2 2 6 4 3" xfId="32963" xr:uid="{4715EC3A-F3DC-47A2-974A-63A5C037D101}"/>
    <cellStyle name="Output 2 7 2 2 6 5" xfId="32964" xr:uid="{3B6EC2F7-0628-47C2-9685-FD822C5F8373}"/>
    <cellStyle name="Output 2 7 2 2 6 5 2" xfId="32965" xr:uid="{67B4E967-AECF-457D-9A58-00665C13D8C7}"/>
    <cellStyle name="Output 2 7 2 2 6 5 3" xfId="32966" xr:uid="{8FBDFD1E-EEF9-4F5B-AA44-D9502F94E282}"/>
    <cellStyle name="Output 2 7 2 2 6 6" xfId="32967" xr:uid="{13C41195-F773-4CE5-9F9D-4CCC22898383}"/>
    <cellStyle name="Output 2 7 2 2 6 6 2" xfId="32968" xr:uid="{FD62A202-9E7F-4A2D-8858-89821D8121FC}"/>
    <cellStyle name="Output 2 7 2 2 6 6 3" xfId="32969" xr:uid="{C8DFE4ED-9F6E-4806-998D-E3573F26C601}"/>
    <cellStyle name="Output 2 7 2 2 6 7" xfId="32970" xr:uid="{BBB9B199-45A1-436A-917F-3661534E6323}"/>
    <cellStyle name="Output 2 7 2 2 6 8" xfId="32971" xr:uid="{3DC735DF-F99C-40D3-BAE4-CDF9F917A372}"/>
    <cellStyle name="Output 2 7 2 2 6 9" xfId="32972" xr:uid="{7C4743A0-E24C-4F0A-B4C3-DEE3550A3E44}"/>
    <cellStyle name="Output 2 7 2 2 7" xfId="32973" xr:uid="{19FA7393-5D36-4CEB-9328-989BD47D80E9}"/>
    <cellStyle name="Output 2 7 2 2 7 2" xfId="32974" xr:uid="{D6ADF1C4-1472-41B5-A039-5416A6552A7D}"/>
    <cellStyle name="Output 2 7 2 2 7 2 2" xfId="32975" xr:uid="{015253DD-5BBD-4F98-97FF-2EA8D22A035B}"/>
    <cellStyle name="Output 2 7 2 2 7 2 3" xfId="32976" xr:uid="{452ED0EB-4467-4591-8AD5-0E10C4996792}"/>
    <cellStyle name="Output 2 7 2 2 7 3" xfId="32977" xr:uid="{458BD4F9-6467-4AED-A9B9-C485B1CE4A23}"/>
    <cellStyle name="Output 2 7 2 2 7 3 2" xfId="32978" xr:uid="{C605CA9F-8947-4762-A7B8-C8A4606E8A34}"/>
    <cellStyle name="Output 2 7 2 2 7 3 3" xfId="32979" xr:uid="{E3B48054-AD01-4578-81E3-70C34B7AAD3F}"/>
    <cellStyle name="Output 2 7 2 2 7 4" xfId="32980" xr:uid="{84531429-29DD-4800-97C0-EA0CE8D6434E}"/>
    <cellStyle name="Output 2 7 2 2 7 4 2" xfId="32981" xr:uid="{46C111B2-01EF-4BAA-B2D7-42CCCEAC3B10}"/>
    <cellStyle name="Output 2 7 2 2 7 4 3" xfId="32982" xr:uid="{54812F5C-4F7F-46D2-8A8C-D8600EDA716A}"/>
    <cellStyle name="Output 2 7 2 2 7 5" xfId="32983" xr:uid="{EC8E9F91-E68B-470F-AEBA-68D9B6A0746D}"/>
    <cellStyle name="Output 2 7 2 2 7 5 2" xfId="32984" xr:uid="{C985E497-E92F-40E8-9124-291246FF73D9}"/>
    <cellStyle name="Output 2 7 2 2 7 5 3" xfId="32985" xr:uid="{41FC0414-7E87-4BDC-AA1A-CC4E6C9D7D4C}"/>
    <cellStyle name="Output 2 7 2 2 7 6" xfId="32986" xr:uid="{4A29B411-A5C5-4760-82F8-A5825A115944}"/>
    <cellStyle name="Output 2 7 2 2 7 6 2" xfId="32987" xr:uid="{4858E5B5-DD51-492E-ADF6-6E095318C84B}"/>
    <cellStyle name="Output 2 7 2 2 7 6 3" xfId="32988" xr:uid="{37109464-C675-4C29-9B7B-B074C76A5FE8}"/>
    <cellStyle name="Output 2 7 2 2 7 7" xfId="32989" xr:uid="{181AE262-F370-491F-BDF9-6E0FBFDD7D0A}"/>
    <cellStyle name="Output 2 7 2 2 7 8" xfId="32990" xr:uid="{DC109362-2CC2-4723-9967-6502C57149D8}"/>
    <cellStyle name="Output 2 7 2 2 7 9" xfId="32991" xr:uid="{64380C7E-EF19-48A8-8FC1-6807B0C2CBEA}"/>
    <cellStyle name="Output 2 7 2 2 8" xfId="32992" xr:uid="{CCA69D64-3BF5-492C-BC1F-0C7EC6DA45BA}"/>
    <cellStyle name="Output 2 7 2 2 8 2" xfId="32993" xr:uid="{72802FDD-E7B4-4DE1-B32D-CF50FB5C1C6D}"/>
    <cellStyle name="Output 2 7 2 2 8 2 2" xfId="32994" xr:uid="{6E938B45-972B-4D1E-B30D-804677FF9450}"/>
    <cellStyle name="Output 2 7 2 2 8 2 3" xfId="32995" xr:uid="{85C70873-72B9-47CC-960C-CB1FC9E10B50}"/>
    <cellStyle name="Output 2 7 2 2 8 3" xfId="32996" xr:uid="{89994B39-D966-4E69-B907-3F4DCC9AC671}"/>
    <cellStyle name="Output 2 7 2 2 8 3 2" xfId="32997" xr:uid="{703DAB33-4356-4275-807D-637E3EF06917}"/>
    <cellStyle name="Output 2 7 2 2 8 3 3" xfId="32998" xr:uid="{8FCC1877-0DC7-4C94-A731-5724313C173D}"/>
    <cellStyle name="Output 2 7 2 2 8 4" xfId="32999" xr:uid="{B0D5AD05-71CF-4913-9DA5-8C220C3BB424}"/>
    <cellStyle name="Output 2 7 2 2 8 4 2" xfId="33000" xr:uid="{E34DFF5D-F4A1-434B-A96B-264E01E059A6}"/>
    <cellStyle name="Output 2 7 2 2 8 4 3" xfId="33001" xr:uid="{3712B81E-EB94-44ED-B3C6-DC14D9B03D53}"/>
    <cellStyle name="Output 2 7 2 2 8 5" xfId="33002" xr:uid="{A1520132-20B0-4018-A7B7-969AD8DF7597}"/>
    <cellStyle name="Output 2 7 2 2 8 5 2" xfId="33003" xr:uid="{0E035610-621D-4918-804E-CF2DC41C73E9}"/>
    <cellStyle name="Output 2 7 2 2 8 5 3" xfId="33004" xr:uid="{54638506-8D8B-40DA-875F-7A91F7565CCE}"/>
    <cellStyle name="Output 2 7 2 2 8 6" xfId="33005" xr:uid="{88ABDB1F-7574-4B5E-8707-77337C182DA9}"/>
    <cellStyle name="Output 2 7 2 2 8 6 2" xfId="33006" xr:uid="{C4BB42C7-B2E5-4399-8649-E4B13E79B39B}"/>
    <cellStyle name="Output 2 7 2 2 8 6 3" xfId="33007" xr:uid="{E999A015-C75C-4486-B3B3-C21D6A12AD57}"/>
    <cellStyle name="Output 2 7 2 2 8 7" xfId="33008" xr:uid="{4D865A92-A3D7-47E7-B5EA-311FEA4B17AC}"/>
    <cellStyle name="Output 2 7 2 2 8 8" xfId="33009" xr:uid="{48A380AA-EF9B-4DEF-B5CD-0A238DF0D5A4}"/>
    <cellStyle name="Output 2 7 2 2 8 9" xfId="33010" xr:uid="{E8962CFD-93DB-4635-8B95-A25A152BBB65}"/>
    <cellStyle name="Output 2 7 2 2 9" xfId="33011" xr:uid="{D7A6D5AB-0D77-40DD-AEEA-B489FFED32A0}"/>
    <cellStyle name="Output 2 7 2 2 9 2" xfId="33012" xr:uid="{F6DEC390-7AE9-48D5-9FE6-622CA45EAD9C}"/>
    <cellStyle name="Output 2 7 2 2 9 2 2" xfId="33013" xr:uid="{FF409FD2-02D7-4B98-AECE-4768D21D7D3E}"/>
    <cellStyle name="Output 2 7 2 2 9 2 3" xfId="33014" xr:uid="{482BCC8D-F24C-4152-BE04-CDD3628E5B17}"/>
    <cellStyle name="Output 2 7 2 2 9 3" xfId="33015" xr:uid="{0EC9B7D4-F3D5-4126-98EC-DDEB015F92CE}"/>
    <cellStyle name="Output 2 7 2 2 9 3 2" xfId="33016" xr:uid="{9A7C28F0-0583-404C-9368-E6C5C759AF6F}"/>
    <cellStyle name="Output 2 7 2 2 9 3 3" xfId="33017" xr:uid="{52DFC260-DAA9-4D3B-ABDF-7F8A4EAF9FB5}"/>
    <cellStyle name="Output 2 7 2 2 9 4" xfId="33018" xr:uid="{8DE23F4D-BE4B-4955-8972-D08C2F2D03F3}"/>
    <cellStyle name="Output 2 7 2 2 9 4 2" xfId="33019" xr:uid="{C7ABC30A-7E36-4BE4-8D31-5F8FED0AF9D5}"/>
    <cellStyle name="Output 2 7 2 2 9 4 3" xfId="33020" xr:uid="{B1BDB8E5-EA8C-4059-8CD7-0FBF761F463D}"/>
    <cellStyle name="Output 2 7 2 2 9 5" xfId="33021" xr:uid="{64AF73C0-AD94-4C5F-AEF0-5E303E9A60BB}"/>
    <cellStyle name="Output 2 7 2 2 9 5 2" xfId="33022" xr:uid="{9F40BE14-7D1A-4349-806C-4F2F5113C9E9}"/>
    <cellStyle name="Output 2 7 2 2 9 5 3" xfId="33023" xr:uid="{52BF52FA-54CA-498D-98C8-89EA550E9C43}"/>
    <cellStyle name="Output 2 7 2 2 9 6" xfId="33024" xr:uid="{FB4ABA19-8F46-4750-AF34-532BC3202182}"/>
    <cellStyle name="Output 2 7 2 2 9 6 2" xfId="33025" xr:uid="{8DAB10D7-E61F-4241-8CC9-FD5F29CA5A89}"/>
    <cellStyle name="Output 2 7 2 2 9 6 3" xfId="33026" xr:uid="{73DD98F9-1625-48EB-B456-327C3E3DDA15}"/>
    <cellStyle name="Output 2 7 2 2 9 7" xfId="33027" xr:uid="{4173F9B7-3593-4705-86A6-5EF823476C7C}"/>
    <cellStyle name="Output 2 7 2 2 9 8" xfId="33028" xr:uid="{DADC25D5-C467-4CA7-81C4-80D299E572A5}"/>
    <cellStyle name="Output 2 7 2 20" xfId="33029" xr:uid="{BF45BD96-E0D7-4365-B1C2-46075DC88802}"/>
    <cellStyle name="Output 2 7 2 21" xfId="33030" xr:uid="{B9102D9F-7FD8-499E-A198-C757F3F8D4A0}"/>
    <cellStyle name="Output 2 7 2 3" xfId="33031" xr:uid="{57AF4D16-58F1-4C5F-B4A2-0B660EDCE4CE}"/>
    <cellStyle name="Output 2 7 2 3 10" xfId="33032" xr:uid="{9F31081D-B081-49CD-BAA5-D614394E6615}"/>
    <cellStyle name="Output 2 7 2 3 10 2" xfId="33033" xr:uid="{5E52DDC8-125C-401E-B7E5-EA7C93700E5C}"/>
    <cellStyle name="Output 2 7 2 3 10 2 2" xfId="33034" xr:uid="{D587CB47-416B-446F-8360-78E822F29BB5}"/>
    <cellStyle name="Output 2 7 2 3 10 2 3" xfId="33035" xr:uid="{A49EC7D9-3966-4311-BDAD-2794BE315B0F}"/>
    <cellStyle name="Output 2 7 2 3 10 3" xfId="33036" xr:uid="{41C73EB9-FE4D-4A65-BBD9-92E3511FF666}"/>
    <cellStyle name="Output 2 7 2 3 10 3 2" xfId="33037" xr:uid="{8A519DE8-D241-4BDB-97C9-35FF75F06F1A}"/>
    <cellStyle name="Output 2 7 2 3 10 3 3" xfId="33038" xr:uid="{7E3C6FAB-FB9F-47EC-9AD2-DCB8C25332C0}"/>
    <cellStyle name="Output 2 7 2 3 10 4" xfId="33039" xr:uid="{B76E5B78-5F6C-4938-A570-77A3CF704805}"/>
    <cellStyle name="Output 2 7 2 3 10 4 2" xfId="33040" xr:uid="{D3AD74B1-AAC8-4EB0-B411-56C420200E8C}"/>
    <cellStyle name="Output 2 7 2 3 10 4 3" xfId="33041" xr:uid="{2B525E97-0611-42DA-871B-F55B532C0855}"/>
    <cellStyle name="Output 2 7 2 3 10 5" xfId="33042" xr:uid="{C0D93196-870A-4FE0-90C3-BE9D1828705F}"/>
    <cellStyle name="Output 2 7 2 3 10 5 2" xfId="33043" xr:uid="{DB07607F-53B9-4891-B8A5-19C170F8489D}"/>
    <cellStyle name="Output 2 7 2 3 10 5 3" xfId="33044" xr:uid="{1C7639BF-7C17-4623-829A-3B83384114C0}"/>
    <cellStyle name="Output 2 7 2 3 10 6" xfId="33045" xr:uid="{68ACACC4-0092-4A79-B273-7C8A7A3190F0}"/>
    <cellStyle name="Output 2 7 2 3 10 6 2" xfId="33046" xr:uid="{7F3ACF67-B2B9-46D5-85AC-E7F2FCA2BA26}"/>
    <cellStyle name="Output 2 7 2 3 10 6 3" xfId="33047" xr:uid="{D0D5040D-B0A4-42BF-B74C-1B10104AE862}"/>
    <cellStyle name="Output 2 7 2 3 10 7" xfId="33048" xr:uid="{3027DB39-BE2E-45AA-B2E4-87F8EA43D812}"/>
    <cellStyle name="Output 2 7 2 3 10 8" xfId="33049" xr:uid="{C8EB1586-C983-4570-8266-C96DF7E0C31B}"/>
    <cellStyle name="Output 2 7 2 3 11" xfId="33050" xr:uid="{23D1FCC7-5D81-4C67-A922-6AA55CFA2D4C}"/>
    <cellStyle name="Output 2 7 2 3 11 2" xfId="33051" xr:uid="{2AC9181F-5D29-4B3B-91DE-2D4A15A44AD6}"/>
    <cellStyle name="Output 2 7 2 3 11 2 2" xfId="33052" xr:uid="{562B8FC1-8710-4DFF-B011-8791DC3FAB60}"/>
    <cellStyle name="Output 2 7 2 3 11 2 3" xfId="33053" xr:uid="{F265EB89-80DC-48FA-9321-383EB260FF67}"/>
    <cellStyle name="Output 2 7 2 3 11 3" xfId="33054" xr:uid="{98FAF864-B707-4080-9ED4-E634FF1F6C04}"/>
    <cellStyle name="Output 2 7 2 3 11 3 2" xfId="33055" xr:uid="{1DB5C56D-33A2-4864-B6E8-B780D3E3F3F7}"/>
    <cellStyle name="Output 2 7 2 3 11 3 3" xfId="33056" xr:uid="{F601420D-F1D8-4858-9F72-F6FD76B52E9C}"/>
    <cellStyle name="Output 2 7 2 3 11 4" xfId="33057" xr:uid="{119C695B-1192-4F30-92C2-60DF78CE1537}"/>
    <cellStyle name="Output 2 7 2 3 11 4 2" xfId="33058" xr:uid="{5F17C675-B900-4546-AFB7-B7299E694DD4}"/>
    <cellStyle name="Output 2 7 2 3 11 4 3" xfId="33059" xr:uid="{B840C80A-A3C2-4FC1-8947-07B4B3D58D99}"/>
    <cellStyle name="Output 2 7 2 3 11 5" xfId="33060" xr:uid="{66050456-C3AA-4D8E-B8F8-8061C7CD2BF4}"/>
    <cellStyle name="Output 2 7 2 3 11 5 2" xfId="33061" xr:uid="{E7FF50E3-0FBC-4C00-A788-B4512EB1EC4D}"/>
    <cellStyle name="Output 2 7 2 3 11 5 3" xfId="33062" xr:uid="{5E2A3BD8-CA82-4AA1-986E-D36D7E44FC8E}"/>
    <cellStyle name="Output 2 7 2 3 11 6" xfId="33063" xr:uid="{BAB3F0E5-6602-45EA-9266-0F3A7872CE5C}"/>
    <cellStyle name="Output 2 7 2 3 11 6 2" xfId="33064" xr:uid="{0226B1AC-FDB7-4A41-B7DF-5B9E71777036}"/>
    <cellStyle name="Output 2 7 2 3 11 6 3" xfId="33065" xr:uid="{6D390939-90A2-4612-A3B2-8D4979859454}"/>
    <cellStyle name="Output 2 7 2 3 11 7" xfId="33066" xr:uid="{73877303-7939-4428-9523-A6F80C76E6C9}"/>
    <cellStyle name="Output 2 7 2 3 11 8" xfId="33067" xr:uid="{4E30F816-B9AD-41B7-8DCE-828D5F4E571B}"/>
    <cellStyle name="Output 2 7 2 3 12" xfId="33068" xr:uid="{BD08A0AB-94DB-442D-9E86-A2CE9C4198E9}"/>
    <cellStyle name="Output 2 7 2 3 12 2" xfId="33069" xr:uid="{12E4555C-8B8F-4258-B671-25B4E97EA35A}"/>
    <cellStyle name="Output 2 7 2 3 12 2 2" xfId="33070" xr:uid="{4D6A71A3-4AD4-4CBA-88F5-6A1ACBF7A1FD}"/>
    <cellStyle name="Output 2 7 2 3 12 2 3" xfId="33071" xr:uid="{5BB99F52-6173-4E4F-ABD8-8BEF8CE88B18}"/>
    <cellStyle name="Output 2 7 2 3 12 3" xfId="33072" xr:uid="{CFB44847-9BBC-4364-A77E-7994E8607AC1}"/>
    <cellStyle name="Output 2 7 2 3 12 3 2" xfId="33073" xr:uid="{DEB0246C-45A0-436C-A26B-9771873F6F25}"/>
    <cellStyle name="Output 2 7 2 3 12 3 3" xfId="33074" xr:uid="{76682FF8-44A6-43BB-B65C-3994E6355232}"/>
    <cellStyle name="Output 2 7 2 3 12 4" xfId="33075" xr:uid="{5B3E5986-2F83-441C-A6AB-00D27D704A7F}"/>
    <cellStyle name="Output 2 7 2 3 12 4 2" xfId="33076" xr:uid="{20935E7C-611C-4E5E-81C2-9CD33D1F5578}"/>
    <cellStyle name="Output 2 7 2 3 12 4 3" xfId="33077" xr:uid="{68D120EB-BC7D-47A9-982C-1E2AC29FCA73}"/>
    <cellStyle name="Output 2 7 2 3 12 5" xfId="33078" xr:uid="{DB2EBBA5-D529-4D57-B859-72BBED1F969F}"/>
    <cellStyle name="Output 2 7 2 3 12 5 2" xfId="33079" xr:uid="{CBC20BB4-BAD1-436A-9EB9-3800A9FFA224}"/>
    <cellStyle name="Output 2 7 2 3 12 5 3" xfId="33080" xr:uid="{EB055479-ACFD-47C6-A0BE-55B7E956FD7F}"/>
    <cellStyle name="Output 2 7 2 3 12 6" xfId="33081" xr:uid="{9AA33821-E122-4628-9161-3A289A245C10}"/>
    <cellStyle name="Output 2 7 2 3 12 6 2" xfId="33082" xr:uid="{0AD2C816-5360-4364-A42E-DD1A5CB3FCCD}"/>
    <cellStyle name="Output 2 7 2 3 12 6 3" xfId="33083" xr:uid="{01C763CB-4C05-4B5E-9431-B4917B6B3A63}"/>
    <cellStyle name="Output 2 7 2 3 12 7" xfId="33084" xr:uid="{00AA6A70-1EDA-43BA-A948-5D05FDC4F996}"/>
    <cellStyle name="Output 2 7 2 3 12 8" xfId="33085" xr:uid="{98B12325-7FD9-44F2-BF4C-25BA71DF092F}"/>
    <cellStyle name="Output 2 7 2 3 13" xfId="33086" xr:uid="{1CE08B3F-0731-426A-A4FE-B118B5BD6F3C}"/>
    <cellStyle name="Output 2 7 2 3 13 2" xfId="33087" xr:uid="{5572EDF7-C14D-4BD1-956C-70FBBCC4EDE3}"/>
    <cellStyle name="Output 2 7 2 3 13 2 2" xfId="33088" xr:uid="{80F0944A-3165-4908-8DB9-723A8A298814}"/>
    <cellStyle name="Output 2 7 2 3 13 2 3" xfId="33089" xr:uid="{6DEE5829-ED04-4837-8647-8F5842608907}"/>
    <cellStyle name="Output 2 7 2 3 13 3" xfId="33090" xr:uid="{511698EB-474A-4AC7-A89C-A0E829CE13F3}"/>
    <cellStyle name="Output 2 7 2 3 13 3 2" xfId="33091" xr:uid="{C594B68D-665C-4C8C-B7F4-C8EA2604A976}"/>
    <cellStyle name="Output 2 7 2 3 13 3 3" xfId="33092" xr:uid="{AC4693A0-1F68-44C9-802A-4C812E8327B3}"/>
    <cellStyle name="Output 2 7 2 3 13 4" xfId="33093" xr:uid="{846C3AC0-8546-40C5-840B-0A2BCDC96D56}"/>
    <cellStyle name="Output 2 7 2 3 13 4 2" xfId="33094" xr:uid="{DB58DE6B-FE0E-459D-A502-06DF630920DB}"/>
    <cellStyle name="Output 2 7 2 3 13 4 3" xfId="33095" xr:uid="{B400D2AC-CAC8-4EFE-B185-21CF3393A7D8}"/>
    <cellStyle name="Output 2 7 2 3 13 5" xfId="33096" xr:uid="{4E6AEAC5-D711-41CB-9EE0-44043B1F5F55}"/>
    <cellStyle name="Output 2 7 2 3 13 5 2" xfId="33097" xr:uid="{E8DBB3E9-570B-4675-9FB1-5567C6C0A5C6}"/>
    <cellStyle name="Output 2 7 2 3 13 5 3" xfId="33098" xr:uid="{E7F978B3-FB17-4354-A327-EFC00F7E7D06}"/>
    <cellStyle name="Output 2 7 2 3 13 6" xfId="33099" xr:uid="{474B59F9-8716-4BC5-99CA-4F72A893C69B}"/>
    <cellStyle name="Output 2 7 2 3 13 6 2" xfId="33100" xr:uid="{E2C38D51-2F6D-4B50-AFE3-8FD1E400A0D0}"/>
    <cellStyle name="Output 2 7 2 3 13 6 3" xfId="33101" xr:uid="{1E98DF24-9E62-4765-B361-10C655410D18}"/>
    <cellStyle name="Output 2 7 2 3 13 7" xfId="33102" xr:uid="{7C023550-F5C3-4861-BF63-6509AB2A643C}"/>
    <cellStyle name="Output 2 7 2 3 13 8" xfId="33103" xr:uid="{2DC02CDB-0F41-473B-8148-F902AB9903AD}"/>
    <cellStyle name="Output 2 7 2 3 14" xfId="33104" xr:uid="{02278FF8-A252-441B-955C-ED392C669ECA}"/>
    <cellStyle name="Output 2 7 2 3 14 2" xfId="33105" xr:uid="{927F5D61-0E22-4258-9EA9-90E4DDBD5081}"/>
    <cellStyle name="Output 2 7 2 3 14 2 2" xfId="33106" xr:uid="{A11C51DB-D4BD-4337-B323-1A45304F120A}"/>
    <cellStyle name="Output 2 7 2 3 14 2 3" xfId="33107" xr:uid="{D6824395-72D1-41E5-8CB8-D5C4FC0B8074}"/>
    <cellStyle name="Output 2 7 2 3 14 3" xfId="33108" xr:uid="{8DD75260-CE8F-4F07-AB8B-8A60F79CD400}"/>
    <cellStyle name="Output 2 7 2 3 14 3 2" xfId="33109" xr:uid="{3DE235F6-F3EB-47E5-BBCE-C5DAB279FE84}"/>
    <cellStyle name="Output 2 7 2 3 14 3 3" xfId="33110" xr:uid="{9DFF2804-515E-4791-AACC-3F98C065EB6A}"/>
    <cellStyle name="Output 2 7 2 3 14 4" xfId="33111" xr:uid="{D66FD893-4CE9-4A32-8682-CE494F2F161B}"/>
    <cellStyle name="Output 2 7 2 3 14 4 2" xfId="33112" xr:uid="{B527CF4A-B645-47FB-9E6B-BD7D396BCCDF}"/>
    <cellStyle name="Output 2 7 2 3 14 4 3" xfId="33113" xr:uid="{D8EB1435-AB31-426D-B4FB-233AABB1C21C}"/>
    <cellStyle name="Output 2 7 2 3 14 5" xfId="33114" xr:uid="{2AE74530-531B-492F-A6AF-558D253AB006}"/>
    <cellStyle name="Output 2 7 2 3 14 5 2" xfId="33115" xr:uid="{5104358C-8023-4994-B655-B12F078D9F24}"/>
    <cellStyle name="Output 2 7 2 3 14 5 3" xfId="33116" xr:uid="{A20C60A0-F2F5-4994-B982-984637032EEA}"/>
    <cellStyle name="Output 2 7 2 3 14 6" xfId="33117" xr:uid="{E9E7C2F4-C958-4C01-8657-89DFDF5E9261}"/>
    <cellStyle name="Output 2 7 2 3 14 6 2" xfId="33118" xr:uid="{6A20E2F0-C17E-40F0-A508-D24CC57F8A37}"/>
    <cellStyle name="Output 2 7 2 3 14 6 3" xfId="33119" xr:uid="{C1842444-A254-4061-84FA-71F7839992B0}"/>
    <cellStyle name="Output 2 7 2 3 14 7" xfId="33120" xr:uid="{0CDB788A-12B2-4CD8-BC43-34D7027B7E04}"/>
    <cellStyle name="Output 2 7 2 3 14 8" xfId="33121" xr:uid="{76E053C5-4AFB-409A-BE2D-5E267D471142}"/>
    <cellStyle name="Output 2 7 2 3 15" xfId="33122" xr:uid="{DD89D9B2-AE70-4027-9F16-D1EF9644EEEF}"/>
    <cellStyle name="Output 2 7 2 3 15 2" xfId="33123" xr:uid="{46981E75-B15C-4CFB-B88F-875B256CDD24}"/>
    <cellStyle name="Output 2 7 2 3 15 3" xfId="33124" xr:uid="{8FA541C0-9F43-42D8-A235-DF99B15E8543}"/>
    <cellStyle name="Output 2 7 2 3 16" xfId="33125" xr:uid="{52C7D3ED-90AC-44A1-A8C3-56926CA06952}"/>
    <cellStyle name="Output 2 7 2 3 16 2" xfId="33126" xr:uid="{07270C85-EE9F-49CE-B33C-A35DD45A1E4F}"/>
    <cellStyle name="Output 2 7 2 3 16 3" xfId="33127" xr:uid="{83284F5C-F2ED-46A0-B2E8-8A1B7DEE574C}"/>
    <cellStyle name="Output 2 7 2 3 17" xfId="33128" xr:uid="{B20A10A9-2EF2-41A0-8DEA-20337AB26F97}"/>
    <cellStyle name="Output 2 7 2 3 18" xfId="33129" xr:uid="{8090AA67-747F-435B-B789-ACC9AE5A6E55}"/>
    <cellStyle name="Output 2 7 2 3 2" xfId="33130" xr:uid="{EE637C2A-55E3-4A4B-B338-40943EE0C04E}"/>
    <cellStyle name="Output 2 7 2 3 2 2" xfId="33131" xr:uid="{DB781642-E4E9-496B-8BA6-4A9DEA332985}"/>
    <cellStyle name="Output 2 7 2 3 2 2 2" xfId="33132" xr:uid="{3491274B-E517-40FF-97FF-29B4DF282A53}"/>
    <cellStyle name="Output 2 7 2 3 2 2 3" xfId="33133" xr:uid="{762FF70C-9804-4A38-8562-5C8AD9621FDD}"/>
    <cellStyle name="Output 2 7 2 3 2 3" xfId="33134" xr:uid="{2626173D-1E53-488D-A863-30B905427C9B}"/>
    <cellStyle name="Output 2 7 2 3 2 3 2" xfId="33135" xr:uid="{FEE91713-B815-4240-BB28-668F592E5367}"/>
    <cellStyle name="Output 2 7 2 3 2 3 3" xfId="33136" xr:uid="{3374FC6E-CAA3-4A53-8021-AFD4C9369225}"/>
    <cellStyle name="Output 2 7 2 3 2 4" xfId="33137" xr:uid="{06D81DBA-AEA9-45B5-B02D-34EE689E05E1}"/>
    <cellStyle name="Output 2 7 2 3 2 4 2" xfId="33138" xr:uid="{55EED0A1-73E0-47FD-984C-9F406B75EEC3}"/>
    <cellStyle name="Output 2 7 2 3 2 4 3" xfId="33139" xr:uid="{1DAF9504-2572-40D1-A08A-93D05390C219}"/>
    <cellStyle name="Output 2 7 2 3 2 5" xfId="33140" xr:uid="{082B5D52-A5CD-4099-B5B5-0A378F944CA4}"/>
    <cellStyle name="Output 2 7 2 3 2 5 2" xfId="33141" xr:uid="{97EEB1C1-FE78-4101-809E-2C02C17981FD}"/>
    <cellStyle name="Output 2 7 2 3 2 5 3" xfId="33142" xr:uid="{C421C253-53C8-4088-92C8-BFFADC6AB59F}"/>
    <cellStyle name="Output 2 7 2 3 2 6" xfId="33143" xr:uid="{6E22C80D-EBAF-4F70-A388-409DA2AEEB8F}"/>
    <cellStyle name="Output 2 7 2 3 2 6 2" xfId="33144" xr:uid="{A4E38ED0-D2A2-424F-B198-5E26D4F1DC67}"/>
    <cellStyle name="Output 2 7 2 3 2 6 3" xfId="33145" xr:uid="{92E12E71-A145-47DD-824D-C4943C9FDF3C}"/>
    <cellStyle name="Output 2 7 2 3 2 7" xfId="33146" xr:uid="{A2B2013B-7C8F-4272-9923-BFF49D5673D5}"/>
    <cellStyle name="Output 2 7 2 3 2 8" xfId="33147" xr:uid="{513B6BBE-0BAE-431E-9971-2DBBB969C138}"/>
    <cellStyle name="Output 2 7 2 3 2 9" xfId="33148" xr:uid="{977694CF-5566-43A1-8637-05945EAB4F83}"/>
    <cellStyle name="Output 2 7 2 3 3" xfId="33149" xr:uid="{B25578A4-7522-471F-8E6B-7B10E509968D}"/>
    <cellStyle name="Output 2 7 2 3 3 2" xfId="33150" xr:uid="{7CB3914B-DDF6-44A4-90B6-5FD8185662A5}"/>
    <cellStyle name="Output 2 7 2 3 3 2 2" xfId="33151" xr:uid="{6CEA0C8C-7E3C-4068-825E-1BFAA96812D1}"/>
    <cellStyle name="Output 2 7 2 3 3 2 3" xfId="33152" xr:uid="{68843F1D-8703-4B36-A4AE-ABAA68F195A3}"/>
    <cellStyle name="Output 2 7 2 3 3 3" xfId="33153" xr:uid="{6C091CC1-4E04-4BE3-9795-8AFAC90B533C}"/>
    <cellStyle name="Output 2 7 2 3 3 3 2" xfId="33154" xr:uid="{428C47A2-CDC3-4C46-9D39-CE473DA71D8F}"/>
    <cellStyle name="Output 2 7 2 3 3 3 3" xfId="33155" xr:uid="{D4068034-9E41-4AA1-ACA8-61B07DAC3FDF}"/>
    <cellStyle name="Output 2 7 2 3 3 4" xfId="33156" xr:uid="{0F5FAA5E-F620-4AE6-A071-CEDCEFD5232E}"/>
    <cellStyle name="Output 2 7 2 3 3 4 2" xfId="33157" xr:uid="{66C0BF5E-0E83-4027-A11E-B946AC7C3779}"/>
    <cellStyle name="Output 2 7 2 3 3 4 3" xfId="33158" xr:uid="{35EA082E-0FBE-4EEB-B907-B289999352B9}"/>
    <cellStyle name="Output 2 7 2 3 3 5" xfId="33159" xr:uid="{FA03E181-5E69-4310-9739-DDC27E11015B}"/>
    <cellStyle name="Output 2 7 2 3 3 5 2" xfId="33160" xr:uid="{9C8C5D89-909E-45EC-96F4-289B2301B905}"/>
    <cellStyle name="Output 2 7 2 3 3 5 3" xfId="33161" xr:uid="{4FE90A3E-418D-479E-A136-DB5937295E82}"/>
    <cellStyle name="Output 2 7 2 3 3 6" xfId="33162" xr:uid="{5C552A34-479E-459D-AE18-A993E90E53C0}"/>
    <cellStyle name="Output 2 7 2 3 3 6 2" xfId="33163" xr:uid="{1E12E9C7-CEF4-40B4-B8B7-2F119E588112}"/>
    <cellStyle name="Output 2 7 2 3 3 6 3" xfId="33164" xr:uid="{AABB1CCD-958D-4D15-8A58-8483091F674C}"/>
    <cellStyle name="Output 2 7 2 3 3 7" xfId="33165" xr:uid="{274386E5-F78F-4173-8950-1EB3F8E57F65}"/>
    <cellStyle name="Output 2 7 2 3 3 8" xfId="33166" xr:uid="{177F0B47-D650-4956-87BA-A41710DE99BE}"/>
    <cellStyle name="Output 2 7 2 3 3 9" xfId="33167" xr:uid="{C8C56EA6-19E0-4053-B597-7A9898AACA03}"/>
    <cellStyle name="Output 2 7 2 3 4" xfId="33168" xr:uid="{E29CF088-B172-4879-9C81-65985B4BE518}"/>
    <cellStyle name="Output 2 7 2 3 4 2" xfId="33169" xr:uid="{B9FCAA86-34FD-4F88-85B4-4231C672DA8D}"/>
    <cellStyle name="Output 2 7 2 3 4 2 2" xfId="33170" xr:uid="{222E3CF3-6900-427B-B808-6CF71EC9C018}"/>
    <cellStyle name="Output 2 7 2 3 4 2 3" xfId="33171" xr:uid="{94DE5561-267D-44D1-A226-3043BB6449BB}"/>
    <cellStyle name="Output 2 7 2 3 4 3" xfId="33172" xr:uid="{F5BE23D9-345D-4D06-95E8-E0E7E876AFB7}"/>
    <cellStyle name="Output 2 7 2 3 4 3 2" xfId="33173" xr:uid="{B9E33BBF-FA07-40E2-ACB1-52E611B01338}"/>
    <cellStyle name="Output 2 7 2 3 4 3 3" xfId="33174" xr:uid="{532114E8-4694-4440-814F-DA48FF2D6785}"/>
    <cellStyle name="Output 2 7 2 3 4 4" xfId="33175" xr:uid="{77CE91BD-FDD9-4CBE-9BCD-057F71437F49}"/>
    <cellStyle name="Output 2 7 2 3 4 4 2" xfId="33176" xr:uid="{EE4B1B75-CCD7-459F-AF99-459916A46E3E}"/>
    <cellStyle name="Output 2 7 2 3 4 4 3" xfId="33177" xr:uid="{28A3A708-F950-404B-9EF4-09A6A43DB351}"/>
    <cellStyle name="Output 2 7 2 3 4 5" xfId="33178" xr:uid="{E9308D25-EF43-48A7-AF0A-DF047EF259BA}"/>
    <cellStyle name="Output 2 7 2 3 4 5 2" xfId="33179" xr:uid="{4BC0FAC7-0CA1-4300-BF2C-29DD41192D06}"/>
    <cellStyle name="Output 2 7 2 3 4 5 3" xfId="33180" xr:uid="{FF62B3B1-CACE-4778-89C7-F7BF2FCE3624}"/>
    <cellStyle name="Output 2 7 2 3 4 6" xfId="33181" xr:uid="{FAD08DAC-114A-4E90-8ABC-5868ED943485}"/>
    <cellStyle name="Output 2 7 2 3 4 6 2" xfId="33182" xr:uid="{4B433F7C-54AB-45AE-BAD6-09DFE0E390FB}"/>
    <cellStyle name="Output 2 7 2 3 4 6 3" xfId="33183" xr:uid="{C8F77691-8458-42CD-A386-17FE5F1805A6}"/>
    <cellStyle name="Output 2 7 2 3 4 7" xfId="33184" xr:uid="{A8980718-08C8-4C36-927C-332BF8DF98C3}"/>
    <cellStyle name="Output 2 7 2 3 4 8" xfId="33185" xr:uid="{A9E533E8-219F-4E81-899D-46395652F76D}"/>
    <cellStyle name="Output 2 7 2 3 4 9" xfId="33186" xr:uid="{FE71A96D-1B8B-46D1-81B5-25C3EEAF4E15}"/>
    <cellStyle name="Output 2 7 2 3 5" xfId="33187" xr:uid="{91EB807B-5845-4C70-B460-A367FCDD0E62}"/>
    <cellStyle name="Output 2 7 2 3 5 2" xfId="33188" xr:uid="{932F0CB0-3EAE-4890-9E3B-A5F1B5EFBAC3}"/>
    <cellStyle name="Output 2 7 2 3 5 2 2" xfId="33189" xr:uid="{F7C4E65C-5FAC-4139-82D9-03B6F7C296E8}"/>
    <cellStyle name="Output 2 7 2 3 5 2 3" xfId="33190" xr:uid="{DC4B7182-1F9F-44D2-AE8B-482A58C730C0}"/>
    <cellStyle name="Output 2 7 2 3 5 3" xfId="33191" xr:uid="{AD239535-003B-436F-A125-45F0E99CD547}"/>
    <cellStyle name="Output 2 7 2 3 5 3 2" xfId="33192" xr:uid="{84223C1A-C898-457A-8E8D-8BF4CD6AB3A9}"/>
    <cellStyle name="Output 2 7 2 3 5 3 3" xfId="33193" xr:uid="{68BA0D09-E064-406C-BA40-59B315AB1323}"/>
    <cellStyle name="Output 2 7 2 3 5 4" xfId="33194" xr:uid="{4BF5F7E0-3FE0-48DE-BCFF-F70488DFFC73}"/>
    <cellStyle name="Output 2 7 2 3 5 4 2" xfId="33195" xr:uid="{0B7A577F-19E0-47E9-A75F-F7B2FEEF085C}"/>
    <cellStyle name="Output 2 7 2 3 5 4 3" xfId="33196" xr:uid="{5CB1AB37-225B-407D-8F2E-C2E9073DB3BA}"/>
    <cellStyle name="Output 2 7 2 3 5 5" xfId="33197" xr:uid="{3E2B3975-B053-47CA-8510-566213483D7F}"/>
    <cellStyle name="Output 2 7 2 3 5 5 2" xfId="33198" xr:uid="{054472B1-4B20-4D15-A1FC-6C2B9C782500}"/>
    <cellStyle name="Output 2 7 2 3 5 5 3" xfId="33199" xr:uid="{FE126456-E612-4735-8C52-96FE9F7F8947}"/>
    <cellStyle name="Output 2 7 2 3 5 6" xfId="33200" xr:uid="{98CDD4D7-DF77-4C91-AE0D-880C16798B43}"/>
    <cellStyle name="Output 2 7 2 3 5 6 2" xfId="33201" xr:uid="{37D0206C-32E3-4801-957F-DC35FD63DA6A}"/>
    <cellStyle name="Output 2 7 2 3 5 6 3" xfId="33202" xr:uid="{FE453FBF-C8DB-423A-9131-19AC738A0D8B}"/>
    <cellStyle name="Output 2 7 2 3 5 7" xfId="33203" xr:uid="{6DC80F2E-A8B3-4238-92CC-4213ABAEA9BE}"/>
    <cellStyle name="Output 2 7 2 3 5 8" xfId="33204" xr:uid="{8A3C93A4-10E1-43A6-9A8C-A0E0B5F3C0E9}"/>
    <cellStyle name="Output 2 7 2 3 5 9" xfId="33205" xr:uid="{E91EAE63-4B2C-43F5-9A07-058EF51F5591}"/>
    <cellStyle name="Output 2 7 2 3 6" xfId="33206" xr:uid="{29AE8C53-92D6-4786-981E-8BC2382CB237}"/>
    <cellStyle name="Output 2 7 2 3 6 2" xfId="33207" xr:uid="{6CC86423-EBEC-4F27-A3DB-928C84FE6016}"/>
    <cellStyle name="Output 2 7 2 3 6 2 2" xfId="33208" xr:uid="{DAAC31C8-BB09-4BE8-9CF3-55BE795DE408}"/>
    <cellStyle name="Output 2 7 2 3 6 2 3" xfId="33209" xr:uid="{E4817D12-50A4-4603-9D35-96399C072352}"/>
    <cellStyle name="Output 2 7 2 3 6 3" xfId="33210" xr:uid="{D762D1AD-0A56-4D23-84C9-B2AA2F62D5EB}"/>
    <cellStyle name="Output 2 7 2 3 6 3 2" xfId="33211" xr:uid="{25C7ABDD-DA49-45DE-B84E-12D8A4C28DE8}"/>
    <cellStyle name="Output 2 7 2 3 6 3 3" xfId="33212" xr:uid="{EDE15CF8-EB90-4AA4-B215-6D6CF704D5A1}"/>
    <cellStyle name="Output 2 7 2 3 6 4" xfId="33213" xr:uid="{6090F160-DAE7-45AF-8F8A-AE0B64CFF4CC}"/>
    <cellStyle name="Output 2 7 2 3 6 4 2" xfId="33214" xr:uid="{89F5DBBF-748D-49F0-B6EA-A72981990EC9}"/>
    <cellStyle name="Output 2 7 2 3 6 4 3" xfId="33215" xr:uid="{685A27D4-1AAE-479C-B88C-E378D4BC24CC}"/>
    <cellStyle name="Output 2 7 2 3 6 5" xfId="33216" xr:uid="{9348EFD9-1313-4FAA-B551-C3A66AAB2195}"/>
    <cellStyle name="Output 2 7 2 3 6 5 2" xfId="33217" xr:uid="{9F1C3123-1D43-42FA-AE2A-5754F1343F3E}"/>
    <cellStyle name="Output 2 7 2 3 6 5 3" xfId="33218" xr:uid="{E7DD9BB5-B665-4CDC-BA66-88754B1A4BAC}"/>
    <cellStyle name="Output 2 7 2 3 6 6" xfId="33219" xr:uid="{4825DB02-6224-4D3A-84B4-077E13624737}"/>
    <cellStyle name="Output 2 7 2 3 6 6 2" xfId="33220" xr:uid="{3242B6EE-9487-465D-9E80-753FA907B447}"/>
    <cellStyle name="Output 2 7 2 3 6 6 3" xfId="33221" xr:uid="{08C528F3-201D-4C2B-AC38-272ECE9CD0B0}"/>
    <cellStyle name="Output 2 7 2 3 6 7" xfId="33222" xr:uid="{6D3F0DFA-1DE2-4DA1-92E8-36578C944316}"/>
    <cellStyle name="Output 2 7 2 3 6 8" xfId="33223" xr:uid="{1F056793-1C30-41CF-B0A5-A8A845EECDF4}"/>
    <cellStyle name="Output 2 7 2 3 6 9" xfId="33224" xr:uid="{18D58EB1-F2E9-420C-8A53-5A934E725EE7}"/>
    <cellStyle name="Output 2 7 2 3 7" xfId="33225" xr:uid="{3BB0FF4F-AB44-4925-97A3-93DECB87DE5F}"/>
    <cellStyle name="Output 2 7 2 3 7 2" xfId="33226" xr:uid="{2FA99E9D-34CE-4787-A632-71406C497EDB}"/>
    <cellStyle name="Output 2 7 2 3 7 2 2" xfId="33227" xr:uid="{D80288A6-E834-4A00-8BA5-7160F425C5B7}"/>
    <cellStyle name="Output 2 7 2 3 7 2 3" xfId="33228" xr:uid="{C26468E7-2271-4FC9-B26E-123D89EAA8BC}"/>
    <cellStyle name="Output 2 7 2 3 7 3" xfId="33229" xr:uid="{6E31D71C-77BC-472F-BF2D-7AE30CC39DC9}"/>
    <cellStyle name="Output 2 7 2 3 7 3 2" xfId="33230" xr:uid="{073765FC-F9AC-43FF-8FC0-1F38B461E4C5}"/>
    <cellStyle name="Output 2 7 2 3 7 3 3" xfId="33231" xr:uid="{B97EA3A8-31CF-470C-B522-1268F82AC40F}"/>
    <cellStyle name="Output 2 7 2 3 7 4" xfId="33232" xr:uid="{159DE26E-E57E-4D3D-B066-5DC7A169602A}"/>
    <cellStyle name="Output 2 7 2 3 7 4 2" xfId="33233" xr:uid="{814E2C09-510E-428F-A3D7-A264C579F2C1}"/>
    <cellStyle name="Output 2 7 2 3 7 4 3" xfId="33234" xr:uid="{35E29DBE-A0AF-41A0-810B-F069C33E54D4}"/>
    <cellStyle name="Output 2 7 2 3 7 5" xfId="33235" xr:uid="{6C6F20BC-095E-469A-879B-779DC5A0284E}"/>
    <cellStyle name="Output 2 7 2 3 7 5 2" xfId="33236" xr:uid="{778C391C-6C66-424D-A6EA-0DF29F791CBB}"/>
    <cellStyle name="Output 2 7 2 3 7 5 3" xfId="33237" xr:uid="{6C7BA3A3-2D1C-4638-BA2F-8F87664AAC5C}"/>
    <cellStyle name="Output 2 7 2 3 7 6" xfId="33238" xr:uid="{2BEFDC32-B423-4F0B-A2FB-3FCA6EA73159}"/>
    <cellStyle name="Output 2 7 2 3 7 6 2" xfId="33239" xr:uid="{26E38978-5F93-4300-8071-72EAD280D90A}"/>
    <cellStyle name="Output 2 7 2 3 7 6 3" xfId="33240" xr:uid="{D1DD9016-7DF6-4F7C-81C2-6A4AD82CCB07}"/>
    <cellStyle name="Output 2 7 2 3 7 7" xfId="33241" xr:uid="{216A5455-E6C1-4090-93F9-C86CA937C12B}"/>
    <cellStyle name="Output 2 7 2 3 7 8" xfId="33242" xr:uid="{4F10B611-B8BF-4AE8-A935-30818ACCD349}"/>
    <cellStyle name="Output 2 7 2 3 7 9" xfId="33243" xr:uid="{B4A9B076-381A-47BA-9C53-37375152DCCD}"/>
    <cellStyle name="Output 2 7 2 3 8" xfId="33244" xr:uid="{A1949208-525B-4FB5-8C20-83BDA0783E24}"/>
    <cellStyle name="Output 2 7 2 3 8 2" xfId="33245" xr:uid="{1426B028-3DE4-4E05-9905-F9F46931C3B5}"/>
    <cellStyle name="Output 2 7 2 3 8 2 2" xfId="33246" xr:uid="{2E90597E-361C-40FA-A817-F42E519F2204}"/>
    <cellStyle name="Output 2 7 2 3 8 2 3" xfId="33247" xr:uid="{DCA6D542-E682-4690-80F7-4F0337294C8E}"/>
    <cellStyle name="Output 2 7 2 3 8 3" xfId="33248" xr:uid="{DF82F8FB-A727-47A3-B847-624AA2E8F5C4}"/>
    <cellStyle name="Output 2 7 2 3 8 3 2" xfId="33249" xr:uid="{E008C394-5D00-4150-A4B6-71F4ECFC1B93}"/>
    <cellStyle name="Output 2 7 2 3 8 3 3" xfId="33250" xr:uid="{5C3F0792-4BE2-4219-A52C-86820AD656AB}"/>
    <cellStyle name="Output 2 7 2 3 8 4" xfId="33251" xr:uid="{CA1B7237-D4F6-4184-912C-635AFCEE527B}"/>
    <cellStyle name="Output 2 7 2 3 8 4 2" xfId="33252" xr:uid="{1A68BC7E-D7E7-42D5-85D2-D583136D629A}"/>
    <cellStyle name="Output 2 7 2 3 8 4 3" xfId="33253" xr:uid="{7001303B-F858-43F2-9C59-A331C430F702}"/>
    <cellStyle name="Output 2 7 2 3 8 5" xfId="33254" xr:uid="{D1E26970-7BF1-4A56-8864-3839B4F60C94}"/>
    <cellStyle name="Output 2 7 2 3 8 5 2" xfId="33255" xr:uid="{39922043-0A38-4535-BEFA-7A288B1CB3DF}"/>
    <cellStyle name="Output 2 7 2 3 8 5 3" xfId="33256" xr:uid="{E45CCD0B-769E-4CAB-90CB-BD2E5EEF723B}"/>
    <cellStyle name="Output 2 7 2 3 8 6" xfId="33257" xr:uid="{D4CD745D-B415-4EF4-B659-B9B845BCF6D1}"/>
    <cellStyle name="Output 2 7 2 3 8 6 2" xfId="33258" xr:uid="{0AC5F619-EC8D-43F8-8975-E1503F64B373}"/>
    <cellStyle name="Output 2 7 2 3 8 6 3" xfId="33259" xr:uid="{EBC8C242-E019-4650-B0B7-537A1DA67BA3}"/>
    <cellStyle name="Output 2 7 2 3 8 7" xfId="33260" xr:uid="{BA3D26EE-C9B5-4DC8-8FDC-53C85BA67F1C}"/>
    <cellStyle name="Output 2 7 2 3 8 8" xfId="33261" xr:uid="{0A0AB4C3-A11C-4945-B7ED-6BBD6CBCB6B4}"/>
    <cellStyle name="Output 2 7 2 3 8 9" xfId="33262" xr:uid="{CC6EBA5E-644B-4526-A3CF-3509D3602D2A}"/>
    <cellStyle name="Output 2 7 2 3 9" xfId="33263" xr:uid="{B7D415B4-9122-4F10-AE4C-28DF5770698B}"/>
    <cellStyle name="Output 2 7 2 3 9 2" xfId="33264" xr:uid="{05B3903A-DC68-4E59-A4AA-4A3096361A58}"/>
    <cellStyle name="Output 2 7 2 3 9 2 2" xfId="33265" xr:uid="{5776B739-1422-4B8D-95F9-ED0095162F84}"/>
    <cellStyle name="Output 2 7 2 3 9 2 3" xfId="33266" xr:uid="{DA78702B-AEDC-47C0-8693-BFE37A2A0287}"/>
    <cellStyle name="Output 2 7 2 3 9 3" xfId="33267" xr:uid="{ADB43BE5-5BE8-4E98-B90F-026D904365EF}"/>
    <cellStyle name="Output 2 7 2 3 9 3 2" xfId="33268" xr:uid="{10E1B91B-40E6-42DE-9B93-E0FDD54498EB}"/>
    <cellStyle name="Output 2 7 2 3 9 3 3" xfId="33269" xr:uid="{F47D90CA-9723-4B6F-9553-F4DC83EE8425}"/>
    <cellStyle name="Output 2 7 2 3 9 4" xfId="33270" xr:uid="{FB97B10B-BFFB-4C92-8356-9CB1178547F9}"/>
    <cellStyle name="Output 2 7 2 3 9 4 2" xfId="33271" xr:uid="{2F91A2BB-0EE7-48D2-A9E2-D2FE283719F3}"/>
    <cellStyle name="Output 2 7 2 3 9 4 3" xfId="33272" xr:uid="{EE0BE703-3154-4D7A-A106-7C5458C907EF}"/>
    <cellStyle name="Output 2 7 2 3 9 5" xfId="33273" xr:uid="{B2681037-1ABA-435E-82A7-2568FFAC1A11}"/>
    <cellStyle name="Output 2 7 2 3 9 5 2" xfId="33274" xr:uid="{CE3EA32E-0D3F-46A0-9FBF-BA942DFD18FD}"/>
    <cellStyle name="Output 2 7 2 3 9 5 3" xfId="33275" xr:uid="{573AD9C8-DED0-4CB8-9B27-59D92F22F72C}"/>
    <cellStyle name="Output 2 7 2 3 9 6" xfId="33276" xr:uid="{5A4F4A35-1817-48A0-9BC5-181EA2D3E001}"/>
    <cellStyle name="Output 2 7 2 3 9 6 2" xfId="33277" xr:uid="{2EBF2767-CDA3-4B44-9DEE-9E1EBA353CB6}"/>
    <cellStyle name="Output 2 7 2 3 9 6 3" xfId="33278" xr:uid="{FBF20E65-BA9A-42FA-B97F-1A20AACF4BE1}"/>
    <cellStyle name="Output 2 7 2 3 9 7" xfId="33279" xr:uid="{F7CC1CF6-2C98-4D9D-B2A1-04D87BB0B861}"/>
    <cellStyle name="Output 2 7 2 3 9 8" xfId="33280" xr:uid="{A4DE8CC4-8FA0-4BF5-A744-40046AE4F258}"/>
    <cellStyle name="Output 2 7 2 4" xfId="33281" xr:uid="{E929AE8E-3A8D-43F9-866C-36497113E5DF}"/>
    <cellStyle name="Output 2 7 2 4 10" xfId="33282" xr:uid="{820D7644-A075-4C3D-81AC-433E451CC39D}"/>
    <cellStyle name="Output 2 7 2 4 11" xfId="33283" xr:uid="{F2C5B47A-7D87-44BF-ABA4-E75CF475840E}"/>
    <cellStyle name="Output 2 7 2 4 2" xfId="33284" xr:uid="{21B53D73-6879-46F6-B3C0-D4F609D76821}"/>
    <cellStyle name="Output 2 7 2 4 2 2" xfId="33285" xr:uid="{1ED7FE7E-797F-41C8-BC2A-CB5D568E5A6A}"/>
    <cellStyle name="Output 2 7 2 4 2 3" xfId="33286" xr:uid="{4B1BF5B7-64BB-49A7-9618-E0FCA9A07825}"/>
    <cellStyle name="Output 2 7 2 4 2 4" xfId="33287" xr:uid="{6F55827E-640F-4837-A197-A42120F64951}"/>
    <cellStyle name="Output 2 7 2 4 3" xfId="33288" xr:uid="{39D020C3-8744-4B20-A2C1-DF9EA6FE1675}"/>
    <cellStyle name="Output 2 7 2 4 3 2" xfId="33289" xr:uid="{A2884752-34A5-4A1F-B81F-A0B5D578E2BF}"/>
    <cellStyle name="Output 2 7 2 4 3 3" xfId="33290" xr:uid="{3C77495C-009D-4D38-8F06-1097452C7658}"/>
    <cellStyle name="Output 2 7 2 4 3 4" xfId="33291" xr:uid="{814DA1C1-A879-4F12-A4BF-715E34A9360E}"/>
    <cellStyle name="Output 2 7 2 4 4" xfId="33292" xr:uid="{F553DE43-6C20-4CE2-90B1-915352512A45}"/>
    <cellStyle name="Output 2 7 2 4 4 2" xfId="33293" xr:uid="{B8E8612C-60BE-4718-B94D-5904D5A19FB9}"/>
    <cellStyle name="Output 2 7 2 4 4 3" xfId="33294" xr:uid="{8681C5D6-5317-4B97-9008-AD24F76461D9}"/>
    <cellStyle name="Output 2 7 2 4 4 4" xfId="33295" xr:uid="{EA893BA4-FF85-47B0-9DB1-2ADEAC112023}"/>
    <cellStyle name="Output 2 7 2 4 5" xfId="33296" xr:uid="{058A6DFA-3E85-4256-8FDF-CF163D6D97E9}"/>
    <cellStyle name="Output 2 7 2 4 5 2" xfId="33297" xr:uid="{19D2FC79-ED45-40CB-95EE-F96270D87C84}"/>
    <cellStyle name="Output 2 7 2 4 5 3" xfId="33298" xr:uid="{1B166AEB-1135-4DB1-868D-6BA5EC3CD9E7}"/>
    <cellStyle name="Output 2 7 2 4 5 4" xfId="33299" xr:uid="{B3C2FF86-51C0-4DAD-AD94-40F837041DD4}"/>
    <cellStyle name="Output 2 7 2 4 6" xfId="33300" xr:uid="{B821DEA2-BFA5-4417-A6E8-8932BC96ECC9}"/>
    <cellStyle name="Output 2 7 2 4 6 2" xfId="33301" xr:uid="{C70D7A13-C660-43C8-9F6C-0D72CF38FF5C}"/>
    <cellStyle name="Output 2 7 2 4 6 3" xfId="33302" xr:uid="{F60C7C10-0F9E-4212-8663-AC62C40C0CFE}"/>
    <cellStyle name="Output 2 7 2 4 6 4" xfId="33303" xr:uid="{4D1CB706-10A5-4D2E-BA72-21F5FD02117A}"/>
    <cellStyle name="Output 2 7 2 4 7" xfId="33304" xr:uid="{35B67DC9-D958-490F-A707-8AA7506D1F91}"/>
    <cellStyle name="Output 2 7 2 4 8" xfId="33305" xr:uid="{86AAAC31-E3BD-4AA8-BA5B-8A36489F907B}"/>
    <cellStyle name="Output 2 7 2 4 9" xfId="33306" xr:uid="{71BAC0FD-535F-49B9-A5B2-692841DA43B9}"/>
    <cellStyle name="Output 2 7 2 5" xfId="33307" xr:uid="{6A7FE2EB-2115-4A38-8570-6956BF1C6492}"/>
    <cellStyle name="Output 2 7 2 5 10" xfId="33308" xr:uid="{2733BF64-F33C-4EA0-A1F3-0292ECF0BEC4}"/>
    <cellStyle name="Output 2 7 2 5 11" xfId="33309" xr:uid="{79A4394F-E99B-4F63-8308-878A7DCD917C}"/>
    <cellStyle name="Output 2 7 2 5 2" xfId="33310" xr:uid="{8E19A0C3-DC66-4551-A986-3F344F3A1C30}"/>
    <cellStyle name="Output 2 7 2 5 2 2" xfId="33311" xr:uid="{962D66DC-CD4E-4F60-991C-A0F4A69F58DC}"/>
    <cellStyle name="Output 2 7 2 5 2 3" xfId="33312" xr:uid="{EF3CE6F0-FDE5-49D4-B1A9-B8BA3125E481}"/>
    <cellStyle name="Output 2 7 2 5 2 4" xfId="33313" xr:uid="{A262123E-8CD7-42A3-8C27-204FBD80C37C}"/>
    <cellStyle name="Output 2 7 2 5 3" xfId="33314" xr:uid="{177B7529-DD72-43E2-BB69-18860CDF91DE}"/>
    <cellStyle name="Output 2 7 2 5 3 2" xfId="33315" xr:uid="{FDDDA11A-4B9B-47A7-ACEE-9AC0BB416F7A}"/>
    <cellStyle name="Output 2 7 2 5 3 3" xfId="33316" xr:uid="{974E6A86-BBA1-4ECD-AC80-9894244AFBE5}"/>
    <cellStyle name="Output 2 7 2 5 3 4" xfId="33317" xr:uid="{01FF40F0-8132-42B9-834B-6485AF8313FF}"/>
    <cellStyle name="Output 2 7 2 5 4" xfId="33318" xr:uid="{8D471943-C0A3-4176-8FF2-C307FD512F56}"/>
    <cellStyle name="Output 2 7 2 5 4 2" xfId="33319" xr:uid="{98B3D1F7-FC9E-4B23-8312-70C72179D9D8}"/>
    <cellStyle name="Output 2 7 2 5 4 3" xfId="33320" xr:uid="{DB55D435-A299-46DE-8139-6369B294A327}"/>
    <cellStyle name="Output 2 7 2 5 4 4" xfId="33321" xr:uid="{8F02AD1A-6289-488D-9299-D17835391DF8}"/>
    <cellStyle name="Output 2 7 2 5 5" xfId="33322" xr:uid="{9AD6640B-29D5-4B0E-B78D-DADCB171906E}"/>
    <cellStyle name="Output 2 7 2 5 5 2" xfId="33323" xr:uid="{6CC42EF1-237C-4F56-B254-DFBCC4EFD8D4}"/>
    <cellStyle name="Output 2 7 2 5 5 3" xfId="33324" xr:uid="{71CA744A-47D4-49A8-8964-F6D75E0934A1}"/>
    <cellStyle name="Output 2 7 2 5 5 4" xfId="33325" xr:uid="{06F1764B-EB57-47F8-ADB8-845509FE7033}"/>
    <cellStyle name="Output 2 7 2 5 6" xfId="33326" xr:uid="{58554B33-E1E2-4C04-BFC9-8920CF93673C}"/>
    <cellStyle name="Output 2 7 2 5 6 2" xfId="33327" xr:uid="{F542963F-409F-4E22-96DF-8D57C6D66433}"/>
    <cellStyle name="Output 2 7 2 5 6 3" xfId="33328" xr:uid="{620DA87B-1EF2-4154-882D-01E99335CA41}"/>
    <cellStyle name="Output 2 7 2 5 6 4" xfId="33329" xr:uid="{B6F720F1-A4E3-4D22-BDFB-6E468A4227B6}"/>
    <cellStyle name="Output 2 7 2 5 7" xfId="33330" xr:uid="{DF8AE2F5-875A-4318-93CD-4D9938E72C47}"/>
    <cellStyle name="Output 2 7 2 5 8" xfId="33331" xr:uid="{E194C266-E94C-4A68-B009-6B61BBD05FC7}"/>
    <cellStyle name="Output 2 7 2 5 9" xfId="33332" xr:uid="{6E13D10E-1E8C-4CBF-9B95-6A48373B62A1}"/>
    <cellStyle name="Output 2 7 2 6" xfId="33333" xr:uid="{594F2DCA-F4F3-487E-9DDC-AC040401FF46}"/>
    <cellStyle name="Output 2 7 2 6 2" xfId="33334" xr:uid="{DC1A96FD-08DD-42E5-ACC6-6CE7F3356E36}"/>
    <cellStyle name="Output 2 7 2 6 2 2" xfId="33335" xr:uid="{FC252AFD-97DD-49E9-9621-D54954A8FA69}"/>
    <cellStyle name="Output 2 7 2 6 2 3" xfId="33336" xr:uid="{4BD2EF22-E513-4FCF-BFE3-8CEF794D49FA}"/>
    <cellStyle name="Output 2 7 2 6 3" xfId="33337" xr:uid="{AD69CC50-E614-454E-B794-B1EFCEF87965}"/>
    <cellStyle name="Output 2 7 2 6 3 2" xfId="33338" xr:uid="{2B71CB49-97A9-476C-A147-A223BFC4AD00}"/>
    <cellStyle name="Output 2 7 2 6 3 3" xfId="33339" xr:uid="{88A95B42-B2CB-461C-9CCA-69ECBD8B5190}"/>
    <cellStyle name="Output 2 7 2 6 4" xfId="33340" xr:uid="{EE3306A9-D215-4C27-ABAF-38ED1D40D312}"/>
    <cellStyle name="Output 2 7 2 6 4 2" xfId="33341" xr:uid="{D925F048-47D1-41FE-8064-4FA7772A042D}"/>
    <cellStyle name="Output 2 7 2 6 4 3" xfId="33342" xr:uid="{23B7F46B-343B-4D16-BDA5-5F5BB1B8B69E}"/>
    <cellStyle name="Output 2 7 2 6 5" xfId="33343" xr:uid="{34C3DCA4-E856-46BD-BDAD-AFD2EE51BC7A}"/>
    <cellStyle name="Output 2 7 2 6 5 2" xfId="33344" xr:uid="{38540325-B98A-49D2-954C-CB5F29D5F980}"/>
    <cellStyle name="Output 2 7 2 6 5 3" xfId="33345" xr:uid="{37546C08-BC68-4AED-AB77-FEDFB6C5F679}"/>
    <cellStyle name="Output 2 7 2 6 6" xfId="33346" xr:uid="{B4A3EBC8-277D-4487-AAEF-3ECC0247DFF0}"/>
    <cellStyle name="Output 2 7 2 6 6 2" xfId="33347" xr:uid="{A0E00278-497B-49B2-AF84-6A6AEA6B3652}"/>
    <cellStyle name="Output 2 7 2 6 6 3" xfId="33348" xr:uid="{A85A7B1C-C936-4A46-95AE-8B4E285F544D}"/>
    <cellStyle name="Output 2 7 2 6 7" xfId="33349" xr:uid="{2249CB08-CBE1-4CA4-B3BE-E29B432C37E3}"/>
    <cellStyle name="Output 2 7 2 6 8" xfId="33350" xr:uid="{C2E309A9-5A4C-4FEE-8A34-ADD4D42F8E11}"/>
    <cellStyle name="Output 2 7 2 6 9" xfId="33351" xr:uid="{B3FFE33F-556E-4D26-9F9B-CDC683FCCF2D}"/>
    <cellStyle name="Output 2 7 2 7" xfId="33352" xr:uid="{CE9A2D64-D853-4608-8435-35AA12F18709}"/>
    <cellStyle name="Output 2 7 2 7 2" xfId="33353" xr:uid="{012A0309-7B46-4904-9575-F14CBE7CEC40}"/>
    <cellStyle name="Output 2 7 2 7 2 2" xfId="33354" xr:uid="{69C04FD7-620E-40B9-8830-5DC2626E8D27}"/>
    <cellStyle name="Output 2 7 2 7 2 3" xfId="33355" xr:uid="{8C6D2E6F-E341-4A13-BF7C-B51341C665A7}"/>
    <cellStyle name="Output 2 7 2 7 3" xfId="33356" xr:uid="{3C08A5E8-1B96-4FC2-ACB2-288EE502BA4E}"/>
    <cellStyle name="Output 2 7 2 7 3 2" xfId="33357" xr:uid="{AB3E6D47-28C7-4CB8-B798-DF0E6DAD658B}"/>
    <cellStyle name="Output 2 7 2 7 3 3" xfId="33358" xr:uid="{EAD12736-26DB-4E0F-9E3B-DEE3407E0CE1}"/>
    <cellStyle name="Output 2 7 2 7 4" xfId="33359" xr:uid="{5559CBB1-8D70-4C27-BD4F-BBD7B0CE7661}"/>
    <cellStyle name="Output 2 7 2 7 4 2" xfId="33360" xr:uid="{DDDB3180-8EAC-43E3-B410-48A528C6C515}"/>
    <cellStyle name="Output 2 7 2 7 4 3" xfId="33361" xr:uid="{A985EA0C-76B2-48F3-B67A-F9C1467A1649}"/>
    <cellStyle name="Output 2 7 2 7 5" xfId="33362" xr:uid="{05431917-F3F2-4A17-8BA1-B17351E4B672}"/>
    <cellStyle name="Output 2 7 2 7 5 2" xfId="33363" xr:uid="{C6397995-B5C7-48A1-A0C3-1DB972C46A90}"/>
    <cellStyle name="Output 2 7 2 7 5 3" xfId="33364" xr:uid="{00457B2A-F8E5-4079-A3D8-98B7A4255353}"/>
    <cellStyle name="Output 2 7 2 7 6" xfId="33365" xr:uid="{A6D077FF-2ED1-4E96-998B-20308BAA3631}"/>
    <cellStyle name="Output 2 7 2 7 6 2" xfId="33366" xr:uid="{EBE4C1A9-DE29-449A-91C3-925A3E5602A6}"/>
    <cellStyle name="Output 2 7 2 7 6 3" xfId="33367" xr:uid="{090E468E-E895-4744-A393-31FB9AA9D443}"/>
    <cellStyle name="Output 2 7 2 7 7" xfId="33368" xr:uid="{0ACBF2BE-1573-46D4-88A1-903D37BCE8B5}"/>
    <cellStyle name="Output 2 7 2 7 8" xfId="33369" xr:uid="{7C667E9C-3BEE-4F21-9EA1-5851B1E2118A}"/>
    <cellStyle name="Output 2 7 2 7 9" xfId="33370" xr:uid="{2C23F133-74FD-4AF3-BC16-2770BD8F67C8}"/>
    <cellStyle name="Output 2 7 2 8" xfId="33371" xr:uid="{94F0626D-C2A9-47C9-9149-8574E3DE0B1A}"/>
    <cellStyle name="Output 2 7 2 8 2" xfId="33372" xr:uid="{E7BD79E8-1575-4218-8DAE-3D4DFCB3DAD4}"/>
    <cellStyle name="Output 2 7 2 8 2 2" xfId="33373" xr:uid="{815377E1-E6DE-4D13-A8C5-699F506D53C4}"/>
    <cellStyle name="Output 2 7 2 8 2 3" xfId="33374" xr:uid="{5D8F5B69-223F-4DE7-9A8C-9202660B399F}"/>
    <cellStyle name="Output 2 7 2 8 3" xfId="33375" xr:uid="{AD87BB52-5EC2-479B-9637-E7E36723CEC1}"/>
    <cellStyle name="Output 2 7 2 8 3 2" xfId="33376" xr:uid="{AF87B321-EC91-4F96-81AD-0535B0A0ED41}"/>
    <cellStyle name="Output 2 7 2 8 3 3" xfId="33377" xr:uid="{C5CA2BD9-0B5B-4784-B1FB-32C226E1EA73}"/>
    <cellStyle name="Output 2 7 2 8 4" xfId="33378" xr:uid="{2502852B-E918-4D14-91ED-9817BF0E448E}"/>
    <cellStyle name="Output 2 7 2 8 4 2" xfId="33379" xr:uid="{34363EFD-A375-4DB4-AD14-1DF66F83FB07}"/>
    <cellStyle name="Output 2 7 2 8 4 3" xfId="33380" xr:uid="{A112916D-B578-496F-A044-84590943AC7A}"/>
    <cellStyle name="Output 2 7 2 8 5" xfId="33381" xr:uid="{3C236FFA-7C9E-440A-957F-D7EBB79D2B0E}"/>
    <cellStyle name="Output 2 7 2 8 5 2" xfId="33382" xr:uid="{2EBEA598-32C6-4979-B13F-1803D14EAA1D}"/>
    <cellStyle name="Output 2 7 2 8 5 3" xfId="33383" xr:uid="{42DABAEB-0C1A-4FA2-BAA1-0869F47BDB1E}"/>
    <cellStyle name="Output 2 7 2 8 6" xfId="33384" xr:uid="{265006D4-F8C1-410B-9873-95CB6AD70FFB}"/>
    <cellStyle name="Output 2 7 2 8 6 2" xfId="33385" xr:uid="{97542735-9E8F-4336-9AA0-6D774B28B2EE}"/>
    <cellStyle name="Output 2 7 2 8 6 3" xfId="33386" xr:uid="{D7F8DA66-B353-453A-A355-13AF0271845F}"/>
    <cellStyle name="Output 2 7 2 8 7" xfId="33387" xr:uid="{461D133F-126E-43B9-8E9E-88FCFF6C6637}"/>
    <cellStyle name="Output 2 7 2 8 8" xfId="33388" xr:uid="{728DE07B-9333-46CA-9BB7-1A7688B6D47C}"/>
    <cellStyle name="Output 2 7 2 8 9" xfId="33389" xr:uid="{EA6FB31D-3D1E-4F78-AF57-35646309B8CF}"/>
    <cellStyle name="Output 2 7 2 9" xfId="33390" xr:uid="{7709A491-79EC-44A1-8AA8-F9F39909F8DA}"/>
    <cellStyle name="Output 2 7 2 9 2" xfId="33391" xr:uid="{BB0E6FF2-0145-4F4E-AD9D-0BE2E960A158}"/>
    <cellStyle name="Output 2 7 2 9 2 2" xfId="33392" xr:uid="{4CF0E20D-53C6-4A6B-A2E8-E39ECDD2EBB3}"/>
    <cellStyle name="Output 2 7 2 9 2 3" xfId="33393" xr:uid="{D7096F85-EFF1-44E6-B20E-6A9C2DC3A2D1}"/>
    <cellStyle name="Output 2 7 2 9 3" xfId="33394" xr:uid="{BE534E9D-6621-458A-8CED-78242E18D909}"/>
    <cellStyle name="Output 2 7 2 9 3 2" xfId="33395" xr:uid="{26698DE5-8E97-45B1-89D0-CDEA4A11D06B}"/>
    <cellStyle name="Output 2 7 2 9 3 3" xfId="33396" xr:uid="{2D02069F-0942-4D5E-A2ED-EE3C7CC4AE6E}"/>
    <cellStyle name="Output 2 7 2 9 4" xfId="33397" xr:uid="{F7C1C79E-96F4-41EE-8CE4-73F884DD20FB}"/>
    <cellStyle name="Output 2 7 2 9 4 2" xfId="33398" xr:uid="{93055D7D-4785-453C-884B-91F1060DBE4A}"/>
    <cellStyle name="Output 2 7 2 9 4 3" xfId="33399" xr:uid="{5C3567F0-A018-4C43-B799-7EDB7EB66E13}"/>
    <cellStyle name="Output 2 7 2 9 5" xfId="33400" xr:uid="{C95E679F-2B8D-47FF-9770-F8AA3DE181DA}"/>
    <cellStyle name="Output 2 7 2 9 5 2" xfId="33401" xr:uid="{2D503601-6FAF-4ADA-B8F9-C4A8A966E6A6}"/>
    <cellStyle name="Output 2 7 2 9 5 3" xfId="33402" xr:uid="{C3EDC690-68D8-44C7-8405-9CEC74771544}"/>
    <cellStyle name="Output 2 7 2 9 6" xfId="33403" xr:uid="{C59BDD29-7EFB-4871-B672-AA5DB3C17F72}"/>
    <cellStyle name="Output 2 7 2 9 6 2" xfId="33404" xr:uid="{53D0D341-6B6D-4EF8-B095-E14A926BB174}"/>
    <cellStyle name="Output 2 7 2 9 6 3" xfId="33405" xr:uid="{43046B95-D8C9-4DAE-A433-A561F3572622}"/>
    <cellStyle name="Output 2 7 2 9 7" xfId="33406" xr:uid="{109ACCB7-C358-486D-8C2C-01BDFAEC315D}"/>
    <cellStyle name="Output 2 7 2 9 8" xfId="33407" xr:uid="{CC6E9447-84BE-49D8-83D9-132BD5BF2FAA}"/>
    <cellStyle name="Output 2 7 2 9 9" xfId="33408" xr:uid="{A4A9C0EB-1BFA-484F-8115-6B220DF220F0}"/>
    <cellStyle name="Output 2 7 20" xfId="33409" xr:uid="{3D54D36F-2C6D-453D-A1FB-BE29639279BD}"/>
    <cellStyle name="Output 2 7 21" xfId="33410" xr:uid="{134C4BDC-D19B-4F6C-903C-628E279DF8FC}"/>
    <cellStyle name="Output 2 7 22" xfId="33411" xr:uid="{5115590B-FB96-4640-895C-8F116150D231}"/>
    <cellStyle name="Output 2 7 3" xfId="33412" xr:uid="{E0543011-34F3-4EB3-9E67-BAB051FD1286}"/>
    <cellStyle name="Output 2 7 3 10" xfId="33413" xr:uid="{6A192161-3253-4331-8E5D-3D59818D51FA}"/>
    <cellStyle name="Output 2 7 3 10 2" xfId="33414" xr:uid="{696637FA-1092-4FD1-B378-26C4EA844868}"/>
    <cellStyle name="Output 2 7 3 10 2 2" xfId="33415" xr:uid="{600142FF-473B-420E-A6C4-6FEB2637358E}"/>
    <cellStyle name="Output 2 7 3 10 2 3" xfId="33416" xr:uid="{34FDF4D5-E7A0-4CE0-A156-D4903042C596}"/>
    <cellStyle name="Output 2 7 3 10 3" xfId="33417" xr:uid="{E2672C5F-7107-4643-8F20-727E7EF34E98}"/>
    <cellStyle name="Output 2 7 3 10 3 2" xfId="33418" xr:uid="{604CDC11-FBF6-4367-B516-08E3E56075C9}"/>
    <cellStyle name="Output 2 7 3 10 3 3" xfId="33419" xr:uid="{F452E1BA-07F3-4399-941D-B2C12CEF2900}"/>
    <cellStyle name="Output 2 7 3 10 4" xfId="33420" xr:uid="{185421DB-091B-4C95-BA87-0812CB538F6C}"/>
    <cellStyle name="Output 2 7 3 10 4 2" xfId="33421" xr:uid="{A0958015-1E70-41A7-A6E8-8EF3716AB9A2}"/>
    <cellStyle name="Output 2 7 3 10 4 3" xfId="33422" xr:uid="{693810A6-2196-4904-A468-D8D3C4615F28}"/>
    <cellStyle name="Output 2 7 3 10 5" xfId="33423" xr:uid="{B1A22246-BDA8-4238-B109-1F9E551341DC}"/>
    <cellStyle name="Output 2 7 3 10 5 2" xfId="33424" xr:uid="{7D0EC9C4-E397-4530-BAEA-F6B4D61DEE8C}"/>
    <cellStyle name="Output 2 7 3 10 5 3" xfId="33425" xr:uid="{5A48B79D-C5D2-471A-904B-5AEBD7AB8398}"/>
    <cellStyle name="Output 2 7 3 10 6" xfId="33426" xr:uid="{16382B21-2396-4647-91FF-93043CFD7CBE}"/>
    <cellStyle name="Output 2 7 3 10 6 2" xfId="33427" xr:uid="{0D83DB69-6C6F-4721-BED3-C2175805A979}"/>
    <cellStyle name="Output 2 7 3 10 6 3" xfId="33428" xr:uid="{C46B435F-FAE6-4072-A87A-115343B72BDB}"/>
    <cellStyle name="Output 2 7 3 10 7" xfId="33429" xr:uid="{004B3429-6AE2-48D4-893E-B3E80396DACA}"/>
    <cellStyle name="Output 2 7 3 10 8" xfId="33430" xr:uid="{5CE4ABEE-ECA4-4EF3-93FD-16A52FE9949E}"/>
    <cellStyle name="Output 2 7 3 10 9" xfId="33431" xr:uid="{4DB2FFCC-AF4E-469F-B297-75491BD41B8D}"/>
    <cellStyle name="Output 2 7 3 11" xfId="33432" xr:uid="{334DE333-59A2-43DF-93E2-39F484591B4D}"/>
    <cellStyle name="Output 2 7 3 11 2" xfId="33433" xr:uid="{E693AC90-A4E6-4695-B3DA-1E37A12FC56E}"/>
    <cellStyle name="Output 2 7 3 11 2 2" xfId="33434" xr:uid="{C70D6279-03F8-4EA2-891A-697C8C8C331C}"/>
    <cellStyle name="Output 2 7 3 11 2 3" xfId="33435" xr:uid="{D5710DD4-3C4B-46E6-88F0-0E533095CCF4}"/>
    <cellStyle name="Output 2 7 3 11 3" xfId="33436" xr:uid="{3DE25A93-F564-4C64-8038-310A7FB405E0}"/>
    <cellStyle name="Output 2 7 3 11 3 2" xfId="33437" xr:uid="{DBB26FA1-76F1-48B3-8E31-FD0B6B787742}"/>
    <cellStyle name="Output 2 7 3 11 3 3" xfId="33438" xr:uid="{DB3E21C0-47C9-45C8-91DE-4D678BAA21F3}"/>
    <cellStyle name="Output 2 7 3 11 4" xfId="33439" xr:uid="{EB682F27-FDDA-4340-8EC4-B50DC38596BC}"/>
    <cellStyle name="Output 2 7 3 11 4 2" xfId="33440" xr:uid="{AB130745-3294-449A-9FEE-86C1588AE003}"/>
    <cellStyle name="Output 2 7 3 11 4 3" xfId="33441" xr:uid="{9296B887-D838-43FC-8AB2-3AA57096954D}"/>
    <cellStyle name="Output 2 7 3 11 5" xfId="33442" xr:uid="{761C49D9-E112-4248-A73A-09B096263C8E}"/>
    <cellStyle name="Output 2 7 3 11 5 2" xfId="33443" xr:uid="{BFA79DFC-1401-40D0-9D2C-88A52DD7DA64}"/>
    <cellStyle name="Output 2 7 3 11 5 3" xfId="33444" xr:uid="{2806039D-6D4E-4B1F-A5A1-409106612528}"/>
    <cellStyle name="Output 2 7 3 11 6" xfId="33445" xr:uid="{F0AF4D25-357D-4407-B8E8-2E076832C84F}"/>
    <cellStyle name="Output 2 7 3 11 6 2" xfId="33446" xr:uid="{341E21EE-E1B7-47C1-8FA5-FFDF8856B6DA}"/>
    <cellStyle name="Output 2 7 3 11 6 3" xfId="33447" xr:uid="{95830BD8-5B52-43D0-8638-DB0D13D0709F}"/>
    <cellStyle name="Output 2 7 3 11 7" xfId="33448" xr:uid="{B3BBF8CF-7402-46C7-BF7F-07178EEDF128}"/>
    <cellStyle name="Output 2 7 3 11 8" xfId="33449" xr:uid="{B47E2295-DA21-414C-80E1-5ABD68A3CBBE}"/>
    <cellStyle name="Output 2 7 3 11 9" xfId="33450" xr:uid="{0E1984A6-596C-48C3-B143-1EAABBA46DCA}"/>
    <cellStyle name="Output 2 7 3 12" xfId="33451" xr:uid="{CE88D70B-7715-4AC7-8CB0-5F715974936D}"/>
    <cellStyle name="Output 2 7 3 12 2" xfId="33452" xr:uid="{9025B228-BF9E-45F6-8476-B3B1A06140DF}"/>
    <cellStyle name="Output 2 7 3 12 2 2" xfId="33453" xr:uid="{08A63E3A-1591-479C-B65D-E1A3E6DFF6B9}"/>
    <cellStyle name="Output 2 7 3 12 2 3" xfId="33454" xr:uid="{80DFED4D-3685-4D34-8F6D-085F2099473D}"/>
    <cellStyle name="Output 2 7 3 12 3" xfId="33455" xr:uid="{7FBA3326-6996-426C-B483-BEA508AF2199}"/>
    <cellStyle name="Output 2 7 3 12 3 2" xfId="33456" xr:uid="{15BD24E9-FE9E-490C-B18E-258D33276065}"/>
    <cellStyle name="Output 2 7 3 12 3 3" xfId="33457" xr:uid="{5317D579-2014-4DD3-8745-4ED52EA39EDB}"/>
    <cellStyle name="Output 2 7 3 12 4" xfId="33458" xr:uid="{E9DEF6DC-F9D5-4696-8534-54F317DA78AE}"/>
    <cellStyle name="Output 2 7 3 12 4 2" xfId="33459" xr:uid="{05CD1CA1-4698-4998-8A39-E7988DBEC37A}"/>
    <cellStyle name="Output 2 7 3 12 4 3" xfId="33460" xr:uid="{E94C3030-34B3-4BB6-8DAB-4C2B779DE309}"/>
    <cellStyle name="Output 2 7 3 12 5" xfId="33461" xr:uid="{0F549005-F98D-44AA-859E-63F7866DECB8}"/>
    <cellStyle name="Output 2 7 3 12 5 2" xfId="33462" xr:uid="{FC7E0F21-5F2F-4AD2-8D83-0C5E18C0B4EB}"/>
    <cellStyle name="Output 2 7 3 12 5 3" xfId="33463" xr:uid="{19F69838-B23A-4FE5-914D-65FD6715F670}"/>
    <cellStyle name="Output 2 7 3 12 6" xfId="33464" xr:uid="{4234269A-DF86-4871-B618-644D11786F9E}"/>
    <cellStyle name="Output 2 7 3 12 6 2" xfId="33465" xr:uid="{4BD40E64-ADBF-43D0-8D69-C0F733D62A31}"/>
    <cellStyle name="Output 2 7 3 12 6 3" xfId="33466" xr:uid="{9C9C8D10-8A64-427B-B790-18F18B8DDAD6}"/>
    <cellStyle name="Output 2 7 3 12 7" xfId="33467" xr:uid="{EE8B6E33-D4A7-4DD5-B314-E5DC025B37AE}"/>
    <cellStyle name="Output 2 7 3 12 8" xfId="33468" xr:uid="{596E8273-EC7A-4157-9744-A35A3627736D}"/>
    <cellStyle name="Output 2 7 3 12 9" xfId="33469" xr:uid="{74C04CCC-D7EB-4599-B419-B5A80642175E}"/>
    <cellStyle name="Output 2 7 3 13" xfId="33470" xr:uid="{EEA1785F-C474-47CB-91AD-5AB1EBBD138D}"/>
    <cellStyle name="Output 2 7 3 13 2" xfId="33471" xr:uid="{52ED6E71-2187-424F-B0D7-63A7FE8DE202}"/>
    <cellStyle name="Output 2 7 3 13 2 2" xfId="33472" xr:uid="{E68E4E36-34AB-4BED-B9D3-FA899D4E6E95}"/>
    <cellStyle name="Output 2 7 3 13 2 3" xfId="33473" xr:uid="{D66A2F79-37B0-44EF-99FD-5D03A9BF13B9}"/>
    <cellStyle name="Output 2 7 3 13 3" xfId="33474" xr:uid="{DFD759A7-DAC0-47BE-9E67-3EFC74F5AFA0}"/>
    <cellStyle name="Output 2 7 3 13 3 2" xfId="33475" xr:uid="{D6F08F7D-701D-4230-ADF3-FEC104FE8CA3}"/>
    <cellStyle name="Output 2 7 3 13 3 3" xfId="33476" xr:uid="{5EE9BEB5-DED0-4F9C-BAD6-262423A266AE}"/>
    <cellStyle name="Output 2 7 3 13 4" xfId="33477" xr:uid="{41202424-39D8-4822-A7F7-64AEDA233725}"/>
    <cellStyle name="Output 2 7 3 13 4 2" xfId="33478" xr:uid="{7C1ACF0D-0B70-4ED6-9240-2EC6ED881941}"/>
    <cellStyle name="Output 2 7 3 13 4 3" xfId="33479" xr:uid="{8CCC451D-A1EB-447A-918A-AF5C01CEA7E8}"/>
    <cellStyle name="Output 2 7 3 13 5" xfId="33480" xr:uid="{4223D048-2323-4BB4-B34D-A14E74BBB73C}"/>
    <cellStyle name="Output 2 7 3 13 5 2" xfId="33481" xr:uid="{FA597175-C0EC-4093-934D-9A4B2318E629}"/>
    <cellStyle name="Output 2 7 3 13 5 3" xfId="33482" xr:uid="{2AD687FC-AE93-4A49-8CD5-E1710A19EFB3}"/>
    <cellStyle name="Output 2 7 3 13 6" xfId="33483" xr:uid="{70ECDE87-B76F-4462-9AD9-C63C905B0112}"/>
    <cellStyle name="Output 2 7 3 13 6 2" xfId="33484" xr:uid="{00550D4D-C5DB-4249-AE09-25687960ED26}"/>
    <cellStyle name="Output 2 7 3 13 6 3" xfId="33485" xr:uid="{B3306FEA-E59F-4FF0-A2F5-C51517CF4700}"/>
    <cellStyle name="Output 2 7 3 13 7" xfId="33486" xr:uid="{0BB7359B-B0D0-4A32-A46D-43EC15592025}"/>
    <cellStyle name="Output 2 7 3 13 8" xfId="33487" xr:uid="{1B3661DA-C702-483F-B12F-27CCCC8CDCCC}"/>
    <cellStyle name="Output 2 7 3 13 9" xfId="33488" xr:uid="{39E85C84-C30E-46F0-A5AF-FB40AE5FC5DD}"/>
    <cellStyle name="Output 2 7 3 14" xfId="33489" xr:uid="{BC247EC6-4747-4300-9D5F-E99069F7D422}"/>
    <cellStyle name="Output 2 7 3 14 2" xfId="33490" xr:uid="{329247DF-EC06-4B2B-BAA1-ED0ABAF094CA}"/>
    <cellStyle name="Output 2 7 3 14 3" xfId="33491" xr:uid="{7D615D95-6393-4681-A3C5-8B3BA33EC2D9}"/>
    <cellStyle name="Output 2 7 3 14 4" xfId="33492" xr:uid="{92FBFE0B-49FE-44C7-B0B7-418C602BE8F2}"/>
    <cellStyle name="Output 2 7 3 15" xfId="33493" xr:uid="{4D5932CA-3ED1-48C1-8924-A3573C45F82A}"/>
    <cellStyle name="Output 2 7 3 16" xfId="33494" xr:uid="{FE5BE6FD-2688-4999-B731-DAC1B4A62550}"/>
    <cellStyle name="Output 2 7 3 17" xfId="33495" xr:uid="{A55ED4ED-5AF4-49E7-A115-F02D14EB1A84}"/>
    <cellStyle name="Output 2 7 3 18" xfId="33496" xr:uid="{AD02DF67-8689-4095-8799-14131B2ACA79}"/>
    <cellStyle name="Output 2 7 3 19" xfId="33497" xr:uid="{6DCAB0E4-3BC1-4A91-9E20-5E0E1E5DFAD3}"/>
    <cellStyle name="Output 2 7 3 2" xfId="33498" xr:uid="{103EF5E1-A432-4EFC-8B9C-BBDAF808C9C0}"/>
    <cellStyle name="Output 2 7 3 2 10" xfId="33499" xr:uid="{A2C4B83E-B3D4-4255-8E23-E64C6086C0AB}"/>
    <cellStyle name="Output 2 7 3 2 10 2" xfId="33500" xr:uid="{F879C26F-E6D5-4963-A14D-B13F47A910AB}"/>
    <cellStyle name="Output 2 7 3 2 10 2 2" xfId="33501" xr:uid="{C1DEDEED-3292-4737-894A-EB2A6707DC0D}"/>
    <cellStyle name="Output 2 7 3 2 10 2 3" xfId="33502" xr:uid="{0775F394-25C2-4909-B7F7-346DFE6FE756}"/>
    <cellStyle name="Output 2 7 3 2 10 3" xfId="33503" xr:uid="{86376DD1-0E81-4D3E-8034-2A9556E1B627}"/>
    <cellStyle name="Output 2 7 3 2 10 3 2" xfId="33504" xr:uid="{55CC431B-9A20-457D-8F37-D1C9204172CE}"/>
    <cellStyle name="Output 2 7 3 2 10 3 3" xfId="33505" xr:uid="{873261AA-8233-4407-BD9A-270356F485E3}"/>
    <cellStyle name="Output 2 7 3 2 10 4" xfId="33506" xr:uid="{EBA35C32-FDAE-4D96-8055-DA1FA98A5C6A}"/>
    <cellStyle name="Output 2 7 3 2 10 4 2" xfId="33507" xr:uid="{ED6232DC-F382-42A5-9C27-DC44FCDEAD3B}"/>
    <cellStyle name="Output 2 7 3 2 10 4 3" xfId="33508" xr:uid="{46B2C9AD-3FB8-434F-B1DB-E2E73AB0E2BA}"/>
    <cellStyle name="Output 2 7 3 2 10 5" xfId="33509" xr:uid="{FA4ED6B2-6761-4DCB-B9FE-8DB89F07C9D5}"/>
    <cellStyle name="Output 2 7 3 2 10 5 2" xfId="33510" xr:uid="{FB7E2415-E990-49C2-A60A-3073C841690B}"/>
    <cellStyle name="Output 2 7 3 2 10 5 3" xfId="33511" xr:uid="{ADF394F4-6680-4127-AD3F-38C00E861C8C}"/>
    <cellStyle name="Output 2 7 3 2 10 6" xfId="33512" xr:uid="{350D509F-4910-424F-B52A-1B682BFAF863}"/>
    <cellStyle name="Output 2 7 3 2 10 6 2" xfId="33513" xr:uid="{B56A45D8-4AD8-4D2F-B124-B34382DDDB60}"/>
    <cellStyle name="Output 2 7 3 2 10 6 3" xfId="33514" xr:uid="{373EF3ED-26A2-4C6A-9A5F-5922B501A5B0}"/>
    <cellStyle name="Output 2 7 3 2 10 7" xfId="33515" xr:uid="{B6C4E7F8-EE2A-4112-9CBC-13F12CAB6918}"/>
    <cellStyle name="Output 2 7 3 2 10 8" xfId="33516" xr:uid="{E120C497-65B0-484C-8BFF-CBFC47548FD0}"/>
    <cellStyle name="Output 2 7 3 2 11" xfId="33517" xr:uid="{E9C7B05D-A9F7-4069-B9B9-635E513CB9D1}"/>
    <cellStyle name="Output 2 7 3 2 11 2" xfId="33518" xr:uid="{A6FBBA54-3F82-4E1A-B50C-B37C7E656F40}"/>
    <cellStyle name="Output 2 7 3 2 11 2 2" xfId="33519" xr:uid="{9B44826C-6522-4096-B8D5-D63DAF582402}"/>
    <cellStyle name="Output 2 7 3 2 11 2 3" xfId="33520" xr:uid="{D5FBDC6F-4CD5-4CE0-8744-9BB10F484116}"/>
    <cellStyle name="Output 2 7 3 2 11 3" xfId="33521" xr:uid="{C177D999-4CFF-469D-95B1-D192FC27F353}"/>
    <cellStyle name="Output 2 7 3 2 11 3 2" xfId="33522" xr:uid="{7E8CEFF6-5666-4CCD-8021-A4906D194E60}"/>
    <cellStyle name="Output 2 7 3 2 11 3 3" xfId="33523" xr:uid="{B79751BD-1F92-4A52-9CED-F51E42F0768E}"/>
    <cellStyle name="Output 2 7 3 2 11 4" xfId="33524" xr:uid="{8B28C99D-EA77-45DA-9A6B-C036000346AF}"/>
    <cellStyle name="Output 2 7 3 2 11 4 2" xfId="33525" xr:uid="{D0063782-8DB2-4A58-909B-FF59BB9D8D81}"/>
    <cellStyle name="Output 2 7 3 2 11 4 3" xfId="33526" xr:uid="{1855FB91-CB4B-42BA-A3F8-3ACA35C0D49C}"/>
    <cellStyle name="Output 2 7 3 2 11 5" xfId="33527" xr:uid="{697E3199-66A6-43D4-B529-FA95D6ECF994}"/>
    <cellStyle name="Output 2 7 3 2 11 5 2" xfId="33528" xr:uid="{5E0D5DD0-A46D-48A8-802C-CDBF14EC15C6}"/>
    <cellStyle name="Output 2 7 3 2 11 5 3" xfId="33529" xr:uid="{D6C980BA-B94C-414F-8CCC-84552A1A6157}"/>
    <cellStyle name="Output 2 7 3 2 11 6" xfId="33530" xr:uid="{65C5D777-EEB3-44BE-A141-E8D841FA2275}"/>
    <cellStyle name="Output 2 7 3 2 11 6 2" xfId="33531" xr:uid="{4F2201B5-0094-4A69-92B8-EB4B6DDBD249}"/>
    <cellStyle name="Output 2 7 3 2 11 6 3" xfId="33532" xr:uid="{75A422EF-A434-45D2-B190-336113A6BDD9}"/>
    <cellStyle name="Output 2 7 3 2 11 7" xfId="33533" xr:uid="{AEEE414C-AF1B-4794-989F-441A9BC2FF81}"/>
    <cellStyle name="Output 2 7 3 2 11 8" xfId="33534" xr:uid="{F0FF75BB-B802-4521-B5CD-4EBC2B5AF133}"/>
    <cellStyle name="Output 2 7 3 2 12" xfId="33535" xr:uid="{6DF39BDD-A720-44E0-BAE6-649A92985749}"/>
    <cellStyle name="Output 2 7 3 2 12 2" xfId="33536" xr:uid="{58DEDE6C-FE0F-43F3-9AF2-812E05597AF6}"/>
    <cellStyle name="Output 2 7 3 2 12 2 2" xfId="33537" xr:uid="{5C7240D4-DBEB-422A-9019-46DEF1886794}"/>
    <cellStyle name="Output 2 7 3 2 12 2 3" xfId="33538" xr:uid="{D82FFE52-4A73-45D9-9657-DA7AD4080B31}"/>
    <cellStyle name="Output 2 7 3 2 12 3" xfId="33539" xr:uid="{14F3A142-44AC-4431-A588-70E7EE936532}"/>
    <cellStyle name="Output 2 7 3 2 12 3 2" xfId="33540" xr:uid="{8DE444C4-2625-4E11-AB11-3E49FB40518B}"/>
    <cellStyle name="Output 2 7 3 2 12 3 3" xfId="33541" xr:uid="{2EFB9BEA-1AB6-4694-B765-DB13322A5441}"/>
    <cellStyle name="Output 2 7 3 2 12 4" xfId="33542" xr:uid="{D8A0307C-8D9C-472D-B3EC-6AEFDC046499}"/>
    <cellStyle name="Output 2 7 3 2 12 4 2" xfId="33543" xr:uid="{BA502751-0975-4E9E-BDF4-F6D7E77DA4F8}"/>
    <cellStyle name="Output 2 7 3 2 12 4 3" xfId="33544" xr:uid="{058DF601-A2E6-46A9-9076-208765F33680}"/>
    <cellStyle name="Output 2 7 3 2 12 5" xfId="33545" xr:uid="{005E4573-1529-4125-89B1-841F3E459BBE}"/>
    <cellStyle name="Output 2 7 3 2 12 5 2" xfId="33546" xr:uid="{749FA347-C464-4CC3-BC4B-0A862D30188F}"/>
    <cellStyle name="Output 2 7 3 2 12 5 3" xfId="33547" xr:uid="{5FD56A89-95CF-419B-9AE7-7ABAE5543A86}"/>
    <cellStyle name="Output 2 7 3 2 12 6" xfId="33548" xr:uid="{6138414A-36B1-4BC4-916B-A275822657CE}"/>
    <cellStyle name="Output 2 7 3 2 12 6 2" xfId="33549" xr:uid="{AF151D20-F02B-415B-98D3-4CCE7303194E}"/>
    <cellStyle name="Output 2 7 3 2 12 6 3" xfId="33550" xr:uid="{E70B157D-CCF7-4121-81C1-01C01A20C1D5}"/>
    <cellStyle name="Output 2 7 3 2 12 7" xfId="33551" xr:uid="{FD6AA88C-02E2-41E1-BF92-E6008CD7638A}"/>
    <cellStyle name="Output 2 7 3 2 12 8" xfId="33552" xr:uid="{42750E1F-8E95-44B9-8283-B09BCC6BD6D7}"/>
    <cellStyle name="Output 2 7 3 2 13" xfId="33553" xr:uid="{1DE936CB-3B2D-4140-B576-FD4B4FFAFC9E}"/>
    <cellStyle name="Output 2 7 3 2 13 2" xfId="33554" xr:uid="{5594EB1C-0924-4176-819E-DAFA38E2FA0C}"/>
    <cellStyle name="Output 2 7 3 2 13 2 2" xfId="33555" xr:uid="{1E2A6151-72F8-4CDF-820A-3EB51BCAED21}"/>
    <cellStyle name="Output 2 7 3 2 13 2 3" xfId="33556" xr:uid="{982B0DF6-ABD5-4D7C-8DD8-E983C7A00705}"/>
    <cellStyle name="Output 2 7 3 2 13 3" xfId="33557" xr:uid="{1BCBE29C-BDC2-413A-B725-E3D11BCDAD01}"/>
    <cellStyle name="Output 2 7 3 2 13 3 2" xfId="33558" xr:uid="{098828F0-37D1-4771-AD88-D48605859962}"/>
    <cellStyle name="Output 2 7 3 2 13 3 3" xfId="33559" xr:uid="{6E8DDC2B-4F3B-4F19-9F22-6E35B57AE5EC}"/>
    <cellStyle name="Output 2 7 3 2 13 4" xfId="33560" xr:uid="{ADD596DA-3D62-4419-9E5F-FFB943748569}"/>
    <cellStyle name="Output 2 7 3 2 13 4 2" xfId="33561" xr:uid="{54F57CA8-4301-460A-B938-0F08EEB0B88C}"/>
    <cellStyle name="Output 2 7 3 2 13 4 3" xfId="33562" xr:uid="{5832EBD8-2F38-4AA6-8DE1-EC8AA7E9FF94}"/>
    <cellStyle name="Output 2 7 3 2 13 5" xfId="33563" xr:uid="{74521DF7-C347-4450-8757-55CFC5F6BED3}"/>
    <cellStyle name="Output 2 7 3 2 13 5 2" xfId="33564" xr:uid="{52F6638F-EEF5-4B15-AB98-15333EF3F637}"/>
    <cellStyle name="Output 2 7 3 2 13 5 3" xfId="33565" xr:uid="{C0B5EC33-D8D7-416A-A296-50DA9B5D06EC}"/>
    <cellStyle name="Output 2 7 3 2 13 6" xfId="33566" xr:uid="{20EDBE6A-A81E-4DE5-9EA4-A3DACB98D574}"/>
    <cellStyle name="Output 2 7 3 2 13 6 2" xfId="33567" xr:uid="{EB94271E-6D46-440C-9405-369698582BCF}"/>
    <cellStyle name="Output 2 7 3 2 13 6 3" xfId="33568" xr:uid="{674A8031-1F85-4005-AF19-6FFC39FDCE8C}"/>
    <cellStyle name="Output 2 7 3 2 13 7" xfId="33569" xr:uid="{F73F623F-9C5C-453A-8521-ED55627EE7D7}"/>
    <cellStyle name="Output 2 7 3 2 13 8" xfId="33570" xr:uid="{3B1AD9D6-0167-4AEC-B4E6-9E948B14CB15}"/>
    <cellStyle name="Output 2 7 3 2 14" xfId="33571" xr:uid="{80038887-4070-487A-A708-808D7750B8E0}"/>
    <cellStyle name="Output 2 7 3 2 14 2" xfId="33572" xr:uid="{6970923A-C327-4E21-BC5B-A91303FA037C}"/>
    <cellStyle name="Output 2 7 3 2 14 2 2" xfId="33573" xr:uid="{8D06F9CA-0C14-4DE2-8DAB-3AB6232C4318}"/>
    <cellStyle name="Output 2 7 3 2 14 2 3" xfId="33574" xr:uid="{DA34519E-6908-486B-AAF6-75EADA40F18A}"/>
    <cellStyle name="Output 2 7 3 2 14 3" xfId="33575" xr:uid="{2606893D-2449-4B72-A0BE-9526CB933B8B}"/>
    <cellStyle name="Output 2 7 3 2 14 3 2" xfId="33576" xr:uid="{89C1F09B-F77D-443A-A149-9C4F8F189B08}"/>
    <cellStyle name="Output 2 7 3 2 14 3 3" xfId="33577" xr:uid="{1531F632-442F-4121-A7CE-DDCED981B007}"/>
    <cellStyle name="Output 2 7 3 2 14 4" xfId="33578" xr:uid="{0801368F-D05C-4DD1-B542-BF099F6399D0}"/>
    <cellStyle name="Output 2 7 3 2 14 4 2" xfId="33579" xr:uid="{AFDCBF2E-A4FE-406C-9E9B-39D773A54B49}"/>
    <cellStyle name="Output 2 7 3 2 14 4 3" xfId="33580" xr:uid="{7FED01C7-8F63-495D-A112-33540870816D}"/>
    <cellStyle name="Output 2 7 3 2 14 5" xfId="33581" xr:uid="{F6B51367-C287-4101-8206-56FAEE9CFAA7}"/>
    <cellStyle name="Output 2 7 3 2 14 5 2" xfId="33582" xr:uid="{48C9CF9D-CCF5-44B7-AD2C-BC17EA4614AD}"/>
    <cellStyle name="Output 2 7 3 2 14 5 3" xfId="33583" xr:uid="{B99B1CC8-1FDF-4727-B4FB-08AA349296D8}"/>
    <cellStyle name="Output 2 7 3 2 14 6" xfId="33584" xr:uid="{833241DE-807A-4B56-B486-C9D2CB8FF715}"/>
    <cellStyle name="Output 2 7 3 2 14 6 2" xfId="33585" xr:uid="{261528C8-35FD-4B72-920D-27C407AE4ACA}"/>
    <cellStyle name="Output 2 7 3 2 14 6 3" xfId="33586" xr:uid="{7D4825EF-5124-4ECD-A1C3-C1DF15F323EF}"/>
    <cellStyle name="Output 2 7 3 2 14 7" xfId="33587" xr:uid="{1990A36C-7273-404E-99D9-B1D549D19406}"/>
    <cellStyle name="Output 2 7 3 2 14 8" xfId="33588" xr:uid="{36C9EF92-9B7F-4DAD-AAF5-7C91FD247EE9}"/>
    <cellStyle name="Output 2 7 3 2 15" xfId="33589" xr:uid="{0E11DEF0-D320-452F-A088-233072F89B8A}"/>
    <cellStyle name="Output 2 7 3 2 15 2" xfId="33590" xr:uid="{7A5A7AB4-DBDC-4590-90AA-9B7EBE7458AA}"/>
    <cellStyle name="Output 2 7 3 2 15 3" xfId="33591" xr:uid="{DE1886CC-FF81-425E-929B-11681C8A7595}"/>
    <cellStyle name="Output 2 7 3 2 16" xfId="33592" xr:uid="{71645ED6-49C7-4EFC-9FF3-6906F1DFFFD8}"/>
    <cellStyle name="Output 2 7 3 2 16 2" xfId="33593" xr:uid="{675FB7AF-AD51-42F6-BC57-E7964ACB4587}"/>
    <cellStyle name="Output 2 7 3 2 16 3" xfId="33594" xr:uid="{1411EC8A-3937-4639-93E9-F4EBABD64107}"/>
    <cellStyle name="Output 2 7 3 2 17" xfId="33595" xr:uid="{ABE8C889-4388-469A-9C51-3ED13B7F6CF9}"/>
    <cellStyle name="Output 2 7 3 2 18" xfId="33596" xr:uid="{E91DBAF6-1862-4C09-A551-97D32E968CDC}"/>
    <cellStyle name="Output 2 7 3 2 2" xfId="33597" xr:uid="{983CB698-6B87-4A91-A429-73E99FC0F8FC}"/>
    <cellStyle name="Output 2 7 3 2 2 2" xfId="33598" xr:uid="{DC2F20AA-91C2-4096-9108-C324CD36953E}"/>
    <cellStyle name="Output 2 7 3 2 2 2 2" xfId="33599" xr:uid="{253CE1F2-00EC-4A33-9FF9-30A174B75119}"/>
    <cellStyle name="Output 2 7 3 2 2 2 3" xfId="33600" xr:uid="{9A9805F8-B31F-4559-A4BB-1733BAD0DC13}"/>
    <cellStyle name="Output 2 7 3 2 2 3" xfId="33601" xr:uid="{1AED6A2B-23AF-4296-A1DE-20783C356C8A}"/>
    <cellStyle name="Output 2 7 3 2 2 3 2" xfId="33602" xr:uid="{2ABE2B8F-0B21-4D90-BE06-7294E0109B99}"/>
    <cellStyle name="Output 2 7 3 2 2 3 3" xfId="33603" xr:uid="{5236C7CB-F6C4-4FB4-82AC-2FCE0832A9E1}"/>
    <cellStyle name="Output 2 7 3 2 2 4" xfId="33604" xr:uid="{1B210424-7FAD-4557-84B8-35320455736D}"/>
    <cellStyle name="Output 2 7 3 2 2 4 2" xfId="33605" xr:uid="{28BA879B-E201-42B3-A65E-55FDD5CD2BDF}"/>
    <cellStyle name="Output 2 7 3 2 2 4 3" xfId="33606" xr:uid="{B34A1221-99C3-4E97-9817-2727D1EE40D6}"/>
    <cellStyle name="Output 2 7 3 2 2 5" xfId="33607" xr:uid="{59C6EF1F-D2FF-4327-9FF9-84D98A29A539}"/>
    <cellStyle name="Output 2 7 3 2 2 5 2" xfId="33608" xr:uid="{0E397650-3AF8-4B91-9221-2F420CCC7F65}"/>
    <cellStyle name="Output 2 7 3 2 2 5 3" xfId="33609" xr:uid="{433B3462-A9CC-4772-B391-543FA12DD2A6}"/>
    <cellStyle name="Output 2 7 3 2 2 6" xfId="33610" xr:uid="{7CDDC5B7-72B3-4BB4-BA0F-1B047A620F7E}"/>
    <cellStyle name="Output 2 7 3 2 2 6 2" xfId="33611" xr:uid="{C2ABAC23-4F20-42C4-817C-8ECA572CB60E}"/>
    <cellStyle name="Output 2 7 3 2 2 6 3" xfId="33612" xr:uid="{E270DA27-20EE-4A1A-8B15-6E614D1E5942}"/>
    <cellStyle name="Output 2 7 3 2 2 7" xfId="33613" xr:uid="{A2C6FBCF-F5C9-4EA5-A144-CA1C08C60D1D}"/>
    <cellStyle name="Output 2 7 3 2 2 8" xfId="33614" xr:uid="{9EFAEA19-4C19-4293-85CA-954853F7F816}"/>
    <cellStyle name="Output 2 7 3 2 2 9" xfId="33615" xr:uid="{06D6E6C6-5278-4766-A2B3-FA94A2D3B469}"/>
    <cellStyle name="Output 2 7 3 2 3" xfId="33616" xr:uid="{4E20489D-D0D0-4254-BA68-4310E306D398}"/>
    <cellStyle name="Output 2 7 3 2 3 2" xfId="33617" xr:uid="{F9B55DA4-A93A-453F-8D4E-AA88115233C1}"/>
    <cellStyle name="Output 2 7 3 2 3 2 2" xfId="33618" xr:uid="{F469743A-5119-4D29-9825-4B66820B983B}"/>
    <cellStyle name="Output 2 7 3 2 3 2 3" xfId="33619" xr:uid="{12DCA799-0392-49D2-8DCB-A04DF717BCA1}"/>
    <cellStyle name="Output 2 7 3 2 3 3" xfId="33620" xr:uid="{AD294B01-68E7-43E8-AFB7-D4182F578560}"/>
    <cellStyle name="Output 2 7 3 2 3 3 2" xfId="33621" xr:uid="{426B6DBC-79A5-4434-BB03-1131D152A4C7}"/>
    <cellStyle name="Output 2 7 3 2 3 3 3" xfId="33622" xr:uid="{5B56B1B7-B096-4345-A365-304B705419F5}"/>
    <cellStyle name="Output 2 7 3 2 3 4" xfId="33623" xr:uid="{D663381C-7D55-4392-9DB0-323679EA5E87}"/>
    <cellStyle name="Output 2 7 3 2 3 4 2" xfId="33624" xr:uid="{0E07677D-178B-49F0-A34D-1D0F88AF35CA}"/>
    <cellStyle name="Output 2 7 3 2 3 4 3" xfId="33625" xr:uid="{C26E9458-151D-4A2F-A943-52119D62C87F}"/>
    <cellStyle name="Output 2 7 3 2 3 5" xfId="33626" xr:uid="{D269FB7B-8D06-4EC2-BB18-0BB2240533F2}"/>
    <cellStyle name="Output 2 7 3 2 3 5 2" xfId="33627" xr:uid="{A7305296-9B17-4B8B-93DE-EDC105E1EF42}"/>
    <cellStyle name="Output 2 7 3 2 3 5 3" xfId="33628" xr:uid="{60039BCD-C4C2-4A13-B7EE-4A4B30D63851}"/>
    <cellStyle name="Output 2 7 3 2 3 6" xfId="33629" xr:uid="{A98D4A7D-EDB9-43FA-A805-44F9C96CF25A}"/>
    <cellStyle name="Output 2 7 3 2 3 6 2" xfId="33630" xr:uid="{1309E3F3-9A65-4093-A98A-FE0432920F31}"/>
    <cellStyle name="Output 2 7 3 2 3 6 3" xfId="33631" xr:uid="{3648C55F-CF16-45A0-B35C-57954EABC035}"/>
    <cellStyle name="Output 2 7 3 2 3 7" xfId="33632" xr:uid="{ED69D1EC-F563-48A3-820B-1D418936A5DC}"/>
    <cellStyle name="Output 2 7 3 2 3 8" xfId="33633" xr:uid="{ADCE0A72-105A-458A-A520-9FE082C6981D}"/>
    <cellStyle name="Output 2 7 3 2 3 9" xfId="33634" xr:uid="{80FC7517-477A-40E6-8EC7-F2F3E7F37CE2}"/>
    <cellStyle name="Output 2 7 3 2 4" xfId="33635" xr:uid="{6AED484D-7780-4657-86B6-15EC0D36BE2F}"/>
    <cellStyle name="Output 2 7 3 2 4 2" xfId="33636" xr:uid="{1C36BEA4-10A2-43E9-BE29-5C8BF632B08B}"/>
    <cellStyle name="Output 2 7 3 2 4 2 2" xfId="33637" xr:uid="{502C31EC-C195-49A8-B939-0DAD8781CF13}"/>
    <cellStyle name="Output 2 7 3 2 4 2 3" xfId="33638" xr:uid="{0E8CF236-5128-403B-9299-896DC223ABA4}"/>
    <cellStyle name="Output 2 7 3 2 4 3" xfId="33639" xr:uid="{5284DF18-042C-4215-88FD-88CDF8742F21}"/>
    <cellStyle name="Output 2 7 3 2 4 3 2" xfId="33640" xr:uid="{CD213C86-934E-4B8A-8335-CACD966B7ACF}"/>
    <cellStyle name="Output 2 7 3 2 4 3 3" xfId="33641" xr:uid="{4722F0ED-B5EB-4AA7-831A-0082F89DE2E5}"/>
    <cellStyle name="Output 2 7 3 2 4 4" xfId="33642" xr:uid="{9CFEE47F-B740-42F2-B944-C51C80633CAD}"/>
    <cellStyle name="Output 2 7 3 2 4 4 2" xfId="33643" xr:uid="{5D4775EA-3FA0-489E-8988-A5B04868A9E2}"/>
    <cellStyle name="Output 2 7 3 2 4 4 3" xfId="33644" xr:uid="{A317528F-F26E-476F-A4C4-002C410661EF}"/>
    <cellStyle name="Output 2 7 3 2 4 5" xfId="33645" xr:uid="{570BEA0D-AED6-4F86-B18C-D78268871369}"/>
    <cellStyle name="Output 2 7 3 2 4 5 2" xfId="33646" xr:uid="{0FD22506-8B77-4275-BB4B-96F29DA07B58}"/>
    <cellStyle name="Output 2 7 3 2 4 5 3" xfId="33647" xr:uid="{5C3B34F4-E5AA-4114-A44B-169F48D9B7E8}"/>
    <cellStyle name="Output 2 7 3 2 4 6" xfId="33648" xr:uid="{23E252DC-175F-43B6-9688-540C6B442DFD}"/>
    <cellStyle name="Output 2 7 3 2 4 6 2" xfId="33649" xr:uid="{81B7268A-0A62-4A6F-861D-2B4173601DFA}"/>
    <cellStyle name="Output 2 7 3 2 4 6 3" xfId="33650" xr:uid="{0BFB8BB4-3181-493B-9027-C6BF3161E1FB}"/>
    <cellStyle name="Output 2 7 3 2 4 7" xfId="33651" xr:uid="{F315AF56-30C2-4343-A93C-A4C0BAB1B22F}"/>
    <cellStyle name="Output 2 7 3 2 4 8" xfId="33652" xr:uid="{5AC568D7-A65D-4ACC-8630-340EDEF50D19}"/>
    <cellStyle name="Output 2 7 3 2 4 9" xfId="33653" xr:uid="{2B275E47-B7FB-418D-B5D7-88F96749AB11}"/>
    <cellStyle name="Output 2 7 3 2 5" xfId="33654" xr:uid="{701C67FE-FC91-4D3F-9899-50799865A939}"/>
    <cellStyle name="Output 2 7 3 2 5 2" xfId="33655" xr:uid="{067BB916-985F-4C69-ACBE-DA31F6238946}"/>
    <cellStyle name="Output 2 7 3 2 5 2 2" xfId="33656" xr:uid="{C93B16F0-1833-4BB5-AE90-5566B0CE5CE9}"/>
    <cellStyle name="Output 2 7 3 2 5 2 3" xfId="33657" xr:uid="{1E2A73A7-662E-4412-A64B-7E8ADB9ABD64}"/>
    <cellStyle name="Output 2 7 3 2 5 3" xfId="33658" xr:uid="{684BC2DE-2627-444E-9AE7-69E17D383AD1}"/>
    <cellStyle name="Output 2 7 3 2 5 3 2" xfId="33659" xr:uid="{C5F4093E-3B6E-490B-A499-F4145AA1EA78}"/>
    <cellStyle name="Output 2 7 3 2 5 3 3" xfId="33660" xr:uid="{DF9DF9BC-306C-483E-A50B-70684EE09BF0}"/>
    <cellStyle name="Output 2 7 3 2 5 4" xfId="33661" xr:uid="{49978F6E-66CE-4D1B-A2CD-2A5E5DE68B70}"/>
    <cellStyle name="Output 2 7 3 2 5 4 2" xfId="33662" xr:uid="{3FF7A7AA-ECF7-4358-99DA-9210D4158F52}"/>
    <cellStyle name="Output 2 7 3 2 5 4 3" xfId="33663" xr:uid="{444A96E5-45D1-4CBA-B5E6-D8ED3AD30C10}"/>
    <cellStyle name="Output 2 7 3 2 5 5" xfId="33664" xr:uid="{CAA70472-CA12-4D79-A2E9-52D0995A450E}"/>
    <cellStyle name="Output 2 7 3 2 5 5 2" xfId="33665" xr:uid="{A8155CF7-6F1E-4286-BAA9-D28218CD82C2}"/>
    <cellStyle name="Output 2 7 3 2 5 5 3" xfId="33666" xr:uid="{3AE6B140-B1CE-43B2-BBA3-90DC121A4BE9}"/>
    <cellStyle name="Output 2 7 3 2 5 6" xfId="33667" xr:uid="{4F033834-08D8-4DAB-8306-299FCC4D8B77}"/>
    <cellStyle name="Output 2 7 3 2 5 6 2" xfId="33668" xr:uid="{82C5F9D8-F8B3-4FEA-92AC-9B009F6E48C9}"/>
    <cellStyle name="Output 2 7 3 2 5 6 3" xfId="33669" xr:uid="{1311B90F-1796-42D2-BC21-AB4DE3E07D57}"/>
    <cellStyle name="Output 2 7 3 2 5 7" xfId="33670" xr:uid="{CF4B97C8-B226-4AF6-981C-8DF103D6B744}"/>
    <cellStyle name="Output 2 7 3 2 5 8" xfId="33671" xr:uid="{85221D6C-64C2-438D-8F6D-5C9B184EE94E}"/>
    <cellStyle name="Output 2 7 3 2 5 9" xfId="33672" xr:uid="{611FB973-BB34-47A7-8639-85B44D804445}"/>
    <cellStyle name="Output 2 7 3 2 6" xfId="33673" xr:uid="{EA43B5DD-8FB8-4AB6-B4B3-142CA8846137}"/>
    <cellStyle name="Output 2 7 3 2 6 2" xfId="33674" xr:uid="{E6BEBF8B-D8D0-4C81-9F68-9D8027F06A78}"/>
    <cellStyle name="Output 2 7 3 2 6 2 2" xfId="33675" xr:uid="{06FFD971-B2A6-40DC-BDE9-30D115D74BEF}"/>
    <cellStyle name="Output 2 7 3 2 6 2 3" xfId="33676" xr:uid="{29EFB001-5B25-4287-A3E6-AACC6EF5A49C}"/>
    <cellStyle name="Output 2 7 3 2 6 3" xfId="33677" xr:uid="{8EFA55C6-E23B-4C48-99D6-5B0C95C96359}"/>
    <cellStyle name="Output 2 7 3 2 6 3 2" xfId="33678" xr:uid="{8F7EC662-7244-4DC0-87F0-FC30BB6B7140}"/>
    <cellStyle name="Output 2 7 3 2 6 3 3" xfId="33679" xr:uid="{C79DDEB4-C4A0-4DE4-8A92-C10B83BA0EF9}"/>
    <cellStyle name="Output 2 7 3 2 6 4" xfId="33680" xr:uid="{3113E76E-494A-43B6-9184-99FB36624C74}"/>
    <cellStyle name="Output 2 7 3 2 6 4 2" xfId="33681" xr:uid="{9DDA97D4-0FD7-4641-A002-0B80035F5D7D}"/>
    <cellStyle name="Output 2 7 3 2 6 4 3" xfId="33682" xr:uid="{4857445B-826D-4B36-98A3-48B0F3B5EDB6}"/>
    <cellStyle name="Output 2 7 3 2 6 5" xfId="33683" xr:uid="{9B0E0B29-7DD7-4C19-BC76-9E873A10796C}"/>
    <cellStyle name="Output 2 7 3 2 6 5 2" xfId="33684" xr:uid="{9FA9D080-630A-4A91-B154-F5B555309DC8}"/>
    <cellStyle name="Output 2 7 3 2 6 5 3" xfId="33685" xr:uid="{9F1E9289-ADDD-45DC-99E4-102A2486507E}"/>
    <cellStyle name="Output 2 7 3 2 6 6" xfId="33686" xr:uid="{4196931E-3DDB-4E67-8085-8353211CF50B}"/>
    <cellStyle name="Output 2 7 3 2 6 6 2" xfId="33687" xr:uid="{69950E08-86A6-427A-8F4A-76DBCBCBB542}"/>
    <cellStyle name="Output 2 7 3 2 6 6 3" xfId="33688" xr:uid="{81D0EE82-C6FB-483D-8ABD-21BA06880C58}"/>
    <cellStyle name="Output 2 7 3 2 6 7" xfId="33689" xr:uid="{A3655FA1-4C0F-4835-B810-47B3DCD2BE95}"/>
    <cellStyle name="Output 2 7 3 2 6 8" xfId="33690" xr:uid="{D1425111-9EC4-4322-8C28-18C1AF16151D}"/>
    <cellStyle name="Output 2 7 3 2 6 9" xfId="33691" xr:uid="{835E898C-8A72-4798-A137-72EF89B2A017}"/>
    <cellStyle name="Output 2 7 3 2 7" xfId="33692" xr:uid="{BC01D7CC-AC0B-4807-8564-258925FC976F}"/>
    <cellStyle name="Output 2 7 3 2 7 2" xfId="33693" xr:uid="{D8CD8AB9-4BC9-4CB6-A557-2CA14B5FFD64}"/>
    <cellStyle name="Output 2 7 3 2 7 2 2" xfId="33694" xr:uid="{712AE6F8-D885-42B9-BBC1-1465A1E8C131}"/>
    <cellStyle name="Output 2 7 3 2 7 2 3" xfId="33695" xr:uid="{3EAB731E-A87B-4E15-9190-D53854D509EE}"/>
    <cellStyle name="Output 2 7 3 2 7 3" xfId="33696" xr:uid="{B9EEEC7B-15A0-4681-96F9-17F7D36D6551}"/>
    <cellStyle name="Output 2 7 3 2 7 3 2" xfId="33697" xr:uid="{B82F7A29-5D95-4242-8290-BAAE647F3733}"/>
    <cellStyle name="Output 2 7 3 2 7 3 3" xfId="33698" xr:uid="{40C69649-522B-483B-9722-95AF7A818430}"/>
    <cellStyle name="Output 2 7 3 2 7 4" xfId="33699" xr:uid="{24043FE4-3386-4620-9CED-A264B7AC4886}"/>
    <cellStyle name="Output 2 7 3 2 7 4 2" xfId="33700" xr:uid="{CFAB7AAF-1662-4CE3-8F93-B60DC1EAFF0A}"/>
    <cellStyle name="Output 2 7 3 2 7 4 3" xfId="33701" xr:uid="{8E2DAB71-C486-4DFC-8437-F0F0CA3B9C96}"/>
    <cellStyle name="Output 2 7 3 2 7 5" xfId="33702" xr:uid="{8F515238-4568-4051-BDD4-25E05D0B226A}"/>
    <cellStyle name="Output 2 7 3 2 7 5 2" xfId="33703" xr:uid="{E3955FDD-F626-40AC-988C-7C5529FB761E}"/>
    <cellStyle name="Output 2 7 3 2 7 5 3" xfId="33704" xr:uid="{70410C27-64F7-47F7-8631-BD4BBF5A45A1}"/>
    <cellStyle name="Output 2 7 3 2 7 6" xfId="33705" xr:uid="{B0B88DEB-DF46-45C6-A47D-91B67144EAFA}"/>
    <cellStyle name="Output 2 7 3 2 7 6 2" xfId="33706" xr:uid="{EFB3BB6E-EE37-4FAE-ACBC-33A7EEF06AAF}"/>
    <cellStyle name="Output 2 7 3 2 7 6 3" xfId="33707" xr:uid="{F87798A3-A6C3-405D-ADA0-26AB9FC44CBC}"/>
    <cellStyle name="Output 2 7 3 2 7 7" xfId="33708" xr:uid="{4E34631D-D27B-4669-A7F2-C250177DCE3C}"/>
    <cellStyle name="Output 2 7 3 2 7 8" xfId="33709" xr:uid="{647320A5-38CB-49EC-80C9-1B25F7B01D23}"/>
    <cellStyle name="Output 2 7 3 2 7 9" xfId="33710" xr:uid="{DAE07F92-1F12-4E7E-B341-4BF2EAE7BC67}"/>
    <cellStyle name="Output 2 7 3 2 8" xfId="33711" xr:uid="{793EDBEF-E5F1-4971-BA22-0DFCEF6408CF}"/>
    <cellStyle name="Output 2 7 3 2 8 2" xfId="33712" xr:uid="{AF0E1A4F-AC87-4598-8179-2F156C305D40}"/>
    <cellStyle name="Output 2 7 3 2 8 2 2" xfId="33713" xr:uid="{EFABE874-A3E0-4170-9892-A038B155C808}"/>
    <cellStyle name="Output 2 7 3 2 8 2 3" xfId="33714" xr:uid="{30F03ADA-9946-4BAA-9D0B-23BCCDEF47BF}"/>
    <cellStyle name="Output 2 7 3 2 8 3" xfId="33715" xr:uid="{9CCBA01C-F89F-4AAD-AF4A-E9EF95FBC330}"/>
    <cellStyle name="Output 2 7 3 2 8 3 2" xfId="33716" xr:uid="{C8537A48-6BC0-4E5E-B20A-1C8CC61E2A30}"/>
    <cellStyle name="Output 2 7 3 2 8 3 3" xfId="33717" xr:uid="{F414D9BE-96D4-46A7-B3A8-B4E092BBCEE4}"/>
    <cellStyle name="Output 2 7 3 2 8 4" xfId="33718" xr:uid="{CB6D76F5-D408-4593-A6AF-C9A5EBE9FF88}"/>
    <cellStyle name="Output 2 7 3 2 8 4 2" xfId="33719" xr:uid="{0EE18439-264B-4EFC-BB2E-00E416C2D41A}"/>
    <cellStyle name="Output 2 7 3 2 8 4 3" xfId="33720" xr:uid="{5333418C-4BBD-40AA-87EA-E61386F71DC6}"/>
    <cellStyle name="Output 2 7 3 2 8 5" xfId="33721" xr:uid="{23DE606E-8A23-4432-8819-C6C0BA47E5D6}"/>
    <cellStyle name="Output 2 7 3 2 8 5 2" xfId="33722" xr:uid="{FAB68967-89F0-444F-A9A2-22447A479FDB}"/>
    <cellStyle name="Output 2 7 3 2 8 5 3" xfId="33723" xr:uid="{46F54C8D-87D0-47A3-8D83-203520766D88}"/>
    <cellStyle name="Output 2 7 3 2 8 6" xfId="33724" xr:uid="{FC960495-1DCE-4D62-868A-84EF3AB533E8}"/>
    <cellStyle name="Output 2 7 3 2 8 6 2" xfId="33725" xr:uid="{6A4E0DCC-91EF-4ABC-AE03-55B455481AF2}"/>
    <cellStyle name="Output 2 7 3 2 8 6 3" xfId="33726" xr:uid="{07B7F669-2B2C-4C19-929C-81465AABC470}"/>
    <cellStyle name="Output 2 7 3 2 8 7" xfId="33727" xr:uid="{D0B055D1-3507-42C9-9B00-69F8C27103FD}"/>
    <cellStyle name="Output 2 7 3 2 8 8" xfId="33728" xr:uid="{AD3CF9C7-4A3D-4AA4-AAD6-425AA4ECE895}"/>
    <cellStyle name="Output 2 7 3 2 8 9" xfId="33729" xr:uid="{B7482709-0354-4300-A2E6-1CC01DBEDCBB}"/>
    <cellStyle name="Output 2 7 3 2 9" xfId="33730" xr:uid="{09BA5E67-63FC-4032-81E3-CE753AD4FD8A}"/>
    <cellStyle name="Output 2 7 3 2 9 2" xfId="33731" xr:uid="{94C07A5A-C5FA-46F3-9F84-3FB410963A63}"/>
    <cellStyle name="Output 2 7 3 2 9 2 2" xfId="33732" xr:uid="{D311E3F6-FB39-4942-BBC6-E4BF45D78220}"/>
    <cellStyle name="Output 2 7 3 2 9 2 3" xfId="33733" xr:uid="{7CA90A61-B988-46B1-9460-D0B08AA24EAA}"/>
    <cellStyle name="Output 2 7 3 2 9 3" xfId="33734" xr:uid="{7E2292A5-B64B-421E-ABE4-E190C7F98FCE}"/>
    <cellStyle name="Output 2 7 3 2 9 3 2" xfId="33735" xr:uid="{F8B39D6B-A6E8-4764-A5D3-8F4D8C2B405A}"/>
    <cellStyle name="Output 2 7 3 2 9 3 3" xfId="33736" xr:uid="{C29028E6-0457-4C32-8043-F2579F9C3A83}"/>
    <cellStyle name="Output 2 7 3 2 9 4" xfId="33737" xr:uid="{29998B13-C1B5-4D66-8FB4-4AE1BC5050B1}"/>
    <cellStyle name="Output 2 7 3 2 9 4 2" xfId="33738" xr:uid="{9C268891-3B5A-49D2-821A-A276F8642C5D}"/>
    <cellStyle name="Output 2 7 3 2 9 4 3" xfId="33739" xr:uid="{4CBC2145-9D5E-4CE7-8FA6-BC53799C8C5C}"/>
    <cellStyle name="Output 2 7 3 2 9 5" xfId="33740" xr:uid="{EEA272EF-37CD-4BB0-A7CA-BB2084F6AA7D}"/>
    <cellStyle name="Output 2 7 3 2 9 5 2" xfId="33741" xr:uid="{D1A79FAF-DBA3-4006-B943-2AFD91A3475E}"/>
    <cellStyle name="Output 2 7 3 2 9 5 3" xfId="33742" xr:uid="{6A098615-EFDF-4193-9F1A-69BA711156B3}"/>
    <cellStyle name="Output 2 7 3 2 9 6" xfId="33743" xr:uid="{A12D6AA8-8555-42DC-88B2-D3D0C9F65F26}"/>
    <cellStyle name="Output 2 7 3 2 9 6 2" xfId="33744" xr:uid="{251E5543-C169-4952-813E-808DCCBF6615}"/>
    <cellStyle name="Output 2 7 3 2 9 6 3" xfId="33745" xr:uid="{57421B6C-066B-4547-B15F-AFB94CC66D8B}"/>
    <cellStyle name="Output 2 7 3 2 9 7" xfId="33746" xr:uid="{F0E83F14-BED7-46B8-9872-0D99242CDA29}"/>
    <cellStyle name="Output 2 7 3 2 9 8" xfId="33747" xr:uid="{73DE5D63-3C35-47F8-B183-990E04616961}"/>
    <cellStyle name="Output 2 7 3 20" xfId="33748" xr:uid="{B24659AF-C0CC-4B2E-A9EC-4D897DEBF622}"/>
    <cellStyle name="Output 2 7 3 21" xfId="33749" xr:uid="{CB4C71A2-0826-4FEC-A945-DD3541A64421}"/>
    <cellStyle name="Output 2 7 3 3" xfId="33750" xr:uid="{0F1722F1-CD62-4666-9602-8BB86EB6D328}"/>
    <cellStyle name="Output 2 7 3 3 10" xfId="33751" xr:uid="{833DF027-9D03-44DA-8080-D1F812B7A9CF}"/>
    <cellStyle name="Output 2 7 3 3 10 2" xfId="33752" xr:uid="{A675DD6C-644E-4217-8295-5BAFACCC236B}"/>
    <cellStyle name="Output 2 7 3 3 10 2 2" xfId="33753" xr:uid="{5137431B-9740-45A9-A616-80A3D8CBFA74}"/>
    <cellStyle name="Output 2 7 3 3 10 2 3" xfId="33754" xr:uid="{0D6B8167-1A2B-480B-AB60-4AC4B76507A2}"/>
    <cellStyle name="Output 2 7 3 3 10 3" xfId="33755" xr:uid="{935ABD6A-BE22-43E5-A46E-3BEF00596913}"/>
    <cellStyle name="Output 2 7 3 3 10 3 2" xfId="33756" xr:uid="{6D5675F4-5FDA-433F-ACA7-D029E0A7FB33}"/>
    <cellStyle name="Output 2 7 3 3 10 3 3" xfId="33757" xr:uid="{EA983B1C-3083-4B84-A3F8-2EF45A231EF3}"/>
    <cellStyle name="Output 2 7 3 3 10 4" xfId="33758" xr:uid="{9A8AF512-0BE1-4862-9F7D-6A39708FDB3C}"/>
    <cellStyle name="Output 2 7 3 3 10 4 2" xfId="33759" xr:uid="{8A2F3408-2749-4EB7-926B-EDC36D84E8CE}"/>
    <cellStyle name="Output 2 7 3 3 10 4 3" xfId="33760" xr:uid="{361D0DB7-58F4-449D-898A-C9C9391A450F}"/>
    <cellStyle name="Output 2 7 3 3 10 5" xfId="33761" xr:uid="{14456380-49AC-4E57-A3BF-B594D99CB1C3}"/>
    <cellStyle name="Output 2 7 3 3 10 5 2" xfId="33762" xr:uid="{507826D4-EEDE-4F9A-AB56-2D32AEBAE991}"/>
    <cellStyle name="Output 2 7 3 3 10 5 3" xfId="33763" xr:uid="{4B6ED4ED-014E-4417-B02D-8878A9597464}"/>
    <cellStyle name="Output 2 7 3 3 10 6" xfId="33764" xr:uid="{9FA877FD-3626-4EB3-A19C-3E9A5B1EEB57}"/>
    <cellStyle name="Output 2 7 3 3 10 6 2" xfId="33765" xr:uid="{0A05C3A5-9672-463B-8165-C24AA8EF9628}"/>
    <cellStyle name="Output 2 7 3 3 10 6 3" xfId="33766" xr:uid="{7F40330C-1EC5-4EFD-A9A2-EAB9C0EC88B2}"/>
    <cellStyle name="Output 2 7 3 3 10 7" xfId="33767" xr:uid="{53854039-E4A8-446D-8FD4-C7103B15FF24}"/>
    <cellStyle name="Output 2 7 3 3 10 8" xfId="33768" xr:uid="{C91B7E2D-1405-406D-AE1A-0C5CC54FBA73}"/>
    <cellStyle name="Output 2 7 3 3 11" xfId="33769" xr:uid="{C66D210C-3D6A-4D8C-8213-7EBD7FD8E8AC}"/>
    <cellStyle name="Output 2 7 3 3 11 2" xfId="33770" xr:uid="{4EFA2803-1704-40F6-83C4-67C8287E97D2}"/>
    <cellStyle name="Output 2 7 3 3 11 2 2" xfId="33771" xr:uid="{98C5F0C1-04CE-4AD1-9E1E-FBD4D655E7A0}"/>
    <cellStyle name="Output 2 7 3 3 11 2 3" xfId="33772" xr:uid="{9F9E9990-857F-406B-9AA4-5E9F0244837C}"/>
    <cellStyle name="Output 2 7 3 3 11 3" xfId="33773" xr:uid="{008F6432-2D3C-4B9C-801E-05686552B7AA}"/>
    <cellStyle name="Output 2 7 3 3 11 3 2" xfId="33774" xr:uid="{F632F8A6-D3DA-4A7E-A519-9196C92DC8CC}"/>
    <cellStyle name="Output 2 7 3 3 11 3 3" xfId="33775" xr:uid="{C4561EAC-11BE-4D9B-9C0F-789C3E4D3A7F}"/>
    <cellStyle name="Output 2 7 3 3 11 4" xfId="33776" xr:uid="{F6A221BA-3138-4E01-B9EE-1BEDABBAD0E8}"/>
    <cellStyle name="Output 2 7 3 3 11 4 2" xfId="33777" xr:uid="{FA87522A-8684-4F73-8450-3400657C2A13}"/>
    <cellStyle name="Output 2 7 3 3 11 4 3" xfId="33778" xr:uid="{9321FD4A-A814-4F55-BE1A-FBF37C395E9D}"/>
    <cellStyle name="Output 2 7 3 3 11 5" xfId="33779" xr:uid="{52660631-B5F0-4B97-ADF9-1E83D814FD28}"/>
    <cellStyle name="Output 2 7 3 3 11 5 2" xfId="33780" xr:uid="{B18E4FA2-B983-47D7-A46C-1E9D5B0032D1}"/>
    <cellStyle name="Output 2 7 3 3 11 5 3" xfId="33781" xr:uid="{8FC25237-6843-4F0B-9DF2-F9067D5DE3C7}"/>
    <cellStyle name="Output 2 7 3 3 11 6" xfId="33782" xr:uid="{A92E0144-FBC4-4F6F-8579-055759113738}"/>
    <cellStyle name="Output 2 7 3 3 11 6 2" xfId="33783" xr:uid="{B39CD288-03C0-48EB-9A39-F30369ED951A}"/>
    <cellStyle name="Output 2 7 3 3 11 6 3" xfId="33784" xr:uid="{1A816A56-FE19-46A4-A072-1DF6AEBD4627}"/>
    <cellStyle name="Output 2 7 3 3 11 7" xfId="33785" xr:uid="{900A88F1-795F-44CD-8ADA-35CCB50214FA}"/>
    <cellStyle name="Output 2 7 3 3 11 8" xfId="33786" xr:uid="{30E30669-022A-441B-BDAC-890A4858934A}"/>
    <cellStyle name="Output 2 7 3 3 12" xfId="33787" xr:uid="{CA9203DB-3D51-412E-902C-31B19DFBB7A3}"/>
    <cellStyle name="Output 2 7 3 3 12 2" xfId="33788" xr:uid="{8E95C631-640E-4A6D-BAAF-0B9368203459}"/>
    <cellStyle name="Output 2 7 3 3 12 2 2" xfId="33789" xr:uid="{CA02BA2E-CAB9-4BB0-8F38-4DE2402F6800}"/>
    <cellStyle name="Output 2 7 3 3 12 2 3" xfId="33790" xr:uid="{555AC556-D1A3-46D3-BCB0-6A9DF0090CC2}"/>
    <cellStyle name="Output 2 7 3 3 12 3" xfId="33791" xr:uid="{4BBB3298-3603-41D6-A762-3F8E6DEE54D0}"/>
    <cellStyle name="Output 2 7 3 3 12 3 2" xfId="33792" xr:uid="{E0D91F93-8762-48C4-9AE8-1B1D367CEB96}"/>
    <cellStyle name="Output 2 7 3 3 12 3 3" xfId="33793" xr:uid="{B65F0B4C-6C84-47FB-9936-3B27E3E63E19}"/>
    <cellStyle name="Output 2 7 3 3 12 4" xfId="33794" xr:uid="{F227B215-0FD0-4F83-8E9F-B7AAD41DFA2E}"/>
    <cellStyle name="Output 2 7 3 3 12 4 2" xfId="33795" xr:uid="{CFF658DA-9964-4623-81C8-7B1240738B32}"/>
    <cellStyle name="Output 2 7 3 3 12 4 3" xfId="33796" xr:uid="{A23C3679-7886-48D5-A4FE-D37DF00DF7FB}"/>
    <cellStyle name="Output 2 7 3 3 12 5" xfId="33797" xr:uid="{1A7C7F87-1047-456D-B4C6-BFAD58F4B90F}"/>
    <cellStyle name="Output 2 7 3 3 12 5 2" xfId="33798" xr:uid="{59A256B7-6D98-4497-8B9A-4328715D293D}"/>
    <cellStyle name="Output 2 7 3 3 12 5 3" xfId="33799" xr:uid="{F21ECDAC-6B39-451A-8C59-E7FB63CE3904}"/>
    <cellStyle name="Output 2 7 3 3 12 6" xfId="33800" xr:uid="{57E9FD82-E1D3-4287-B77C-8485D2F328E2}"/>
    <cellStyle name="Output 2 7 3 3 12 6 2" xfId="33801" xr:uid="{A1422BA3-3C17-4AE4-80F2-B7D21FD516DE}"/>
    <cellStyle name="Output 2 7 3 3 12 6 3" xfId="33802" xr:uid="{E9754A36-D60F-448F-B398-69EE669C2272}"/>
    <cellStyle name="Output 2 7 3 3 12 7" xfId="33803" xr:uid="{07C9EDB2-315F-4839-A0B1-341EEF8942F3}"/>
    <cellStyle name="Output 2 7 3 3 12 8" xfId="33804" xr:uid="{3FD76F2D-F1D5-4150-8C6B-EDA4CF0C8A2D}"/>
    <cellStyle name="Output 2 7 3 3 13" xfId="33805" xr:uid="{8FF6D134-D92C-4428-B435-5DF2B33938F6}"/>
    <cellStyle name="Output 2 7 3 3 13 2" xfId="33806" xr:uid="{C0632719-0E73-4CF3-BC2A-FD3AAB11A3D2}"/>
    <cellStyle name="Output 2 7 3 3 13 2 2" xfId="33807" xr:uid="{08D88D25-C1D1-4E1E-BA12-B5957FA71F0D}"/>
    <cellStyle name="Output 2 7 3 3 13 2 3" xfId="33808" xr:uid="{95454E75-BF8E-408B-B35E-354D60C54708}"/>
    <cellStyle name="Output 2 7 3 3 13 3" xfId="33809" xr:uid="{D3368620-DD0C-4DF5-9531-0BC5D7E2F2C6}"/>
    <cellStyle name="Output 2 7 3 3 13 3 2" xfId="33810" xr:uid="{4D43B5B8-E3F7-46A8-B9DD-719C95D4E1F1}"/>
    <cellStyle name="Output 2 7 3 3 13 3 3" xfId="33811" xr:uid="{ACE342B9-FCC5-447E-9301-473D494745A6}"/>
    <cellStyle name="Output 2 7 3 3 13 4" xfId="33812" xr:uid="{C9567836-69E9-4445-8236-613040509413}"/>
    <cellStyle name="Output 2 7 3 3 13 4 2" xfId="33813" xr:uid="{35CC0D6B-3B58-4779-AB68-2D2EF4725B9E}"/>
    <cellStyle name="Output 2 7 3 3 13 4 3" xfId="33814" xr:uid="{4EAEE314-51ED-4A40-AC8A-A38BCD1F4D47}"/>
    <cellStyle name="Output 2 7 3 3 13 5" xfId="33815" xr:uid="{C05E067E-2610-449D-9848-B43AF888A3D9}"/>
    <cellStyle name="Output 2 7 3 3 13 5 2" xfId="33816" xr:uid="{4079EDD8-4CB2-4A57-A181-925D9335530E}"/>
    <cellStyle name="Output 2 7 3 3 13 5 3" xfId="33817" xr:uid="{BCAD5D53-52E1-4A89-8407-72FFAF6A68BB}"/>
    <cellStyle name="Output 2 7 3 3 13 6" xfId="33818" xr:uid="{1BA23589-A566-429E-8534-956DA1AF276E}"/>
    <cellStyle name="Output 2 7 3 3 13 6 2" xfId="33819" xr:uid="{15FB7B16-35D5-490A-BDCE-58EE3CAFB20B}"/>
    <cellStyle name="Output 2 7 3 3 13 6 3" xfId="33820" xr:uid="{6FD70D04-B531-4BDB-AFF3-9891E0EA9383}"/>
    <cellStyle name="Output 2 7 3 3 13 7" xfId="33821" xr:uid="{9D34C3D0-D497-45B5-81B9-44C48E8A1740}"/>
    <cellStyle name="Output 2 7 3 3 13 8" xfId="33822" xr:uid="{71AD906D-AE78-4D34-897A-2E65DA469004}"/>
    <cellStyle name="Output 2 7 3 3 14" xfId="33823" xr:uid="{D23E2CB6-4A9F-4D0E-B6F4-C66CC32CE171}"/>
    <cellStyle name="Output 2 7 3 3 14 2" xfId="33824" xr:uid="{7F40A9E6-2938-4BB3-B0D5-D8A1E1F75761}"/>
    <cellStyle name="Output 2 7 3 3 14 2 2" xfId="33825" xr:uid="{250230FD-C8FA-4F3E-A33A-667AB84BA989}"/>
    <cellStyle name="Output 2 7 3 3 14 2 3" xfId="33826" xr:uid="{C7C02B19-647E-45EA-880A-5D830FF3B1F0}"/>
    <cellStyle name="Output 2 7 3 3 14 3" xfId="33827" xr:uid="{006BCD9F-3571-4D8C-AFAF-FD8EA1E46A18}"/>
    <cellStyle name="Output 2 7 3 3 14 3 2" xfId="33828" xr:uid="{94959A9E-5623-4F16-BBE4-A9ECEFCCC044}"/>
    <cellStyle name="Output 2 7 3 3 14 3 3" xfId="33829" xr:uid="{9260C03C-208C-42AC-A386-940481E2A39A}"/>
    <cellStyle name="Output 2 7 3 3 14 4" xfId="33830" xr:uid="{5009E2DA-DB5D-4F69-852D-F7B72F8C2933}"/>
    <cellStyle name="Output 2 7 3 3 14 4 2" xfId="33831" xr:uid="{70BE2386-FEA4-4308-9B47-66113657BEBB}"/>
    <cellStyle name="Output 2 7 3 3 14 4 3" xfId="33832" xr:uid="{D25C67BB-ED57-4D22-B2BF-AC52F42688F9}"/>
    <cellStyle name="Output 2 7 3 3 14 5" xfId="33833" xr:uid="{FA5EFAC3-5813-4BEF-9580-BDE66DC03958}"/>
    <cellStyle name="Output 2 7 3 3 14 5 2" xfId="33834" xr:uid="{9E3F5246-18F0-4B76-8E55-C8F523A4CA94}"/>
    <cellStyle name="Output 2 7 3 3 14 5 3" xfId="33835" xr:uid="{2F04418C-36C2-4816-9B4A-9565C29ADAA8}"/>
    <cellStyle name="Output 2 7 3 3 14 6" xfId="33836" xr:uid="{1300DF2D-6C22-4C35-BC17-4826296161BA}"/>
    <cellStyle name="Output 2 7 3 3 14 6 2" xfId="33837" xr:uid="{88B32CA1-459E-4685-A57D-F6E138857013}"/>
    <cellStyle name="Output 2 7 3 3 14 6 3" xfId="33838" xr:uid="{5EB8E595-0800-4B74-8675-29E85864AEC4}"/>
    <cellStyle name="Output 2 7 3 3 14 7" xfId="33839" xr:uid="{1BB22145-168C-49D1-84BF-4FBCBE862ECF}"/>
    <cellStyle name="Output 2 7 3 3 14 8" xfId="33840" xr:uid="{DBAAAF19-389F-4C50-B317-443A79712D46}"/>
    <cellStyle name="Output 2 7 3 3 15" xfId="33841" xr:uid="{1DE0E286-8224-45C7-BCDA-F65ABF56F741}"/>
    <cellStyle name="Output 2 7 3 3 15 2" xfId="33842" xr:uid="{69B85DF6-3C71-4376-9DE1-855CF16392E0}"/>
    <cellStyle name="Output 2 7 3 3 15 3" xfId="33843" xr:uid="{E7CD0D07-F6D5-40AC-BF77-C16F43E5E532}"/>
    <cellStyle name="Output 2 7 3 3 16" xfId="33844" xr:uid="{1528076D-2DC8-401C-A919-BD19DF23B406}"/>
    <cellStyle name="Output 2 7 3 3 16 2" xfId="33845" xr:uid="{321F7D83-4EE9-4BCA-865B-B3486260C30A}"/>
    <cellStyle name="Output 2 7 3 3 16 3" xfId="33846" xr:uid="{7E1AC23A-18A3-4581-ABF5-ECCC1D7F6888}"/>
    <cellStyle name="Output 2 7 3 3 17" xfId="33847" xr:uid="{BE2D306B-5EEF-4955-9582-29EBEC56F0EB}"/>
    <cellStyle name="Output 2 7 3 3 18" xfId="33848" xr:uid="{3F36582C-7D44-46BD-843A-1DBE898D62C5}"/>
    <cellStyle name="Output 2 7 3 3 2" xfId="33849" xr:uid="{823B12DE-03EC-41BC-B9F1-FEE7A0A58435}"/>
    <cellStyle name="Output 2 7 3 3 2 2" xfId="33850" xr:uid="{385B9A1F-F7B2-446B-A52F-0064192066FA}"/>
    <cellStyle name="Output 2 7 3 3 2 2 2" xfId="33851" xr:uid="{650831DE-0258-4EF1-A971-12B17C18AB83}"/>
    <cellStyle name="Output 2 7 3 3 2 2 3" xfId="33852" xr:uid="{C820D894-C646-4BE8-A4C3-A81DFE52E9C5}"/>
    <cellStyle name="Output 2 7 3 3 2 3" xfId="33853" xr:uid="{EC7FEAC5-3B79-4341-8935-4DC2B775C61E}"/>
    <cellStyle name="Output 2 7 3 3 2 3 2" xfId="33854" xr:uid="{81CAB1F8-BBE3-4938-B827-6D18446B5119}"/>
    <cellStyle name="Output 2 7 3 3 2 3 3" xfId="33855" xr:uid="{65A51AB5-EF4F-40AC-A01D-FC8E0322746B}"/>
    <cellStyle name="Output 2 7 3 3 2 4" xfId="33856" xr:uid="{134245BF-1892-4E0C-A975-982F71F3710F}"/>
    <cellStyle name="Output 2 7 3 3 2 4 2" xfId="33857" xr:uid="{F13EA7C8-B3DF-4CCF-8E21-AD38FCD80924}"/>
    <cellStyle name="Output 2 7 3 3 2 4 3" xfId="33858" xr:uid="{D4D4D7F2-8284-4461-9817-56B6BBD7BE32}"/>
    <cellStyle name="Output 2 7 3 3 2 5" xfId="33859" xr:uid="{53077C24-8B48-40C5-BE4F-6A22DF7738F9}"/>
    <cellStyle name="Output 2 7 3 3 2 5 2" xfId="33860" xr:uid="{E1D5D198-F9A9-408B-9BC8-E5E8BE918796}"/>
    <cellStyle name="Output 2 7 3 3 2 5 3" xfId="33861" xr:uid="{AD438579-94E4-4405-8F8A-0E6BF076B5F3}"/>
    <cellStyle name="Output 2 7 3 3 2 6" xfId="33862" xr:uid="{5916A2EB-1E22-4F0A-82A5-B3CAC1270728}"/>
    <cellStyle name="Output 2 7 3 3 2 6 2" xfId="33863" xr:uid="{7D082BFA-2EF0-4B6E-B18B-B2621C892987}"/>
    <cellStyle name="Output 2 7 3 3 2 6 3" xfId="33864" xr:uid="{D351D09E-062D-4AEB-A42B-70201B7F7E52}"/>
    <cellStyle name="Output 2 7 3 3 2 7" xfId="33865" xr:uid="{C2A15111-6782-4341-A489-F3FD37350178}"/>
    <cellStyle name="Output 2 7 3 3 2 8" xfId="33866" xr:uid="{FCEE8FCF-3B14-4E51-9480-2CCA35747FF4}"/>
    <cellStyle name="Output 2 7 3 3 2 9" xfId="33867" xr:uid="{C19FC1BA-8D73-4F7E-A90D-750FF131D977}"/>
    <cellStyle name="Output 2 7 3 3 3" xfId="33868" xr:uid="{C03801A8-B6CC-457F-B9A2-D396F81525AE}"/>
    <cellStyle name="Output 2 7 3 3 3 2" xfId="33869" xr:uid="{04739D9B-C767-47CE-9A23-DD09E68AC109}"/>
    <cellStyle name="Output 2 7 3 3 3 2 2" xfId="33870" xr:uid="{10F4A77A-E938-45ED-9C68-3C8D73478B70}"/>
    <cellStyle name="Output 2 7 3 3 3 2 3" xfId="33871" xr:uid="{C0C75087-CDB8-4C43-B58F-D7BB1B3B9135}"/>
    <cellStyle name="Output 2 7 3 3 3 3" xfId="33872" xr:uid="{0F1C14B8-42EE-4E1C-8B50-7CA49BAA9D85}"/>
    <cellStyle name="Output 2 7 3 3 3 3 2" xfId="33873" xr:uid="{28674437-FA66-4C7F-B08E-382187DBEBED}"/>
    <cellStyle name="Output 2 7 3 3 3 3 3" xfId="33874" xr:uid="{D3AD3018-44E8-4D70-AD7A-CFECDD3837E8}"/>
    <cellStyle name="Output 2 7 3 3 3 4" xfId="33875" xr:uid="{59718F4C-ECE8-46B2-A6E9-3EA9EAA25612}"/>
    <cellStyle name="Output 2 7 3 3 3 4 2" xfId="33876" xr:uid="{62661C1C-6BB6-4C69-B631-74D77D530DEB}"/>
    <cellStyle name="Output 2 7 3 3 3 4 3" xfId="33877" xr:uid="{1B437843-273D-442D-8598-32BCA153DABF}"/>
    <cellStyle name="Output 2 7 3 3 3 5" xfId="33878" xr:uid="{B86C32CD-88C4-46B1-93BA-DDEB19F39853}"/>
    <cellStyle name="Output 2 7 3 3 3 5 2" xfId="33879" xr:uid="{DB30473A-9207-4F58-AD0F-B3F44A3A53B9}"/>
    <cellStyle name="Output 2 7 3 3 3 5 3" xfId="33880" xr:uid="{0E6789B9-6EFE-4808-9085-CA5C17C5DBCC}"/>
    <cellStyle name="Output 2 7 3 3 3 6" xfId="33881" xr:uid="{BCDA82A1-EC4C-4863-8DA1-3C4CCC4C5439}"/>
    <cellStyle name="Output 2 7 3 3 3 6 2" xfId="33882" xr:uid="{848176AE-2309-4823-A535-EF7990BA6F44}"/>
    <cellStyle name="Output 2 7 3 3 3 6 3" xfId="33883" xr:uid="{A11D6685-8256-4575-89A6-B03AFA1C5C23}"/>
    <cellStyle name="Output 2 7 3 3 3 7" xfId="33884" xr:uid="{D90FDF4D-4695-4568-8C27-FD38A5421D51}"/>
    <cellStyle name="Output 2 7 3 3 3 8" xfId="33885" xr:uid="{3BF8996C-EA67-4101-A398-E030F1C432E9}"/>
    <cellStyle name="Output 2 7 3 3 3 9" xfId="33886" xr:uid="{9F10E313-2B4E-47B7-945A-2948167D63D3}"/>
    <cellStyle name="Output 2 7 3 3 4" xfId="33887" xr:uid="{6A0A04B0-2636-4469-87EC-3090468BC821}"/>
    <cellStyle name="Output 2 7 3 3 4 2" xfId="33888" xr:uid="{E7C07AC4-205B-43A0-A732-09C97D976599}"/>
    <cellStyle name="Output 2 7 3 3 4 2 2" xfId="33889" xr:uid="{D47E119B-7274-41D9-B5B6-E480C2FC1310}"/>
    <cellStyle name="Output 2 7 3 3 4 2 3" xfId="33890" xr:uid="{053932E3-05B4-480F-A00D-900DD1C07AF0}"/>
    <cellStyle name="Output 2 7 3 3 4 3" xfId="33891" xr:uid="{5CF1C37F-B556-4212-B0F5-CF6E48ED0DC3}"/>
    <cellStyle name="Output 2 7 3 3 4 3 2" xfId="33892" xr:uid="{82755226-03D3-4737-A209-037BD2B93328}"/>
    <cellStyle name="Output 2 7 3 3 4 3 3" xfId="33893" xr:uid="{8043C694-1817-4258-93A1-04BBBEFC622C}"/>
    <cellStyle name="Output 2 7 3 3 4 4" xfId="33894" xr:uid="{F1D5A3C4-0731-4F4A-86BF-57D12F5D01B0}"/>
    <cellStyle name="Output 2 7 3 3 4 4 2" xfId="33895" xr:uid="{21A8ED4F-BB26-4611-8B5D-E9C663D2F0C1}"/>
    <cellStyle name="Output 2 7 3 3 4 4 3" xfId="33896" xr:uid="{B385198A-3A8E-4DDC-BE95-E361B329123C}"/>
    <cellStyle name="Output 2 7 3 3 4 5" xfId="33897" xr:uid="{6D1EB72D-9484-4AFB-A112-DBB7C490FFB6}"/>
    <cellStyle name="Output 2 7 3 3 4 5 2" xfId="33898" xr:uid="{8A4BF1D4-A986-4196-9E9F-916101B71E33}"/>
    <cellStyle name="Output 2 7 3 3 4 5 3" xfId="33899" xr:uid="{4D954532-2041-47CE-AA84-6F9170ECD1FE}"/>
    <cellStyle name="Output 2 7 3 3 4 6" xfId="33900" xr:uid="{EF730583-F349-44F7-A496-16C1088D1AC6}"/>
    <cellStyle name="Output 2 7 3 3 4 6 2" xfId="33901" xr:uid="{70CFCF2D-8981-4C9F-9CAF-F40833E7F14C}"/>
    <cellStyle name="Output 2 7 3 3 4 6 3" xfId="33902" xr:uid="{000D30DB-5ABE-4882-B833-5FA46F418B1B}"/>
    <cellStyle name="Output 2 7 3 3 4 7" xfId="33903" xr:uid="{83463C0A-F64A-4230-875C-E578AA9A57FF}"/>
    <cellStyle name="Output 2 7 3 3 4 8" xfId="33904" xr:uid="{0F90AE61-D97C-4D07-B342-A84A96DA43EE}"/>
    <cellStyle name="Output 2 7 3 3 4 9" xfId="33905" xr:uid="{C50E6D41-8B6B-4CC9-AEA2-34D165B955E2}"/>
    <cellStyle name="Output 2 7 3 3 5" xfId="33906" xr:uid="{9C587746-3499-4E12-BFE2-4825B66B5368}"/>
    <cellStyle name="Output 2 7 3 3 5 2" xfId="33907" xr:uid="{372E1E0B-2998-427C-A710-4D660C125BA9}"/>
    <cellStyle name="Output 2 7 3 3 5 2 2" xfId="33908" xr:uid="{4AD6758D-C019-4412-B402-820984C1B38F}"/>
    <cellStyle name="Output 2 7 3 3 5 2 3" xfId="33909" xr:uid="{720C655A-757F-4F9C-9167-D42AF86C8807}"/>
    <cellStyle name="Output 2 7 3 3 5 3" xfId="33910" xr:uid="{4C4FA3FE-75D7-463D-9918-985AB246EF37}"/>
    <cellStyle name="Output 2 7 3 3 5 3 2" xfId="33911" xr:uid="{1D7193D1-0D09-425F-AE34-2D229FDC20B6}"/>
    <cellStyle name="Output 2 7 3 3 5 3 3" xfId="33912" xr:uid="{BDEC8163-0A8C-4939-987F-E4E7E6F5DD0F}"/>
    <cellStyle name="Output 2 7 3 3 5 4" xfId="33913" xr:uid="{8438A528-637A-44C8-B659-6678BACAC8FE}"/>
    <cellStyle name="Output 2 7 3 3 5 4 2" xfId="33914" xr:uid="{1340901A-0F7B-4DF1-A41B-FE2FD3B95D4E}"/>
    <cellStyle name="Output 2 7 3 3 5 4 3" xfId="33915" xr:uid="{91F84A69-C1E8-4D34-9DA9-A9D8DD313F80}"/>
    <cellStyle name="Output 2 7 3 3 5 5" xfId="33916" xr:uid="{72974A19-ECB0-44B9-ABDC-ECA6FFAF6C6F}"/>
    <cellStyle name="Output 2 7 3 3 5 5 2" xfId="33917" xr:uid="{90EFA722-9A79-42BB-929B-2655106302B6}"/>
    <cellStyle name="Output 2 7 3 3 5 5 3" xfId="33918" xr:uid="{4EB36BD7-0EDC-41D7-8729-6969F67F555D}"/>
    <cellStyle name="Output 2 7 3 3 5 6" xfId="33919" xr:uid="{014750EB-57C0-4C9D-9B7C-4DB6C4EE679F}"/>
    <cellStyle name="Output 2 7 3 3 5 6 2" xfId="33920" xr:uid="{BEA30D3C-EEC1-463C-8240-AB78589087D6}"/>
    <cellStyle name="Output 2 7 3 3 5 6 3" xfId="33921" xr:uid="{B6A03124-8120-4F1F-B556-14C5502D5A21}"/>
    <cellStyle name="Output 2 7 3 3 5 7" xfId="33922" xr:uid="{13F9C84E-E593-462E-9E93-EC6FAF3F5815}"/>
    <cellStyle name="Output 2 7 3 3 5 8" xfId="33923" xr:uid="{79F396AA-32BF-4F3C-B8DB-F3586AA08856}"/>
    <cellStyle name="Output 2 7 3 3 5 9" xfId="33924" xr:uid="{90B44C05-0D53-4A9C-A452-CF510DFE77E4}"/>
    <cellStyle name="Output 2 7 3 3 6" xfId="33925" xr:uid="{2BE279A0-A71D-451A-9287-81F7B0A4CCAA}"/>
    <cellStyle name="Output 2 7 3 3 6 2" xfId="33926" xr:uid="{4EC2876F-649A-44A6-869A-5E88AB704D5A}"/>
    <cellStyle name="Output 2 7 3 3 6 2 2" xfId="33927" xr:uid="{8B2D0B25-3CFD-4567-AEBD-56A6FFD12380}"/>
    <cellStyle name="Output 2 7 3 3 6 2 3" xfId="33928" xr:uid="{FD0DBC73-6B00-455A-BAC6-BB668FB664D8}"/>
    <cellStyle name="Output 2 7 3 3 6 3" xfId="33929" xr:uid="{0E6AA10F-316F-4FC6-B2CB-5B0DF6061CC1}"/>
    <cellStyle name="Output 2 7 3 3 6 3 2" xfId="33930" xr:uid="{71AC90C6-EDC3-4045-9E26-274F99C6F4C4}"/>
    <cellStyle name="Output 2 7 3 3 6 3 3" xfId="33931" xr:uid="{2A22CF9E-F5AF-4476-B2E4-D3345F9DCA75}"/>
    <cellStyle name="Output 2 7 3 3 6 4" xfId="33932" xr:uid="{7BA60A08-8760-4DC9-96FC-878DBEFB42C5}"/>
    <cellStyle name="Output 2 7 3 3 6 4 2" xfId="33933" xr:uid="{A2F42AEB-7E51-4BC2-A098-C3F3371CB1BC}"/>
    <cellStyle name="Output 2 7 3 3 6 4 3" xfId="33934" xr:uid="{B3C99511-5365-4BF6-9566-50DFD12C4A9F}"/>
    <cellStyle name="Output 2 7 3 3 6 5" xfId="33935" xr:uid="{CA49CE0B-B868-4271-A0CD-843AED653443}"/>
    <cellStyle name="Output 2 7 3 3 6 5 2" xfId="33936" xr:uid="{AC6ED723-D670-4DF0-AA85-CA41859C8D03}"/>
    <cellStyle name="Output 2 7 3 3 6 5 3" xfId="33937" xr:uid="{AB826778-9518-444A-8DE7-1D9A7F17D9DD}"/>
    <cellStyle name="Output 2 7 3 3 6 6" xfId="33938" xr:uid="{986DA36B-7A35-4016-AA85-392E9466A17A}"/>
    <cellStyle name="Output 2 7 3 3 6 6 2" xfId="33939" xr:uid="{7232F7D0-616F-4C3F-A39E-D2B6B5DED953}"/>
    <cellStyle name="Output 2 7 3 3 6 6 3" xfId="33940" xr:uid="{A9F36825-A98F-4E58-8EDA-C5EE574A3616}"/>
    <cellStyle name="Output 2 7 3 3 6 7" xfId="33941" xr:uid="{8699E5BE-A065-4094-B19C-B9A73400BA8B}"/>
    <cellStyle name="Output 2 7 3 3 6 8" xfId="33942" xr:uid="{7EC51ABE-4CCC-43AA-8815-8F7E2864C56A}"/>
    <cellStyle name="Output 2 7 3 3 6 9" xfId="33943" xr:uid="{E33F5924-962A-4AFA-9A2E-8B81E07152D4}"/>
    <cellStyle name="Output 2 7 3 3 7" xfId="33944" xr:uid="{2BF867BD-456B-495B-843C-CB4862C93B37}"/>
    <cellStyle name="Output 2 7 3 3 7 2" xfId="33945" xr:uid="{72909161-33AB-4F44-93EB-4DCE90CDDA2E}"/>
    <cellStyle name="Output 2 7 3 3 7 2 2" xfId="33946" xr:uid="{974E69BF-960E-43C6-8FC8-34E961D2031A}"/>
    <cellStyle name="Output 2 7 3 3 7 2 3" xfId="33947" xr:uid="{DBAE3910-9B1F-4ACA-97E1-7F556F0EE180}"/>
    <cellStyle name="Output 2 7 3 3 7 3" xfId="33948" xr:uid="{8D77301C-2F06-4FCB-9D7B-4A3DDFF91B11}"/>
    <cellStyle name="Output 2 7 3 3 7 3 2" xfId="33949" xr:uid="{2653C957-5D9D-425F-98C8-1E59D3D99FCF}"/>
    <cellStyle name="Output 2 7 3 3 7 3 3" xfId="33950" xr:uid="{49E5E68A-AD03-4C3B-99E3-A78A4C6AB19A}"/>
    <cellStyle name="Output 2 7 3 3 7 4" xfId="33951" xr:uid="{CBAC0AB2-8712-43B3-83F0-A86380EC8FD2}"/>
    <cellStyle name="Output 2 7 3 3 7 4 2" xfId="33952" xr:uid="{59DCF46E-AFFE-4E2C-B4D8-4F5EF2542AD4}"/>
    <cellStyle name="Output 2 7 3 3 7 4 3" xfId="33953" xr:uid="{64D5AE8F-9D3B-4533-BE17-88096381CE61}"/>
    <cellStyle name="Output 2 7 3 3 7 5" xfId="33954" xr:uid="{E1F255B5-A242-4693-8C75-1CB2CB38356E}"/>
    <cellStyle name="Output 2 7 3 3 7 5 2" xfId="33955" xr:uid="{61EA008E-9716-493F-8334-A0EB8E69ECCC}"/>
    <cellStyle name="Output 2 7 3 3 7 5 3" xfId="33956" xr:uid="{35B40677-96E7-42C0-953A-16C3A24BE697}"/>
    <cellStyle name="Output 2 7 3 3 7 6" xfId="33957" xr:uid="{1AA6ABF4-FC68-412E-B8A2-110FD2C9F4D2}"/>
    <cellStyle name="Output 2 7 3 3 7 6 2" xfId="33958" xr:uid="{1F1D7220-44DB-44B7-AA28-B68A4ECC54DA}"/>
    <cellStyle name="Output 2 7 3 3 7 6 3" xfId="33959" xr:uid="{9CB24191-0CC5-46F9-A71B-F7C2BBD6CA9D}"/>
    <cellStyle name="Output 2 7 3 3 7 7" xfId="33960" xr:uid="{05EE97BD-9E63-40DD-A947-9C6B2FAF230B}"/>
    <cellStyle name="Output 2 7 3 3 7 8" xfId="33961" xr:uid="{FB16DF8F-98F2-4D3F-8A32-98E5E03E4BA6}"/>
    <cellStyle name="Output 2 7 3 3 7 9" xfId="33962" xr:uid="{E752A2FE-06A3-4E80-88D5-FBDA90E710F9}"/>
    <cellStyle name="Output 2 7 3 3 8" xfId="33963" xr:uid="{EA149B47-63FF-4F26-A7AF-76A4960FD0BA}"/>
    <cellStyle name="Output 2 7 3 3 8 2" xfId="33964" xr:uid="{55DF69E0-29BA-4129-8EE2-AB1A909124CA}"/>
    <cellStyle name="Output 2 7 3 3 8 2 2" xfId="33965" xr:uid="{9FF9BB5D-3B2F-4BB5-BCC4-8923D00C339E}"/>
    <cellStyle name="Output 2 7 3 3 8 2 3" xfId="33966" xr:uid="{BEFDEA9F-B60D-4664-B8A3-E71A2A88A385}"/>
    <cellStyle name="Output 2 7 3 3 8 3" xfId="33967" xr:uid="{19086B1D-067C-43C5-BA06-8A83FD04BB35}"/>
    <cellStyle name="Output 2 7 3 3 8 3 2" xfId="33968" xr:uid="{F1D50D4F-51B2-4BC7-96FA-4CE8580E4843}"/>
    <cellStyle name="Output 2 7 3 3 8 3 3" xfId="33969" xr:uid="{F0FF1300-7996-41AA-89BE-98557909F641}"/>
    <cellStyle name="Output 2 7 3 3 8 4" xfId="33970" xr:uid="{3ED9FA1A-416D-4EFD-AD69-6202CA5D2A17}"/>
    <cellStyle name="Output 2 7 3 3 8 4 2" xfId="33971" xr:uid="{A1522FA7-CE6A-4C2A-AEA5-3E011FEB8356}"/>
    <cellStyle name="Output 2 7 3 3 8 4 3" xfId="33972" xr:uid="{BC278AD5-C57D-44CB-B946-43C540501C93}"/>
    <cellStyle name="Output 2 7 3 3 8 5" xfId="33973" xr:uid="{B4A238A3-9986-4248-ABC5-93FB2329AC5F}"/>
    <cellStyle name="Output 2 7 3 3 8 5 2" xfId="33974" xr:uid="{E5E5526A-B463-4D2C-BA14-5EA063B20C4B}"/>
    <cellStyle name="Output 2 7 3 3 8 5 3" xfId="33975" xr:uid="{CEEC407B-BC8E-40E3-8DA0-D766E42B06F1}"/>
    <cellStyle name="Output 2 7 3 3 8 6" xfId="33976" xr:uid="{DE5C9F38-4728-40B2-8567-4B141EED5C65}"/>
    <cellStyle name="Output 2 7 3 3 8 6 2" xfId="33977" xr:uid="{D01634F5-2570-4F6B-A565-ED777C4B96D3}"/>
    <cellStyle name="Output 2 7 3 3 8 6 3" xfId="33978" xr:uid="{AD1C7701-BB89-4A23-9A00-7CFD681078CA}"/>
    <cellStyle name="Output 2 7 3 3 8 7" xfId="33979" xr:uid="{DD1697B8-90CE-4549-9393-590F42E50CFC}"/>
    <cellStyle name="Output 2 7 3 3 8 8" xfId="33980" xr:uid="{E71FD07E-4B21-430E-B83D-85A5DE9DD715}"/>
    <cellStyle name="Output 2 7 3 3 8 9" xfId="33981" xr:uid="{82279CDA-58CB-45C4-8B94-0D9411C4F1AF}"/>
    <cellStyle name="Output 2 7 3 3 9" xfId="33982" xr:uid="{728F0C52-CDAA-4286-B29B-812C2C9B5E97}"/>
    <cellStyle name="Output 2 7 3 3 9 2" xfId="33983" xr:uid="{AF072AF2-2952-47A5-9FED-300568284D1F}"/>
    <cellStyle name="Output 2 7 3 3 9 2 2" xfId="33984" xr:uid="{C7130A5B-A22B-434D-AF7B-193AB8917B08}"/>
    <cellStyle name="Output 2 7 3 3 9 2 3" xfId="33985" xr:uid="{E5C49705-F332-4EBE-AD2A-A25A424E2EF1}"/>
    <cellStyle name="Output 2 7 3 3 9 3" xfId="33986" xr:uid="{8F7C41E7-8E99-4CED-A397-C42B15AE88F0}"/>
    <cellStyle name="Output 2 7 3 3 9 3 2" xfId="33987" xr:uid="{789AB70A-B8E7-4941-AD2C-AEAA4C354E31}"/>
    <cellStyle name="Output 2 7 3 3 9 3 3" xfId="33988" xr:uid="{4849BE57-286A-4416-8788-70937C017348}"/>
    <cellStyle name="Output 2 7 3 3 9 4" xfId="33989" xr:uid="{428EA84E-823B-44A6-BAC9-A48A7A165C4C}"/>
    <cellStyle name="Output 2 7 3 3 9 4 2" xfId="33990" xr:uid="{CA6E5673-8E78-4568-893A-5DC8EA4DD7F2}"/>
    <cellStyle name="Output 2 7 3 3 9 4 3" xfId="33991" xr:uid="{37EA1432-F448-47E5-8C58-B1912531A50E}"/>
    <cellStyle name="Output 2 7 3 3 9 5" xfId="33992" xr:uid="{85F29184-7F1E-498E-8280-6CC742FD83DB}"/>
    <cellStyle name="Output 2 7 3 3 9 5 2" xfId="33993" xr:uid="{8A38277C-4272-4D2B-BA0C-21214340511E}"/>
    <cellStyle name="Output 2 7 3 3 9 5 3" xfId="33994" xr:uid="{533304B6-A5B7-496E-AA15-55E5CB0A7FDF}"/>
    <cellStyle name="Output 2 7 3 3 9 6" xfId="33995" xr:uid="{A223E3F2-B814-4A8C-A24B-F30D0CC46A00}"/>
    <cellStyle name="Output 2 7 3 3 9 6 2" xfId="33996" xr:uid="{FF1E441D-92B7-4D35-B192-8163A027870A}"/>
    <cellStyle name="Output 2 7 3 3 9 6 3" xfId="33997" xr:uid="{ED532BF6-E04C-4CD6-ABDF-0E09E700D551}"/>
    <cellStyle name="Output 2 7 3 3 9 7" xfId="33998" xr:uid="{E0858F0E-D3E8-44F5-BE6A-8CE843C47F32}"/>
    <cellStyle name="Output 2 7 3 3 9 8" xfId="33999" xr:uid="{3AC87E47-718A-444F-819A-E855E3C260EE}"/>
    <cellStyle name="Output 2 7 3 4" xfId="34000" xr:uid="{5AA8A4D1-9711-4020-9A39-6EC9AE997E35}"/>
    <cellStyle name="Output 2 7 3 4 10" xfId="34001" xr:uid="{1EF91427-9690-47CC-9C54-140AA4A6B07E}"/>
    <cellStyle name="Output 2 7 3 4 11" xfId="34002" xr:uid="{9326CE12-5313-4F74-B608-CA20963D22C9}"/>
    <cellStyle name="Output 2 7 3 4 2" xfId="34003" xr:uid="{B0AD3487-26B1-458F-8987-9D25738716FA}"/>
    <cellStyle name="Output 2 7 3 4 2 2" xfId="34004" xr:uid="{797CE049-6ACD-474A-AEBA-F6C15B6599D0}"/>
    <cellStyle name="Output 2 7 3 4 2 3" xfId="34005" xr:uid="{A8EAC775-FDD7-4665-8359-8B398CE22B67}"/>
    <cellStyle name="Output 2 7 3 4 2 4" xfId="34006" xr:uid="{02CA6E41-21A8-452A-AB78-2FE0F2B57FF2}"/>
    <cellStyle name="Output 2 7 3 4 3" xfId="34007" xr:uid="{CDDCC9A1-907B-45F0-BCC2-7B4505C251A7}"/>
    <cellStyle name="Output 2 7 3 4 3 2" xfId="34008" xr:uid="{AF75336C-EAB5-4584-A6F9-B769C87462B6}"/>
    <cellStyle name="Output 2 7 3 4 3 3" xfId="34009" xr:uid="{4B051B0A-E2C3-4630-A982-EC5634A09E77}"/>
    <cellStyle name="Output 2 7 3 4 3 4" xfId="34010" xr:uid="{221ADB28-938A-4F56-98A9-763B611F52E3}"/>
    <cellStyle name="Output 2 7 3 4 4" xfId="34011" xr:uid="{80090DD6-1A53-4D00-901A-1C9AD382A7AB}"/>
    <cellStyle name="Output 2 7 3 4 4 2" xfId="34012" xr:uid="{CB374FD7-A099-46F2-8CAE-3D5424B9F896}"/>
    <cellStyle name="Output 2 7 3 4 4 3" xfId="34013" xr:uid="{BC7A9DF1-8CFB-427E-BF58-565AC2F39131}"/>
    <cellStyle name="Output 2 7 3 4 4 4" xfId="34014" xr:uid="{B406634B-818A-4EB0-BFA2-2E761EEB3DC7}"/>
    <cellStyle name="Output 2 7 3 4 5" xfId="34015" xr:uid="{A3785BF8-CCD7-4F0C-94D6-D9A137BF4B82}"/>
    <cellStyle name="Output 2 7 3 4 5 2" xfId="34016" xr:uid="{02E41709-2EA2-41CD-8F69-F96ED01BDCD1}"/>
    <cellStyle name="Output 2 7 3 4 5 3" xfId="34017" xr:uid="{62023B32-BF01-41CE-AD6A-323D07A0E1D3}"/>
    <cellStyle name="Output 2 7 3 4 5 4" xfId="34018" xr:uid="{DFEC144C-C0D6-47B8-A18F-C784030E81B7}"/>
    <cellStyle name="Output 2 7 3 4 6" xfId="34019" xr:uid="{25BE1FB5-4C63-400F-81AC-D605AF61B8A6}"/>
    <cellStyle name="Output 2 7 3 4 6 2" xfId="34020" xr:uid="{253F569F-B1B0-4F19-AC69-B59341744E75}"/>
    <cellStyle name="Output 2 7 3 4 6 3" xfId="34021" xr:uid="{7971713B-2B37-490B-9C51-C156F4EC2428}"/>
    <cellStyle name="Output 2 7 3 4 6 4" xfId="34022" xr:uid="{5C5B9B60-75AE-47AC-BFA5-B90D27B0A915}"/>
    <cellStyle name="Output 2 7 3 4 7" xfId="34023" xr:uid="{B10714C6-EF56-4056-AA21-47BB6A48E39C}"/>
    <cellStyle name="Output 2 7 3 4 8" xfId="34024" xr:uid="{553ED50D-FE8C-4F39-B687-3139E1BB1B9C}"/>
    <cellStyle name="Output 2 7 3 4 9" xfId="34025" xr:uid="{76A65681-74CC-4FF0-BC79-FD0097A00081}"/>
    <cellStyle name="Output 2 7 3 5" xfId="34026" xr:uid="{86DD967C-4D68-40D9-B74B-8C433658DB58}"/>
    <cellStyle name="Output 2 7 3 5 10" xfId="34027" xr:uid="{4075EEE4-C15A-449B-8C4A-3F39D0227C70}"/>
    <cellStyle name="Output 2 7 3 5 11" xfId="34028" xr:uid="{D7B34312-CDDF-4A0E-8EFD-53623CEBC3DE}"/>
    <cellStyle name="Output 2 7 3 5 2" xfId="34029" xr:uid="{55B023FE-8AC5-4E5C-9170-91059AC88E2A}"/>
    <cellStyle name="Output 2 7 3 5 2 2" xfId="34030" xr:uid="{52115321-71B2-4743-B190-2DC795D01540}"/>
    <cellStyle name="Output 2 7 3 5 2 3" xfId="34031" xr:uid="{280DA954-33AF-404F-9CDF-34D6BCFF3F09}"/>
    <cellStyle name="Output 2 7 3 5 2 4" xfId="34032" xr:uid="{C66A3BBB-D3A1-4092-A58A-9471C1E534AD}"/>
    <cellStyle name="Output 2 7 3 5 3" xfId="34033" xr:uid="{8D317227-6AEC-48DB-AAA1-A4E5642D5E0E}"/>
    <cellStyle name="Output 2 7 3 5 3 2" xfId="34034" xr:uid="{F72AD05D-D877-498F-B820-7AE17F918AE3}"/>
    <cellStyle name="Output 2 7 3 5 3 3" xfId="34035" xr:uid="{F6FC42B2-494C-4253-A9F4-AB8082B81DFE}"/>
    <cellStyle name="Output 2 7 3 5 3 4" xfId="34036" xr:uid="{B1C8DD12-D45F-452A-90AD-9C32F5D3A870}"/>
    <cellStyle name="Output 2 7 3 5 4" xfId="34037" xr:uid="{78032059-DF0C-4ED3-B009-ED99899A04F5}"/>
    <cellStyle name="Output 2 7 3 5 4 2" xfId="34038" xr:uid="{C6E5BD54-8865-40C1-87F7-8052D4C9E62B}"/>
    <cellStyle name="Output 2 7 3 5 4 3" xfId="34039" xr:uid="{6ECB6C91-9C27-4605-976E-3FFC4BA2CF9F}"/>
    <cellStyle name="Output 2 7 3 5 4 4" xfId="34040" xr:uid="{35263566-C5C2-4CFF-B197-F1511DD64651}"/>
    <cellStyle name="Output 2 7 3 5 5" xfId="34041" xr:uid="{D7EDA44D-BE2B-4367-9C65-323E71A2398D}"/>
    <cellStyle name="Output 2 7 3 5 5 2" xfId="34042" xr:uid="{A74B4390-D711-4171-9F78-EDB431A40170}"/>
    <cellStyle name="Output 2 7 3 5 5 3" xfId="34043" xr:uid="{6E150ECD-FBEC-4E16-9A0F-D1842D77F8E0}"/>
    <cellStyle name="Output 2 7 3 5 5 4" xfId="34044" xr:uid="{936FABE5-8F32-4279-A687-1E12377C745F}"/>
    <cellStyle name="Output 2 7 3 5 6" xfId="34045" xr:uid="{9E4A321F-54C8-49CF-BA7E-9EEA65AB4826}"/>
    <cellStyle name="Output 2 7 3 5 6 2" xfId="34046" xr:uid="{94CE69E6-4913-47DF-B88E-B4D440EC8085}"/>
    <cellStyle name="Output 2 7 3 5 6 3" xfId="34047" xr:uid="{078EFB90-61F3-4620-A719-657BA694A9EA}"/>
    <cellStyle name="Output 2 7 3 5 6 4" xfId="34048" xr:uid="{2C82B8A2-3DFC-4910-8704-3A01C4EA61F1}"/>
    <cellStyle name="Output 2 7 3 5 7" xfId="34049" xr:uid="{225A970C-0153-4CAF-BABB-27413F2433AF}"/>
    <cellStyle name="Output 2 7 3 5 8" xfId="34050" xr:uid="{5A69C0DF-7079-4B5C-89A2-E14ACA2E131E}"/>
    <cellStyle name="Output 2 7 3 5 9" xfId="34051" xr:uid="{928BD94C-78FC-4E6B-94F2-44894528F635}"/>
    <cellStyle name="Output 2 7 3 6" xfId="34052" xr:uid="{E3216D55-C724-459A-B530-64FAB6C76997}"/>
    <cellStyle name="Output 2 7 3 6 2" xfId="34053" xr:uid="{3C258C6D-EA08-4AE8-AAF8-66C7D02F72BB}"/>
    <cellStyle name="Output 2 7 3 6 2 2" xfId="34054" xr:uid="{D7E7A600-CCBC-4B6E-9519-D3E36F8E7182}"/>
    <cellStyle name="Output 2 7 3 6 2 3" xfId="34055" xr:uid="{B48B4D69-0E75-4A52-9734-4860650A32CC}"/>
    <cellStyle name="Output 2 7 3 6 3" xfId="34056" xr:uid="{3DB80680-D69F-4557-A5BB-231254AF5713}"/>
    <cellStyle name="Output 2 7 3 6 3 2" xfId="34057" xr:uid="{D1147020-97A3-4250-8D0C-8DE7C00F92E5}"/>
    <cellStyle name="Output 2 7 3 6 3 3" xfId="34058" xr:uid="{54349FD4-670A-42EA-A652-0CA37158608D}"/>
    <cellStyle name="Output 2 7 3 6 4" xfId="34059" xr:uid="{51D667EB-F17F-42BC-9389-E5AD02A94C66}"/>
    <cellStyle name="Output 2 7 3 6 4 2" xfId="34060" xr:uid="{9CF9F8C3-A935-46AF-A4E0-252303FEFB47}"/>
    <cellStyle name="Output 2 7 3 6 4 3" xfId="34061" xr:uid="{A5551482-2956-431F-A6AD-15B31D83FDF3}"/>
    <cellStyle name="Output 2 7 3 6 5" xfId="34062" xr:uid="{8EE3D9CF-66DE-43F5-A556-2DE4D166D656}"/>
    <cellStyle name="Output 2 7 3 6 5 2" xfId="34063" xr:uid="{37E9EF58-1013-421F-B79E-93EC3FD1E4EC}"/>
    <cellStyle name="Output 2 7 3 6 5 3" xfId="34064" xr:uid="{FDFD8356-468E-4383-9798-BF8CA88027DA}"/>
    <cellStyle name="Output 2 7 3 6 6" xfId="34065" xr:uid="{733EA9FE-8A77-4115-95AF-2E94BF739D6C}"/>
    <cellStyle name="Output 2 7 3 6 6 2" xfId="34066" xr:uid="{24B9356F-A256-495E-A47C-74E7AE3445CD}"/>
    <cellStyle name="Output 2 7 3 6 6 3" xfId="34067" xr:uid="{5E818EDF-700A-4779-8DB4-25AB96AAA255}"/>
    <cellStyle name="Output 2 7 3 6 7" xfId="34068" xr:uid="{52BE3FBA-9940-45CF-AE37-18C1F1086CB7}"/>
    <cellStyle name="Output 2 7 3 6 8" xfId="34069" xr:uid="{52C81095-37AD-4202-BAEA-7C75B526D048}"/>
    <cellStyle name="Output 2 7 3 6 9" xfId="34070" xr:uid="{3A0599F6-DE7B-4892-8F3A-04FE2336EDC1}"/>
    <cellStyle name="Output 2 7 3 7" xfId="34071" xr:uid="{AFDB78CF-2624-46FE-8826-33CCB142336A}"/>
    <cellStyle name="Output 2 7 3 7 2" xfId="34072" xr:uid="{BE87E2F7-E432-46A5-9044-941065051B1F}"/>
    <cellStyle name="Output 2 7 3 7 2 2" xfId="34073" xr:uid="{163B0C0E-22F1-4B63-9537-356C8EB68F42}"/>
    <cellStyle name="Output 2 7 3 7 2 3" xfId="34074" xr:uid="{4239E44B-FEB2-4E1B-B4ED-7DEFDA76BEEF}"/>
    <cellStyle name="Output 2 7 3 7 3" xfId="34075" xr:uid="{1102F21C-176C-47D4-94CD-432FFEB61408}"/>
    <cellStyle name="Output 2 7 3 7 3 2" xfId="34076" xr:uid="{889385CA-CC23-4689-B648-9A3E3AD4F05C}"/>
    <cellStyle name="Output 2 7 3 7 3 3" xfId="34077" xr:uid="{1EBF3E06-F226-46E6-B870-2E90407A4D52}"/>
    <cellStyle name="Output 2 7 3 7 4" xfId="34078" xr:uid="{6A505B9F-A6AC-4A28-99C2-36F9FA4D48BC}"/>
    <cellStyle name="Output 2 7 3 7 4 2" xfId="34079" xr:uid="{7150B799-EE4D-4C89-9E28-DC6A8BDED042}"/>
    <cellStyle name="Output 2 7 3 7 4 3" xfId="34080" xr:uid="{A32200FE-F2FE-478A-8927-058505FF6524}"/>
    <cellStyle name="Output 2 7 3 7 5" xfId="34081" xr:uid="{C9EE6440-F618-4D00-BD62-6782A1476B4D}"/>
    <cellStyle name="Output 2 7 3 7 5 2" xfId="34082" xr:uid="{4F5C8DD3-FE5D-4393-8344-738AB6991D4E}"/>
    <cellStyle name="Output 2 7 3 7 5 3" xfId="34083" xr:uid="{FB68DF39-51A2-4D3F-A329-66A7E507D9C5}"/>
    <cellStyle name="Output 2 7 3 7 6" xfId="34084" xr:uid="{D51756B1-FEDD-4CC9-A059-BAD806E7BA8D}"/>
    <cellStyle name="Output 2 7 3 7 6 2" xfId="34085" xr:uid="{61B37AA8-1D1A-4B21-ADAC-C630BF781BE7}"/>
    <cellStyle name="Output 2 7 3 7 6 3" xfId="34086" xr:uid="{EB0B1B77-821D-4E43-8D45-7A6AC2F4B6C0}"/>
    <cellStyle name="Output 2 7 3 7 7" xfId="34087" xr:uid="{B0A981DF-A94A-4737-95F0-7C93FBF873E9}"/>
    <cellStyle name="Output 2 7 3 7 8" xfId="34088" xr:uid="{C2E363C8-5623-4DC0-9F52-00A9A58B9147}"/>
    <cellStyle name="Output 2 7 3 7 9" xfId="34089" xr:uid="{1FD2729D-F522-410B-BDA2-B19DE4138FD2}"/>
    <cellStyle name="Output 2 7 3 8" xfId="34090" xr:uid="{6DEA3A15-6054-4FF3-B7BB-439EC339930A}"/>
    <cellStyle name="Output 2 7 3 8 2" xfId="34091" xr:uid="{447B13F2-866B-4E64-BB52-A696A132C80C}"/>
    <cellStyle name="Output 2 7 3 8 2 2" xfId="34092" xr:uid="{FAF61490-ACBE-44E6-B0B7-AF372BCE033F}"/>
    <cellStyle name="Output 2 7 3 8 2 3" xfId="34093" xr:uid="{F61C7447-F720-4642-A07C-1BD49EA09503}"/>
    <cellStyle name="Output 2 7 3 8 3" xfId="34094" xr:uid="{022B2F48-F74C-4896-9467-5BC8BE695F2A}"/>
    <cellStyle name="Output 2 7 3 8 3 2" xfId="34095" xr:uid="{35A15E55-9601-4DBD-B70D-6817D608D98A}"/>
    <cellStyle name="Output 2 7 3 8 3 3" xfId="34096" xr:uid="{21F9EA54-EDAF-4813-BE0B-BFF305BC5187}"/>
    <cellStyle name="Output 2 7 3 8 4" xfId="34097" xr:uid="{88B87B63-CA24-4503-883E-88BD5F3A31E2}"/>
    <cellStyle name="Output 2 7 3 8 4 2" xfId="34098" xr:uid="{49E44105-6A19-4069-BE97-9D3A29DE3AD6}"/>
    <cellStyle name="Output 2 7 3 8 4 3" xfId="34099" xr:uid="{53DA9F1A-330B-43C8-A26D-6837DB5F1853}"/>
    <cellStyle name="Output 2 7 3 8 5" xfId="34100" xr:uid="{C687819A-1104-4A38-A582-E5609EE206B0}"/>
    <cellStyle name="Output 2 7 3 8 5 2" xfId="34101" xr:uid="{AC4CC530-FAEF-4D9C-B761-28CC769E508F}"/>
    <cellStyle name="Output 2 7 3 8 5 3" xfId="34102" xr:uid="{88268EFE-70B2-479B-B4BA-13D6F910CBE1}"/>
    <cellStyle name="Output 2 7 3 8 6" xfId="34103" xr:uid="{E923FC7B-D6E4-4EB4-B325-E3BF07F67BC2}"/>
    <cellStyle name="Output 2 7 3 8 6 2" xfId="34104" xr:uid="{DDA48620-B74B-473A-B0FE-26E00CA73771}"/>
    <cellStyle name="Output 2 7 3 8 6 3" xfId="34105" xr:uid="{A69BF0F0-874A-4FD9-84B8-A5FB76BBB8B1}"/>
    <cellStyle name="Output 2 7 3 8 7" xfId="34106" xr:uid="{45507EFB-6D08-4C61-9465-F6B314038341}"/>
    <cellStyle name="Output 2 7 3 8 8" xfId="34107" xr:uid="{D7B5A08D-060A-4399-A18F-3A8E52CD8455}"/>
    <cellStyle name="Output 2 7 3 8 9" xfId="34108" xr:uid="{154FD93E-274B-48EF-8D49-C7CEF3AE72D0}"/>
    <cellStyle name="Output 2 7 3 9" xfId="34109" xr:uid="{8E2A3293-838F-45A2-95D0-0828FA0E7420}"/>
    <cellStyle name="Output 2 7 3 9 2" xfId="34110" xr:uid="{1CBE365E-C24E-407E-B12A-FEA99EAEAA27}"/>
    <cellStyle name="Output 2 7 3 9 2 2" xfId="34111" xr:uid="{56BC53F5-8798-448F-802C-29A0F6ACB777}"/>
    <cellStyle name="Output 2 7 3 9 2 3" xfId="34112" xr:uid="{38316CCD-1DA7-4B63-9072-65C4725563DC}"/>
    <cellStyle name="Output 2 7 3 9 3" xfId="34113" xr:uid="{660A57AF-77BB-4A68-8E91-0D710074C27A}"/>
    <cellStyle name="Output 2 7 3 9 3 2" xfId="34114" xr:uid="{C8E14DAB-6632-42E5-8B22-FDF3A94BA379}"/>
    <cellStyle name="Output 2 7 3 9 3 3" xfId="34115" xr:uid="{90D6B26A-2954-4C7B-B733-402F5757E20B}"/>
    <cellStyle name="Output 2 7 3 9 4" xfId="34116" xr:uid="{CEC77C19-0D90-4C04-8DB4-F9FDF6266D01}"/>
    <cellStyle name="Output 2 7 3 9 4 2" xfId="34117" xr:uid="{0287CAC6-F724-41F9-B619-93DEB259E3F4}"/>
    <cellStyle name="Output 2 7 3 9 4 3" xfId="34118" xr:uid="{9107CB14-433D-46AD-9E00-E18ED807FE44}"/>
    <cellStyle name="Output 2 7 3 9 5" xfId="34119" xr:uid="{405BC2D9-FF59-4453-9F8E-9196547194E6}"/>
    <cellStyle name="Output 2 7 3 9 5 2" xfId="34120" xr:uid="{50B2C15B-3B14-4F13-A046-7AD713C70E7F}"/>
    <cellStyle name="Output 2 7 3 9 5 3" xfId="34121" xr:uid="{1879CCBA-0DC0-41F8-BD14-53AA174B8C97}"/>
    <cellStyle name="Output 2 7 3 9 6" xfId="34122" xr:uid="{6BD956B5-44BB-44A7-84B0-925AC6178D68}"/>
    <cellStyle name="Output 2 7 3 9 6 2" xfId="34123" xr:uid="{1E2D8F72-026E-402E-9FD5-84D1815A44F4}"/>
    <cellStyle name="Output 2 7 3 9 6 3" xfId="34124" xr:uid="{EEBA604E-283D-4900-813C-5C0DB0C32CC9}"/>
    <cellStyle name="Output 2 7 3 9 7" xfId="34125" xr:uid="{19A32A7D-6CB7-4BFB-90A4-BA1D0A5FE3EC}"/>
    <cellStyle name="Output 2 7 3 9 8" xfId="34126" xr:uid="{7D9DBBE0-0069-4243-9DE9-E2C089AB0D64}"/>
    <cellStyle name="Output 2 7 3 9 9" xfId="34127" xr:uid="{AC5671B8-5BCE-4927-B719-626377F3FC8E}"/>
    <cellStyle name="Output 2 7 4" xfId="34128" xr:uid="{FA9F2BE1-8F42-48D5-893F-F82E6ED1F970}"/>
    <cellStyle name="Output 2 7 4 10" xfId="34129" xr:uid="{FB3B8142-31A0-4416-9480-699C1CC2B299}"/>
    <cellStyle name="Output 2 7 4 10 2" xfId="34130" xr:uid="{BDCF249E-AAD6-4007-B3AA-3CF9CF15C665}"/>
    <cellStyle name="Output 2 7 4 10 2 2" xfId="34131" xr:uid="{52B4A49A-0A6D-4A44-86D9-46C718BEE328}"/>
    <cellStyle name="Output 2 7 4 10 2 3" xfId="34132" xr:uid="{8D8D62FF-6BC6-47FD-8078-C49FD2460A8C}"/>
    <cellStyle name="Output 2 7 4 10 3" xfId="34133" xr:uid="{AD521F65-C750-433A-BF7C-B250F31A49D6}"/>
    <cellStyle name="Output 2 7 4 10 3 2" xfId="34134" xr:uid="{27CF6414-D928-40AA-AE19-5E304002130F}"/>
    <cellStyle name="Output 2 7 4 10 3 3" xfId="34135" xr:uid="{B1217D86-E20D-42F3-ABC0-C923871A96C9}"/>
    <cellStyle name="Output 2 7 4 10 4" xfId="34136" xr:uid="{300CC76B-ACB6-4DCD-B9BD-6AC97B07170A}"/>
    <cellStyle name="Output 2 7 4 10 4 2" xfId="34137" xr:uid="{7DCCE53D-C774-4DAF-BB56-8D7458D24509}"/>
    <cellStyle name="Output 2 7 4 10 4 3" xfId="34138" xr:uid="{30EAB31F-4C54-47EE-A887-7486B4AE8617}"/>
    <cellStyle name="Output 2 7 4 10 5" xfId="34139" xr:uid="{3326ADDF-4E73-48BC-926A-A00D20BE07F7}"/>
    <cellStyle name="Output 2 7 4 10 5 2" xfId="34140" xr:uid="{8ADBA89C-D110-48E9-B01D-19859E2AC70D}"/>
    <cellStyle name="Output 2 7 4 10 5 3" xfId="34141" xr:uid="{9E171CBA-0376-4518-BB33-595FDAD07470}"/>
    <cellStyle name="Output 2 7 4 10 6" xfId="34142" xr:uid="{738A2677-93D7-48A9-9178-C1D2081B3430}"/>
    <cellStyle name="Output 2 7 4 10 6 2" xfId="34143" xr:uid="{D19F192C-7781-4210-A051-DFE8C0A0C7F3}"/>
    <cellStyle name="Output 2 7 4 10 6 3" xfId="34144" xr:uid="{4C3C7D2C-B63E-418A-85FF-D5170B043B87}"/>
    <cellStyle name="Output 2 7 4 10 7" xfId="34145" xr:uid="{538AEBC2-F5B3-4B05-858C-E0DC0C667B54}"/>
    <cellStyle name="Output 2 7 4 10 8" xfId="34146" xr:uid="{44719A62-3B15-4050-9C2A-C7422C3E65A3}"/>
    <cellStyle name="Output 2 7 4 11" xfId="34147" xr:uid="{FB89F35B-38CA-460D-9687-A62E8AA6F7D8}"/>
    <cellStyle name="Output 2 7 4 11 2" xfId="34148" xr:uid="{32087B55-EEA9-4CE0-A460-DD535695D11D}"/>
    <cellStyle name="Output 2 7 4 11 2 2" xfId="34149" xr:uid="{39ECABCE-56FC-4A9D-9F73-EAFB03E738A2}"/>
    <cellStyle name="Output 2 7 4 11 2 3" xfId="34150" xr:uid="{D79DE255-D593-4939-8C08-01B3D0CED2BA}"/>
    <cellStyle name="Output 2 7 4 11 3" xfId="34151" xr:uid="{D8B3986C-BF3B-46BD-8885-4A69D1E6F2DE}"/>
    <cellStyle name="Output 2 7 4 11 3 2" xfId="34152" xr:uid="{02658A24-16AA-4590-AD44-7EA793E9551D}"/>
    <cellStyle name="Output 2 7 4 11 3 3" xfId="34153" xr:uid="{07E59BFE-26E4-4FD5-BAD0-C59FB399C124}"/>
    <cellStyle name="Output 2 7 4 11 4" xfId="34154" xr:uid="{3E7B3799-F064-4018-81F3-8F2E55BDC71F}"/>
    <cellStyle name="Output 2 7 4 11 4 2" xfId="34155" xr:uid="{40C71948-06FF-4F71-AB17-E104828715C5}"/>
    <cellStyle name="Output 2 7 4 11 4 3" xfId="34156" xr:uid="{E3601E1D-05DE-421B-B51C-12DBD7F86EA0}"/>
    <cellStyle name="Output 2 7 4 11 5" xfId="34157" xr:uid="{F07F66F2-085B-4F8C-869B-C3AA08D25ACA}"/>
    <cellStyle name="Output 2 7 4 11 5 2" xfId="34158" xr:uid="{640CF3FA-FAC6-4949-B02E-189DB0E6ED25}"/>
    <cellStyle name="Output 2 7 4 11 5 3" xfId="34159" xr:uid="{83F97580-4AA5-4CFA-B405-F09BF6AA868D}"/>
    <cellStyle name="Output 2 7 4 11 6" xfId="34160" xr:uid="{7C51C2CC-9C02-44AD-A45E-44B856B74C39}"/>
    <cellStyle name="Output 2 7 4 11 6 2" xfId="34161" xr:uid="{69386F20-DB29-4463-B103-42F9EABF7F15}"/>
    <cellStyle name="Output 2 7 4 11 6 3" xfId="34162" xr:uid="{9E247EB1-F4B7-4B36-A920-F5C4535EC33B}"/>
    <cellStyle name="Output 2 7 4 11 7" xfId="34163" xr:uid="{328A4D93-FA4C-4364-9DC4-903E8095EB47}"/>
    <cellStyle name="Output 2 7 4 11 8" xfId="34164" xr:uid="{F1797D2F-6581-4584-A5F5-36F59A51AD62}"/>
    <cellStyle name="Output 2 7 4 12" xfId="34165" xr:uid="{7943E638-EA23-4D21-9505-2B0D1C26FB05}"/>
    <cellStyle name="Output 2 7 4 12 2" xfId="34166" xr:uid="{E42D116B-2719-466F-8364-CED7AB57627E}"/>
    <cellStyle name="Output 2 7 4 12 2 2" xfId="34167" xr:uid="{8ADDFE8F-9813-4BC2-839A-4E9807130B5A}"/>
    <cellStyle name="Output 2 7 4 12 2 3" xfId="34168" xr:uid="{75C7D990-2264-47ED-8B24-B961ACF730E1}"/>
    <cellStyle name="Output 2 7 4 12 3" xfId="34169" xr:uid="{6D7EB1B9-64FB-41D6-8464-BCDBAD598736}"/>
    <cellStyle name="Output 2 7 4 12 3 2" xfId="34170" xr:uid="{A78CD1D2-8952-403E-BC3E-356D345102A3}"/>
    <cellStyle name="Output 2 7 4 12 3 3" xfId="34171" xr:uid="{1B75BCB4-5759-48E3-B390-74E97A3D8EB3}"/>
    <cellStyle name="Output 2 7 4 12 4" xfId="34172" xr:uid="{7FBE570F-29A1-47DA-ABB5-0D7EB0DACFE3}"/>
    <cellStyle name="Output 2 7 4 12 4 2" xfId="34173" xr:uid="{584DC03C-703F-4363-9727-A0814D140277}"/>
    <cellStyle name="Output 2 7 4 12 4 3" xfId="34174" xr:uid="{1D80327E-3401-4FC3-B7E9-888870F5A2C5}"/>
    <cellStyle name="Output 2 7 4 12 5" xfId="34175" xr:uid="{7C9BE034-685C-4AA1-BE01-1F020CCE446C}"/>
    <cellStyle name="Output 2 7 4 12 5 2" xfId="34176" xr:uid="{77D45061-7A99-4365-B903-2FCC2EE43027}"/>
    <cellStyle name="Output 2 7 4 12 5 3" xfId="34177" xr:uid="{1F7265E4-6847-4150-9CFB-90A600E396B2}"/>
    <cellStyle name="Output 2 7 4 12 6" xfId="34178" xr:uid="{3F580119-FA58-4880-927C-6AACD21F10CE}"/>
    <cellStyle name="Output 2 7 4 12 6 2" xfId="34179" xr:uid="{B7D645F2-0EF7-4E77-94D3-7E61FF48A825}"/>
    <cellStyle name="Output 2 7 4 12 6 3" xfId="34180" xr:uid="{45CDDBFE-3AC9-4786-AE4D-9A8E8051CC40}"/>
    <cellStyle name="Output 2 7 4 12 7" xfId="34181" xr:uid="{DFF9BBC7-30BC-421C-B45E-7732B84125E5}"/>
    <cellStyle name="Output 2 7 4 12 8" xfId="34182" xr:uid="{C894810C-ACD9-4C93-9B18-51394A02653D}"/>
    <cellStyle name="Output 2 7 4 13" xfId="34183" xr:uid="{9EAA6560-8524-4C9C-B0F1-04029E31D3BC}"/>
    <cellStyle name="Output 2 7 4 13 2" xfId="34184" xr:uid="{ED030662-F5A2-4EE9-A6FF-F4919A11C8B1}"/>
    <cellStyle name="Output 2 7 4 13 2 2" xfId="34185" xr:uid="{CA451642-B1D5-47B7-AA63-299FF0956C88}"/>
    <cellStyle name="Output 2 7 4 13 2 3" xfId="34186" xr:uid="{8F1A5738-2B26-4DEE-B40E-382E4F98CD3A}"/>
    <cellStyle name="Output 2 7 4 13 3" xfId="34187" xr:uid="{6C53AF09-F660-4005-BABA-A6781E74B2EC}"/>
    <cellStyle name="Output 2 7 4 13 3 2" xfId="34188" xr:uid="{9557F9AD-2710-4B82-B1B2-CE24E9730A61}"/>
    <cellStyle name="Output 2 7 4 13 3 3" xfId="34189" xr:uid="{479C909E-307C-44BD-A227-2E8EA9B1BBB6}"/>
    <cellStyle name="Output 2 7 4 13 4" xfId="34190" xr:uid="{5B32AFE9-6EFC-44E7-BAA1-A67C30F67520}"/>
    <cellStyle name="Output 2 7 4 13 4 2" xfId="34191" xr:uid="{E7E9E7C6-AEDC-48A5-9887-C22A56CD9FA3}"/>
    <cellStyle name="Output 2 7 4 13 4 3" xfId="34192" xr:uid="{D51E14D6-02A5-4F85-A0C4-296E9E5D4039}"/>
    <cellStyle name="Output 2 7 4 13 5" xfId="34193" xr:uid="{F9E93C6E-C12A-42BD-80C5-1437B1B8AF92}"/>
    <cellStyle name="Output 2 7 4 13 5 2" xfId="34194" xr:uid="{0D98B89F-8A3F-4BE7-AE57-1BC5A935C0BF}"/>
    <cellStyle name="Output 2 7 4 13 5 3" xfId="34195" xr:uid="{9DF4E43B-D631-4D0C-A2A8-AFD14A666823}"/>
    <cellStyle name="Output 2 7 4 13 6" xfId="34196" xr:uid="{74838DE1-4DEC-410C-81C0-D9CE19F218F4}"/>
    <cellStyle name="Output 2 7 4 13 6 2" xfId="34197" xr:uid="{6A3EB9CA-9F1F-419B-969C-B4251D60F2CB}"/>
    <cellStyle name="Output 2 7 4 13 6 3" xfId="34198" xr:uid="{C59E93C2-312F-4D50-A09D-2966CFCC2C2E}"/>
    <cellStyle name="Output 2 7 4 13 7" xfId="34199" xr:uid="{DBF36F7B-01BD-438D-8CA4-50F0FD3B0939}"/>
    <cellStyle name="Output 2 7 4 13 8" xfId="34200" xr:uid="{D55CEB59-AF00-4E85-9316-A5B4189DF627}"/>
    <cellStyle name="Output 2 7 4 14" xfId="34201" xr:uid="{1FF1EB54-AACD-4E18-B3CA-3CE18A768501}"/>
    <cellStyle name="Output 2 7 4 14 2" xfId="34202" xr:uid="{33FE10A9-71F5-4A72-833A-0E37F75DD28F}"/>
    <cellStyle name="Output 2 7 4 14 2 2" xfId="34203" xr:uid="{E21F38F8-1CA2-4E7E-B0AD-0D761E966C45}"/>
    <cellStyle name="Output 2 7 4 14 2 3" xfId="34204" xr:uid="{3ACB29DC-143D-48D5-AE1A-89AE1FF01F55}"/>
    <cellStyle name="Output 2 7 4 14 3" xfId="34205" xr:uid="{82A8AEE0-A0E8-41C7-9D3A-B5A2F5CDB601}"/>
    <cellStyle name="Output 2 7 4 14 3 2" xfId="34206" xr:uid="{782CAEC4-5605-43F1-B97E-FBF196E1EC86}"/>
    <cellStyle name="Output 2 7 4 14 3 3" xfId="34207" xr:uid="{BEA001C9-B4F3-4D3A-92E1-165EACC7AB65}"/>
    <cellStyle name="Output 2 7 4 14 4" xfId="34208" xr:uid="{179554C7-E41B-4F0D-99A9-E453EC28ECFD}"/>
    <cellStyle name="Output 2 7 4 14 4 2" xfId="34209" xr:uid="{A87A35FB-7F84-415C-84D2-82CBB8CE0C36}"/>
    <cellStyle name="Output 2 7 4 14 4 3" xfId="34210" xr:uid="{4BDAACED-9B1A-4FD9-A38A-8AA5D3F84210}"/>
    <cellStyle name="Output 2 7 4 14 5" xfId="34211" xr:uid="{092F0FF3-81FB-40FD-B0C2-28B395CD776D}"/>
    <cellStyle name="Output 2 7 4 14 5 2" xfId="34212" xr:uid="{9886CC76-A2DD-4DAD-B797-22B2D93799AB}"/>
    <cellStyle name="Output 2 7 4 14 5 3" xfId="34213" xr:uid="{71B2EB4A-9887-4526-8101-1416C98D0F5E}"/>
    <cellStyle name="Output 2 7 4 14 6" xfId="34214" xr:uid="{FDDF2728-C26C-4609-AB8B-51B89E425976}"/>
    <cellStyle name="Output 2 7 4 14 6 2" xfId="34215" xr:uid="{75CFF69F-3A46-49E6-A2A4-E27E9338DCA8}"/>
    <cellStyle name="Output 2 7 4 14 6 3" xfId="34216" xr:uid="{6F64933F-9613-415A-90EF-78BBD0672129}"/>
    <cellStyle name="Output 2 7 4 14 7" xfId="34217" xr:uid="{BD531556-F6AB-4FA7-BD74-24ACE9940E4A}"/>
    <cellStyle name="Output 2 7 4 14 8" xfId="34218" xr:uid="{50F24367-1C08-4546-BEB4-78D2D4D144B6}"/>
    <cellStyle name="Output 2 7 4 15" xfId="34219" xr:uid="{762802AB-D461-44BC-9ADA-986DE7AB1E86}"/>
    <cellStyle name="Output 2 7 4 15 2" xfId="34220" xr:uid="{B6802612-AE4A-40B4-A169-8AE848F4C3D1}"/>
    <cellStyle name="Output 2 7 4 15 3" xfId="34221" xr:uid="{97E9091C-99B1-43A1-BDE0-8EA78338E2AA}"/>
    <cellStyle name="Output 2 7 4 16" xfId="34222" xr:uid="{285956AA-CE6D-4913-AD6E-B0A3C0DD383E}"/>
    <cellStyle name="Output 2 7 4 16 2" xfId="34223" xr:uid="{D49331B3-2851-4D7E-9E6C-933AC8BDAAFA}"/>
    <cellStyle name="Output 2 7 4 16 3" xfId="34224" xr:uid="{AB674DC4-A42F-4227-9583-43D1FA22FA62}"/>
    <cellStyle name="Output 2 7 4 17" xfId="34225" xr:uid="{CE1EA028-FE7E-4B0D-9958-1A766C73B992}"/>
    <cellStyle name="Output 2 7 4 18" xfId="34226" xr:uid="{D5E324DB-D090-455F-AA6F-EF27FD7A8827}"/>
    <cellStyle name="Output 2 7 4 2" xfId="34227" xr:uid="{DE24666C-9D45-4884-AB92-4D77F0DE2AF5}"/>
    <cellStyle name="Output 2 7 4 2 2" xfId="34228" xr:uid="{37E7B097-A62F-407C-97A3-D2AF1AB707D5}"/>
    <cellStyle name="Output 2 7 4 2 2 2" xfId="34229" xr:uid="{C3D6D784-FCA9-40E7-ACAD-D1C8A845980A}"/>
    <cellStyle name="Output 2 7 4 2 2 3" xfId="34230" xr:uid="{74C174F6-45BF-4FC7-BA32-C9CB3A0D68F0}"/>
    <cellStyle name="Output 2 7 4 2 3" xfId="34231" xr:uid="{59BF4188-3B7B-427F-9E41-C50A503D79D0}"/>
    <cellStyle name="Output 2 7 4 2 3 2" xfId="34232" xr:uid="{B7649A8C-0983-4401-88F1-5B5B3CC2ED2B}"/>
    <cellStyle name="Output 2 7 4 2 3 3" xfId="34233" xr:uid="{EF4CF2D1-88AA-4B6D-AA44-2B2346891146}"/>
    <cellStyle name="Output 2 7 4 2 4" xfId="34234" xr:uid="{8C6E543E-A44E-462D-B03D-4CC62433D32E}"/>
    <cellStyle name="Output 2 7 4 2 4 2" xfId="34235" xr:uid="{C4BF67AA-CD16-48D4-94BF-772410152D58}"/>
    <cellStyle name="Output 2 7 4 2 4 3" xfId="34236" xr:uid="{F4A72522-51FA-4863-B25B-13DEF0D15C49}"/>
    <cellStyle name="Output 2 7 4 2 5" xfId="34237" xr:uid="{2B6FCA6F-BC14-4452-AAA0-2A1A941F3A3C}"/>
    <cellStyle name="Output 2 7 4 2 5 2" xfId="34238" xr:uid="{951EE230-C9CC-4D23-807C-1EE523E8B6CA}"/>
    <cellStyle name="Output 2 7 4 2 5 3" xfId="34239" xr:uid="{470C56F5-F32B-4680-A675-226E6D24C8CA}"/>
    <cellStyle name="Output 2 7 4 2 6" xfId="34240" xr:uid="{0612E650-1B28-4623-AC34-9E804049D0DA}"/>
    <cellStyle name="Output 2 7 4 2 6 2" xfId="34241" xr:uid="{72A18284-9B2E-45A2-A73F-A9F386EF815B}"/>
    <cellStyle name="Output 2 7 4 2 6 3" xfId="34242" xr:uid="{E9419DDF-0C55-4653-B92B-264FE6E27F68}"/>
    <cellStyle name="Output 2 7 4 2 7" xfId="34243" xr:uid="{6DDFDB9D-3621-4D32-A369-FACF1A514AC9}"/>
    <cellStyle name="Output 2 7 4 2 8" xfId="34244" xr:uid="{7473212F-F52E-462A-A009-4934E3F4B8CE}"/>
    <cellStyle name="Output 2 7 4 2 9" xfId="34245" xr:uid="{383B490D-B22A-4F8D-B653-5ABED5C305EB}"/>
    <cellStyle name="Output 2 7 4 3" xfId="34246" xr:uid="{F0954A9B-F830-4B86-9F9D-0FD848ADD346}"/>
    <cellStyle name="Output 2 7 4 3 2" xfId="34247" xr:uid="{4A4CD9F8-8D44-4F29-A2C2-9ABDCF1CF1B2}"/>
    <cellStyle name="Output 2 7 4 3 2 2" xfId="34248" xr:uid="{23942D48-929A-4E86-8F87-C1E4BA49EDFF}"/>
    <cellStyle name="Output 2 7 4 3 2 3" xfId="34249" xr:uid="{918DC2CB-CF08-438D-A343-4D5E07819998}"/>
    <cellStyle name="Output 2 7 4 3 3" xfId="34250" xr:uid="{7172B7C0-C1CA-4CA0-807E-686907799597}"/>
    <cellStyle name="Output 2 7 4 3 3 2" xfId="34251" xr:uid="{FCC6E1F8-97D6-4966-A8D1-B1B31B2C5E5E}"/>
    <cellStyle name="Output 2 7 4 3 3 3" xfId="34252" xr:uid="{33474D6B-FC5B-4CE8-8B3F-DC91024AC137}"/>
    <cellStyle name="Output 2 7 4 3 4" xfId="34253" xr:uid="{9675351C-A227-47DA-A037-87C49BEC31E2}"/>
    <cellStyle name="Output 2 7 4 3 4 2" xfId="34254" xr:uid="{91A1D9D6-B398-4532-9A30-9983C33E28EE}"/>
    <cellStyle name="Output 2 7 4 3 4 3" xfId="34255" xr:uid="{4F1C92AC-C578-4C10-BE7E-CDBA281E683C}"/>
    <cellStyle name="Output 2 7 4 3 5" xfId="34256" xr:uid="{AFB1D06A-8F5D-4159-B214-C923B4EBDD83}"/>
    <cellStyle name="Output 2 7 4 3 5 2" xfId="34257" xr:uid="{DC5D5A39-7CDA-4414-923B-385120E89B15}"/>
    <cellStyle name="Output 2 7 4 3 5 3" xfId="34258" xr:uid="{C7AC308F-6976-4837-9E47-AEC21E5B57EC}"/>
    <cellStyle name="Output 2 7 4 3 6" xfId="34259" xr:uid="{5DD3DD7F-EE2B-4BE8-A77C-7ACC874D69FC}"/>
    <cellStyle name="Output 2 7 4 3 6 2" xfId="34260" xr:uid="{D81BE427-550B-40C2-993B-418E037085BE}"/>
    <cellStyle name="Output 2 7 4 3 6 3" xfId="34261" xr:uid="{3D1026BB-3A24-4CF0-84DD-B1B31F4E7B57}"/>
    <cellStyle name="Output 2 7 4 3 7" xfId="34262" xr:uid="{13589848-FF71-41DE-9AA3-BE9BB30824D9}"/>
    <cellStyle name="Output 2 7 4 3 8" xfId="34263" xr:uid="{1E4CF232-142D-4B5C-8B3F-3A4D8D45AA04}"/>
    <cellStyle name="Output 2 7 4 3 9" xfId="34264" xr:uid="{69BF5BBD-C8D8-4924-B463-152F9B5C6A49}"/>
    <cellStyle name="Output 2 7 4 4" xfId="34265" xr:uid="{F24D9095-936B-4B0E-AF30-57B56392DAF2}"/>
    <cellStyle name="Output 2 7 4 4 2" xfId="34266" xr:uid="{B5A2CEA4-D589-457B-B5AA-39EC9F3D0B57}"/>
    <cellStyle name="Output 2 7 4 4 2 2" xfId="34267" xr:uid="{432464FF-76B9-4411-9848-7C76DA874CDB}"/>
    <cellStyle name="Output 2 7 4 4 2 3" xfId="34268" xr:uid="{0897132B-F432-40EE-B16F-A315EB7E93EE}"/>
    <cellStyle name="Output 2 7 4 4 3" xfId="34269" xr:uid="{40F9BE01-1C7B-4D7D-906B-D7A747E66FDF}"/>
    <cellStyle name="Output 2 7 4 4 3 2" xfId="34270" xr:uid="{C84A6E21-F237-4572-8CD1-AF71F6ACAD6A}"/>
    <cellStyle name="Output 2 7 4 4 3 3" xfId="34271" xr:uid="{E8F3478A-81EF-4DBC-AEC5-EDBE46A4D316}"/>
    <cellStyle name="Output 2 7 4 4 4" xfId="34272" xr:uid="{59A6D4BA-509F-4057-BA0E-0F8FEA8E1D22}"/>
    <cellStyle name="Output 2 7 4 4 4 2" xfId="34273" xr:uid="{49EE9B50-42EE-441A-9633-E4A81A58EEC8}"/>
    <cellStyle name="Output 2 7 4 4 4 3" xfId="34274" xr:uid="{75E179F9-5542-444F-B233-8CBF55DA2A82}"/>
    <cellStyle name="Output 2 7 4 4 5" xfId="34275" xr:uid="{7734C3D2-4DE0-4AD5-A287-260C37014067}"/>
    <cellStyle name="Output 2 7 4 4 5 2" xfId="34276" xr:uid="{3DFE0A0A-36D3-4C9C-AF8A-4C58186B2BC9}"/>
    <cellStyle name="Output 2 7 4 4 5 3" xfId="34277" xr:uid="{83093A30-D2D1-4FAB-B387-DB4D32E682AF}"/>
    <cellStyle name="Output 2 7 4 4 6" xfId="34278" xr:uid="{EBDE1D6F-DCE4-4914-B623-64A8D96B9860}"/>
    <cellStyle name="Output 2 7 4 4 6 2" xfId="34279" xr:uid="{0BDAF896-13C2-4CC8-B0AA-5263AFF3F102}"/>
    <cellStyle name="Output 2 7 4 4 6 3" xfId="34280" xr:uid="{A26251C5-8692-4593-8D77-3C47B7DC10FD}"/>
    <cellStyle name="Output 2 7 4 4 7" xfId="34281" xr:uid="{B27F3EF8-C8CC-410D-874C-C347507AB103}"/>
    <cellStyle name="Output 2 7 4 4 8" xfId="34282" xr:uid="{F7090741-5A98-470D-81AD-DDC12B50CCA3}"/>
    <cellStyle name="Output 2 7 4 4 9" xfId="34283" xr:uid="{B5E59CC3-59A1-483F-BDF5-4A5B91B638A3}"/>
    <cellStyle name="Output 2 7 4 5" xfId="34284" xr:uid="{38ABB989-9764-4E44-A9AA-E983A14070A6}"/>
    <cellStyle name="Output 2 7 4 5 2" xfId="34285" xr:uid="{7DBDF15C-FC30-43CA-92BF-A8BDB60ED698}"/>
    <cellStyle name="Output 2 7 4 5 2 2" xfId="34286" xr:uid="{32DEEC3C-AAF9-414E-A407-9996276946E5}"/>
    <cellStyle name="Output 2 7 4 5 2 3" xfId="34287" xr:uid="{FC2719BF-F324-4F8D-954C-027F196A8E04}"/>
    <cellStyle name="Output 2 7 4 5 3" xfId="34288" xr:uid="{CB7097AD-2F25-4211-965E-420A87C82A48}"/>
    <cellStyle name="Output 2 7 4 5 3 2" xfId="34289" xr:uid="{5D2F52D1-EA0E-4464-92B1-506A9EB9A12C}"/>
    <cellStyle name="Output 2 7 4 5 3 3" xfId="34290" xr:uid="{CEACCE72-8C4A-4E4D-ABB7-F3A28CEA13F7}"/>
    <cellStyle name="Output 2 7 4 5 4" xfId="34291" xr:uid="{4587F0B5-A4B1-4BBB-A974-9D79511851C5}"/>
    <cellStyle name="Output 2 7 4 5 4 2" xfId="34292" xr:uid="{AD23EB89-C68F-4A2D-8C1C-09106D1AE620}"/>
    <cellStyle name="Output 2 7 4 5 4 3" xfId="34293" xr:uid="{7192C7CA-8796-4A83-97B6-2886BDB84E89}"/>
    <cellStyle name="Output 2 7 4 5 5" xfId="34294" xr:uid="{A89586C3-6421-403C-9976-59871C9FEFDD}"/>
    <cellStyle name="Output 2 7 4 5 5 2" xfId="34295" xr:uid="{1AC9E277-1BA5-4959-B488-0097AABFECA1}"/>
    <cellStyle name="Output 2 7 4 5 5 3" xfId="34296" xr:uid="{47C4F325-C892-41CA-B66A-9D5560364780}"/>
    <cellStyle name="Output 2 7 4 5 6" xfId="34297" xr:uid="{58AD0743-F022-49B9-AC3E-65B2D33964B1}"/>
    <cellStyle name="Output 2 7 4 5 6 2" xfId="34298" xr:uid="{0C6E2823-DF0C-4EBE-ABFA-519DF6918DE2}"/>
    <cellStyle name="Output 2 7 4 5 6 3" xfId="34299" xr:uid="{BB09F4E5-B5B6-4667-9471-C5D7B6AC022D}"/>
    <cellStyle name="Output 2 7 4 5 7" xfId="34300" xr:uid="{A90E3869-C8B5-48A8-837A-0F269A15158B}"/>
    <cellStyle name="Output 2 7 4 5 8" xfId="34301" xr:uid="{2E4A9371-D676-4B14-A861-C9E345FF69E5}"/>
    <cellStyle name="Output 2 7 4 5 9" xfId="34302" xr:uid="{08B2B1AE-3100-411A-A814-34FF5B77AE27}"/>
    <cellStyle name="Output 2 7 4 6" xfId="34303" xr:uid="{2B52E870-D41C-4675-8BA0-C4D27BF1BAFC}"/>
    <cellStyle name="Output 2 7 4 6 2" xfId="34304" xr:uid="{89E18E8E-F8B7-4940-8C7D-52C7D5F6E311}"/>
    <cellStyle name="Output 2 7 4 6 2 2" xfId="34305" xr:uid="{02760E21-82A5-4EA0-AD7F-689D7B55734B}"/>
    <cellStyle name="Output 2 7 4 6 2 3" xfId="34306" xr:uid="{232D2D70-9D7F-4D72-BB4F-7D25A419638F}"/>
    <cellStyle name="Output 2 7 4 6 3" xfId="34307" xr:uid="{309AB2CB-64C9-4CCC-8BB4-9AB2456F95ED}"/>
    <cellStyle name="Output 2 7 4 6 3 2" xfId="34308" xr:uid="{C5EA2F7D-6F5C-4C19-BC03-1AF13F9F12FB}"/>
    <cellStyle name="Output 2 7 4 6 3 3" xfId="34309" xr:uid="{08C8D811-3EF9-439F-820B-46B9377A7AEB}"/>
    <cellStyle name="Output 2 7 4 6 4" xfId="34310" xr:uid="{DF66FAA7-E186-4666-898D-1A7C3BB63D8F}"/>
    <cellStyle name="Output 2 7 4 6 4 2" xfId="34311" xr:uid="{A66A64F0-B8D2-4698-9D78-DFC20FE5DA4E}"/>
    <cellStyle name="Output 2 7 4 6 4 3" xfId="34312" xr:uid="{F48D938D-1CE9-4625-A5FF-84AA3C31E679}"/>
    <cellStyle name="Output 2 7 4 6 5" xfId="34313" xr:uid="{BEEDE978-8C09-49DE-819F-3301EBEAC26C}"/>
    <cellStyle name="Output 2 7 4 6 5 2" xfId="34314" xr:uid="{90667AE1-ED90-44B9-ABA3-EC6F9640E2F0}"/>
    <cellStyle name="Output 2 7 4 6 5 3" xfId="34315" xr:uid="{4BB76996-4CFE-47BE-84C4-9F1C0B0E11C3}"/>
    <cellStyle name="Output 2 7 4 6 6" xfId="34316" xr:uid="{1499FE73-5002-4977-8862-820AE7B811D8}"/>
    <cellStyle name="Output 2 7 4 6 6 2" xfId="34317" xr:uid="{EAFD491A-FAC3-4F69-91F1-873A75690635}"/>
    <cellStyle name="Output 2 7 4 6 6 3" xfId="34318" xr:uid="{EFE1C4F5-73A1-4661-9FFB-45C9D22CA0E7}"/>
    <cellStyle name="Output 2 7 4 6 7" xfId="34319" xr:uid="{EE3425FE-71A9-4C20-BDC5-86BB576AF200}"/>
    <cellStyle name="Output 2 7 4 6 8" xfId="34320" xr:uid="{1BBFBD82-B983-4226-983A-8B19E831C196}"/>
    <cellStyle name="Output 2 7 4 6 9" xfId="34321" xr:uid="{13EA4E66-0F18-40E7-B9D0-859E7430AB4E}"/>
    <cellStyle name="Output 2 7 4 7" xfId="34322" xr:uid="{84869A26-C703-4CA7-BDF7-F0377FAF6D76}"/>
    <cellStyle name="Output 2 7 4 7 2" xfId="34323" xr:uid="{F4D60E8B-1C28-415D-B61E-6237514DFC05}"/>
    <cellStyle name="Output 2 7 4 7 2 2" xfId="34324" xr:uid="{5163A439-B7E8-4255-B456-7150444C2D28}"/>
    <cellStyle name="Output 2 7 4 7 2 3" xfId="34325" xr:uid="{39FEC10B-D546-4308-857F-BDBD34A60F54}"/>
    <cellStyle name="Output 2 7 4 7 3" xfId="34326" xr:uid="{EDDAAAC4-1ED8-4D13-A212-1C9B6555F7DA}"/>
    <cellStyle name="Output 2 7 4 7 3 2" xfId="34327" xr:uid="{0BBDE0E3-F660-47C5-82F8-8256E77FC574}"/>
    <cellStyle name="Output 2 7 4 7 3 3" xfId="34328" xr:uid="{A305D04F-B1B7-460D-93D3-28B02254FC49}"/>
    <cellStyle name="Output 2 7 4 7 4" xfId="34329" xr:uid="{7E3E5F00-2378-40DC-B920-BFC41442FDA9}"/>
    <cellStyle name="Output 2 7 4 7 4 2" xfId="34330" xr:uid="{B7B713D2-DEF8-4E66-9E87-4C187AE07624}"/>
    <cellStyle name="Output 2 7 4 7 4 3" xfId="34331" xr:uid="{2726C3D0-0A02-44A1-B0EE-4D9EED50716D}"/>
    <cellStyle name="Output 2 7 4 7 5" xfId="34332" xr:uid="{864A8FC8-CDE5-45FC-B549-5579CCAE4EC4}"/>
    <cellStyle name="Output 2 7 4 7 5 2" xfId="34333" xr:uid="{4F292B5A-5132-4390-B2E2-647F90A63E82}"/>
    <cellStyle name="Output 2 7 4 7 5 3" xfId="34334" xr:uid="{D7C02EE6-8C2F-4BD5-951C-12FAD3A18582}"/>
    <cellStyle name="Output 2 7 4 7 6" xfId="34335" xr:uid="{42880443-5A44-414D-9C09-E1EDD395FEEB}"/>
    <cellStyle name="Output 2 7 4 7 6 2" xfId="34336" xr:uid="{A7E443E5-7436-422F-834B-CE0B34226D2B}"/>
    <cellStyle name="Output 2 7 4 7 6 3" xfId="34337" xr:uid="{5DBCB121-1EDD-44A8-8C1F-74DABAC76322}"/>
    <cellStyle name="Output 2 7 4 7 7" xfId="34338" xr:uid="{CC8AFFEE-D3E6-4ED6-8B54-92239C64E600}"/>
    <cellStyle name="Output 2 7 4 7 8" xfId="34339" xr:uid="{24F952BC-3A84-46E8-829C-6E9840FE7683}"/>
    <cellStyle name="Output 2 7 4 7 9" xfId="34340" xr:uid="{59226AE1-DF8B-4917-B689-0A7279ED78B7}"/>
    <cellStyle name="Output 2 7 4 8" xfId="34341" xr:uid="{C9C8DC12-C86E-4DF3-81B4-AC90A5AA212E}"/>
    <cellStyle name="Output 2 7 4 8 2" xfId="34342" xr:uid="{1E6CF16E-B81B-49B7-AE2D-10C665C6A7E2}"/>
    <cellStyle name="Output 2 7 4 8 2 2" xfId="34343" xr:uid="{243E4D90-6784-4BE1-BD05-3035B0BE6A0B}"/>
    <cellStyle name="Output 2 7 4 8 2 3" xfId="34344" xr:uid="{6B30A438-C6E6-42C8-8DA9-3111EF049BDD}"/>
    <cellStyle name="Output 2 7 4 8 3" xfId="34345" xr:uid="{64B55BF6-6F2E-4466-B9D8-77F48B7BF143}"/>
    <cellStyle name="Output 2 7 4 8 3 2" xfId="34346" xr:uid="{7DA1C167-A6F2-4A8A-B4B6-6FC2B4242154}"/>
    <cellStyle name="Output 2 7 4 8 3 3" xfId="34347" xr:uid="{4F8A40AC-2C3A-4A79-8D6C-9EA582507D0B}"/>
    <cellStyle name="Output 2 7 4 8 4" xfId="34348" xr:uid="{29F851E7-4D90-4063-84BF-26A4EE4A8684}"/>
    <cellStyle name="Output 2 7 4 8 4 2" xfId="34349" xr:uid="{3147E1A6-C5D7-4164-81F4-34313495F3AA}"/>
    <cellStyle name="Output 2 7 4 8 4 3" xfId="34350" xr:uid="{477E230F-08D5-4B90-920A-D922C9298EEB}"/>
    <cellStyle name="Output 2 7 4 8 5" xfId="34351" xr:uid="{B94C7643-FE86-4993-B200-18D8A7BB2772}"/>
    <cellStyle name="Output 2 7 4 8 5 2" xfId="34352" xr:uid="{9D1B7FC2-9667-449C-A5B3-DEF0CFA57373}"/>
    <cellStyle name="Output 2 7 4 8 5 3" xfId="34353" xr:uid="{B77FD8EB-DDD8-4027-AFDA-63D8967E0F01}"/>
    <cellStyle name="Output 2 7 4 8 6" xfId="34354" xr:uid="{49DD943E-5BA4-4FE7-854B-C3E316AC8F0C}"/>
    <cellStyle name="Output 2 7 4 8 6 2" xfId="34355" xr:uid="{8ACF555B-8B57-4C29-8D5C-4CCB44F2980A}"/>
    <cellStyle name="Output 2 7 4 8 6 3" xfId="34356" xr:uid="{089F1E4B-660D-4BF4-A0E0-94227CD89470}"/>
    <cellStyle name="Output 2 7 4 8 7" xfId="34357" xr:uid="{40BC9ABE-1FAB-40B7-9486-E9506F5B1A40}"/>
    <cellStyle name="Output 2 7 4 8 8" xfId="34358" xr:uid="{A932E3DF-FAAE-40F9-B8D5-F2A1C1F075BF}"/>
    <cellStyle name="Output 2 7 4 8 9" xfId="34359" xr:uid="{A296045D-CA1A-40E7-A819-2988422D2402}"/>
    <cellStyle name="Output 2 7 4 9" xfId="34360" xr:uid="{8121877A-0C44-4982-BC7C-518109F3CB5B}"/>
    <cellStyle name="Output 2 7 4 9 2" xfId="34361" xr:uid="{752FFA02-F044-42DF-90BF-42AB45F16D85}"/>
    <cellStyle name="Output 2 7 4 9 2 2" xfId="34362" xr:uid="{9DAABC54-A461-4DB0-940A-BB17B9AA7161}"/>
    <cellStyle name="Output 2 7 4 9 2 3" xfId="34363" xr:uid="{215853EF-9391-44DC-A5EC-F36B026141C1}"/>
    <cellStyle name="Output 2 7 4 9 3" xfId="34364" xr:uid="{11E6751F-1BB8-4776-A863-E642E92BF458}"/>
    <cellStyle name="Output 2 7 4 9 3 2" xfId="34365" xr:uid="{78BB7DB1-47AA-474B-9EC2-933C42558753}"/>
    <cellStyle name="Output 2 7 4 9 3 3" xfId="34366" xr:uid="{BFA47551-8CA6-42F0-8430-C8B5A3AB79CC}"/>
    <cellStyle name="Output 2 7 4 9 4" xfId="34367" xr:uid="{611794FD-9D8F-49BD-8D40-AAE90B6E7611}"/>
    <cellStyle name="Output 2 7 4 9 4 2" xfId="34368" xr:uid="{2F3986EC-E195-4184-8C3C-DF9991285B81}"/>
    <cellStyle name="Output 2 7 4 9 4 3" xfId="34369" xr:uid="{C8B2A0EF-BD01-46F4-B236-4CF200293FEB}"/>
    <cellStyle name="Output 2 7 4 9 5" xfId="34370" xr:uid="{878D6BBA-D44E-440D-8904-401BAF9B0148}"/>
    <cellStyle name="Output 2 7 4 9 5 2" xfId="34371" xr:uid="{2BCB0F10-CF4D-4D53-BC9B-512A5269A11F}"/>
    <cellStyle name="Output 2 7 4 9 5 3" xfId="34372" xr:uid="{04E8A7DB-36C1-4B7A-855F-CF68F32C698C}"/>
    <cellStyle name="Output 2 7 4 9 6" xfId="34373" xr:uid="{A11304F0-AB63-4B38-9E20-4393E044AA51}"/>
    <cellStyle name="Output 2 7 4 9 6 2" xfId="34374" xr:uid="{0F0CBCDD-81C2-462B-B3F6-8035B6DF4CCB}"/>
    <cellStyle name="Output 2 7 4 9 6 3" xfId="34375" xr:uid="{8F16C69A-F870-4D12-95DA-F0A8E46B0B97}"/>
    <cellStyle name="Output 2 7 4 9 7" xfId="34376" xr:uid="{A46B0758-29EE-4322-8C80-639A5222627F}"/>
    <cellStyle name="Output 2 7 4 9 8" xfId="34377" xr:uid="{40ACFF42-EDFF-4B5E-AC5A-92551B5F922B}"/>
    <cellStyle name="Output 2 7 5" xfId="34378" xr:uid="{8DD4ADE6-B560-43FD-979C-C66D26EB0031}"/>
    <cellStyle name="Output 2 7 5 10" xfId="34379" xr:uid="{2002F662-46CA-4C94-8C91-E1120879493D}"/>
    <cellStyle name="Output 2 7 5 10 2" xfId="34380" xr:uid="{BB60315A-D60C-476C-A723-78772B10DCD9}"/>
    <cellStyle name="Output 2 7 5 10 2 2" xfId="34381" xr:uid="{B0F74143-489B-494A-BB15-4A25EC21AB5A}"/>
    <cellStyle name="Output 2 7 5 10 2 3" xfId="34382" xr:uid="{4D79AB01-961F-402F-A70F-9B27D6B44A2C}"/>
    <cellStyle name="Output 2 7 5 10 3" xfId="34383" xr:uid="{BEB7803F-827C-4650-B851-04019F30CFEE}"/>
    <cellStyle name="Output 2 7 5 10 3 2" xfId="34384" xr:uid="{A68BC1E7-E1D8-41FA-8EC4-FD4A98874D20}"/>
    <cellStyle name="Output 2 7 5 10 3 3" xfId="34385" xr:uid="{A388EA95-165F-4AAD-9D42-F67A68210DCD}"/>
    <cellStyle name="Output 2 7 5 10 4" xfId="34386" xr:uid="{C08CAF8B-BD84-4CEC-917F-34CCF22BD324}"/>
    <cellStyle name="Output 2 7 5 10 4 2" xfId="34387" xr:uid="{EAF864B2-478F-4C53-87E0-3FBC9073228B}"/>
    <cellStyle name="Output 2 7 5 10 4 3" xfId="34388" xr:uid="{9658EDB1-95C3-4696-8143-A5DA24FFF4F6}"/>
    <cellStyle name="Output 2 7 5 10 5" xfId="34389" xr:uid="{DFD882AF-ECE2-4A44-ABF7-B6654EC9FC36}"/>
    <cellStyle name="Output 2 7 5 10 5 2" xfId="34390" xr:uid="{9CB9A7CB-C6A7-4F3E-B142-FA7D493E2412}"/>
    <cellStyle name="Output 2 7 5 10 5 3" xfId="34391" xr:uid="{AADCA5DB-25E2-48BC-ACDA-A0ECC0B22EA1}"/>
    <cellStyle name="Output 2 7 5 10 6" xfId="34392" xr:uid="{03CF9BD6-F532-46A0-94B9-215C5D81BD27}"/>
    <cellStyle name="Output 2 7 5 10 6 2" xfId="34393" xr:uid="{7023597C-EB8E-47DC-8805-F87C07F48331}"/>
    <cellStyle name="Output 2 7 5 10 6 3" xfId="34394" xr:uid="{E77B953D-8B1B-4A42-BBC1-BC428D22BC89}"/>
    <cellStyle name="Output 2 7 5 10 7" xfId="34395" xr:uid="{D647702D-B041-4A99-8B28-6D2C8FE80332}"/>
    <cellStyle name="Output 2 7 5 10 8" xfId="34396" xr:uid="{3F92A7BE-DD02-4C20-B884-C5261B0DB2DE}"/>
    <cellStyle name="Output 2 7 5 11" xfId="34397" xr:uid="{CD47C273-28EF-486B-9DE1-8756E06FFE1F}"/>
    <cellStyle name="Output 2 7 5 11 2" xfId="34398" xr:uid="{5FF36F56-3C01-4F9B-9FC0-DA8940B8866B}"/>
    <cellStyle name="Output 2 7 5 11 2 2" xfId="34399" xr:uid="{52B8F8AD-54EA-44B5-9132-DD6E2F9262BB}"/>
    <cellStyle name="Output 2 7 5 11 2 3" xfId="34400" xr:uid="{A0D50310-9750-45E0-ABB0-1E93C3A1BF44}"/>
    <cellStyle name="Output 2 7 5 11 3" xfId="34401" xr:uid="{3B90876E-AD48-42C3-AF14-60075409E232}"/>
    <cellStyle name="Output 2 7 5 11 3 2" xfId="34402" xr:uid="{6FFA14DD-01E8-4A9E-8BAF-C1322EEF9A9E}"/>
    <cellStyle name="Output 2 7 5 11 3 3" xfId="34403" xr:uid="{0C7A721B-0806-4359-A42A-AAB4C213FF14}"/>
    <cellStyle name="Output 2 7 5 11 4" xfId="34404" xr:uid="{DCDF8845-2449-4852-87BC-1B7B467A35A1}"/>
    <cellStyle name="Output 2 7 5 11 4 2" xfId="34405" xr:uid="{256D9C81-2AA1-46E0-8166-07E62C224F55}"/>
    <cellStyle name="Output 2 7 5 11 4 3" xfId="34406" xr:uid="{361806AC-C88B-4F8E-A20B-200B908A04BF}"/>
    <cellStyle name="Output 2 7 5 11 5" xfId="34407" xr:uid="{CAA39F9A-293C-45DF-AB05-D85800A6237C}"/>
    <cellStyle name="Output 2 7 5 11 5 2" xfId="34408" xr:uid="{76313C6C-78DC-4003-940D-8266A08DFE3C}"/>
    <cellStyle name="Output 2 7 5 11 5 3" xfId="34409" xr:uid="{969ABD3E-DA4D-4B47-8891-85B66786545D}"/>
    <cellStyle name="Output 2 7 5 11 6" xfId="34410" xr:uid="{6F6CB358-F18B-4F2F-B399-B42409E8737D}"/>
    <cellStyle name="Output 2 7 5 11 6 2" xfId="34411" xr:uid="{E4C61C4C-D339-485A-BE7F-1D70685829CF}"/>
    <cellStyle name="Output 2 7 5 11 6 3" xfId="34412" xr:uid="{27929EFC-A174-488E-BEA7-8DF09B4FAAF5}"/>
    <cellStyle name="Output 2 7 5 11 7" xfId="34413" xr:uid="{C8B84E64-EB95-4C2A-B763-18457C7B79E9}"/>
    <cellStyle name="Output 2 7 5 11 8" xfId="34414" xr:uid="{C677CE69-6A03-4254-B269-2884FDB96F1A}"/>
    <cellStyle name="Output 2 7 5 12" xfId="34415" xr:uid="{6022FF27-E9FE-47FC-B676-D4C1FB17AEFD}"/>
    <cellStyle name="Output 2 7 5 12 2" xfId="34416" xr:uid="{D50F2341-AD52-4619-AB5C-FA2E59C6CC48}"/>
    <cellStyle name="Output 2 7 5 12 2 2" xfId="34417" xr:uid="{FD27DCE5-0745-4483-992C-C3AC176BE428}"/>
    <cellStyle name="Output 2 7 5 12 2 3" xfId="34418" xr:uid="{A538FBDC-3B04-40EC-935C-F6691FF1F81C}"/>
    <cellStyle name="Output 2 7 5 12 3" xfId="34419" xr:uid="{7182297A-817E-4795-8301-4AC7D73035E4}"/>
    <cellStyle name="Output 2 7 5 12 3 2" xfId="34420" xr:uid="{123BBE02-149A-4B0C-9CEB-6FB590BCDD49}"/>
    <cellStyle name="Output 2 7 5 12 3 3" xfId="34421" xr:uid="{9180A7DE-853A-45F8-B1B1-9161CAD394E7}"/>
    <cellStyle name="Output 2 7 5 12 4" xfId="34422" xr:uid="{99ECC4E1-6363-4FF2-BD3D-0106D67F90B1}"/>
    <cellStyle name="Output 2 7 5 12 4 2" xfId="34423" xr:uid="{50EB1AA8-DC6D-45DA-A547-B2713EEDF308}"/>
    <cellStyle name="Output 2 7 5 12 4 3" xfId="34424" xr:uid="{67F7C805-932F-4445-919C-05DDDC6851BE}"/>
    <cellStyle name="Output 2 7 5 12 5" xfId="34425" xr:uid="{4AAB51D8-ACAB-4AB7-944B-03B9D0BA0F36}"/>
    <cellStyle name="Output 2 7 5 12 5 2" xfId="34426" xr:uid="{C1677C9B-7078-4CE6-8F13-05D1B9662B43}"/>
    <cellStyle name="Output 2 7 5 12 5 3" xfId="34427" xr:uid="{466EE148-DAD9-4663-AC97-9320EAEC545B}"/>
    <cellStyle name="Output 2 7 5 12 6" xfId="34428" xr:uid="{FC3777B0-A77C-4BC2-8A85-6F9E1BB8C98A}"/>
    <cellStyle name="Output 2 7 5 12 6 2" xfId="34429" xr:uid="{491236BA-A6AE-4849-B8D8-6C5DD5648D8A}"/>
    <cellStyle name="Output 2 7 5 12 6 3" xfId="34430" xr:uid="{F8D51BCD-06B0-4212-B0AD-F5438D75D4BB}"/>
    <cellStyle name="Output 2 7 5 12 7" xfId="34431" xr:uid="{162E143D-69FF-49F5-9B7E-EF4EA165A835}"/>
    <cellStyle name="Output 2 7 5 12 8" xfId="34432" xr:uid="{3256BD7D-F26D-4EDC-B12D-A27DA3DEEA36}"/>
    <cellStyle name="Output 2 7 5 13" xfId="34433" xr:uid="{C162D279-CBA2-440F-A990-E2020B124FEF}"/>
    <cellStyle name="Output 2 7 5 13 2" xfId="34434" xr:uid="{913B9D1F-9316-42A0-ACF4-72D854531815}"/>
    <cellStyle name="Output 2 7 5 13 2 2" xfId="34435" xr:uid="{EB5838BD-0D16-4DB6-B949-AC788D5A23C9}"/>
    <cellStyle name="Output 2 7 5 13 2 3" xfId="34436" xr:uid="{0E5ABE4C-8C44-4044-8CF3-620852B031C8}"/>
    <cellStyle name="Output 2 7 5 13 3" xfId="34437" xr:uid="{383EF4AC-7037-4079-86DC-D53D1573C6B8}"/>
    <cellStyle name="Output 2 7 5 13 3 2" xfId="34438" xr:uid="{1E54300F-DCED-4025-B6CC-61F6E2792FD2}"/>
    <cellStyle name="Output 2 7 5 13 3 3" xfId="34439" xr:uid="{4853A21D-A7D4-4F4F-A389-A06201A548C6}"/>
    <cellStyle name="Output 2 7 5 13 4" xfId="34440" xr:uid="{D2662410-4C8E-4F31-AC04-8DFC13185A04}"/>
    <cellStyle name="Output 2 7 5 13 4 2" xfId="34441" xr:uid="{BA86B8B4-AE54-4739-8E3C-09BDF95C8E76}"/>
    <cellStyle name="Output 2 7 5 13 4 3" xfId="34442" xr:uid="{C25C00BB-8AFC-4BCA-9FE7-9F6CB7BDE9AE}"/>
    <cellStyle name="Output 2 7 5 13 5" xfId="34443" xr:uid="{51AC56C2-8B99-4DDA-A5F9-C7E924004484}"/>
    <cellStyle name="Output 2 7 5 13 5 2" xfId="34444" xr:uid="{802652DC-B220-47E3-9E20-D85E381DA0E2}"/>
    <cellStyle name="Output 2 7 5 13 5 3" xfId="34445" xr:uid="{8A096835-EE26-4A27-B477-206500A4C9A6}"/>
    <cellStyle name="Output 2 7 5 13 6" xfId="34446" xr:uid="{D8732B8E-CC51-4325-98FA-FD21F1CB6583}"/>
    <cellStyle name="Output 2 7 5 13 6 2" xfId="34447" xr:uid="{D521211F-8239-4B47-AE73-207BA9F65251}"/>
    <cellStyle name="Output 2 7 5 13 6 3" xfId="34448" xr:uid="{B92D73CA-0A84-4911-BC21-EFF93CC6A182}"/>
    <cellStyle name="Output 2 7 5 13 7" xfId="34449" xr:uid="{C23C0C5D-754B-4114-A978-7667A21CB2AF}"/>
    <cellStyle name="Output 2 7 5 13 8" xfId="34450" xr:uid="{CC2664E8-B56D-4ABB-A16D-B0176D1598A5}"/>
    <cellStyle name="Output 2 7 5 14" xfId="34451" xr:uid="{4824F10A-B991-40A7-A171-E3467CD73DDA}"/>
    <cellStyle name="Output 2 7 5 14 2" xfId="34452" xr:uid="{1A1D6018-F2E8-4B67-9E74-A6168132A57D}"/>
    <cellStyle name="Output 2 7 5 14 2 2" xfId="34453" xr:uid="{28F6B914-11CE-4A1D-A07F-32C29A929AB1}"/>
    <cellStyle name="Output 2 7 5 14 2 3" xfId="34454" xr:uid="{577781D8-9D20-456E-9E36-FC3D88D47794}"/>
    <cellStyle name="Output 2 7 5 14 3" xfId="34455" xr:uid="{17353DD2-CE47-4AFC-AE38-6B5C286E9A1E}"/>
    <cellStyle name="Output 2 7 5 14 3 2" xfId="34456" xr:uid="{299519AF-090E-4B82-9784-061ECD180E0D}"/>
    <cellStyle name="Output 2 7 5 14 3 3" xfId="34457" xr:uid="{2A602C37-778D-44A5-8A08-4A309DE0D82B}"/>
    <cellStyle name="Output 2 7 5 14 4" xfId="34458" xr:uid="{5B82AA84-1746-47F5-838D-1DAAAA9CF53C}"/>
    <cellStyle name="Output 2 7 5 14 4 2" xfId="34459" xr:uid="{ABE6F2A6-8188-427C-A3E2-FA87F1865769}"/>
    <cellStyle name="Output 2 7 5 14 4 3" xfId="34460" xr:uid="{CFD54824-C097-4D5C-BBED-DE7519AD144F}"/>
    <cellStyle name="Output 2 7 5 14 5" xfId="34461" xr:uid="{31DCAFFE-A032-4A99-85DD-A65CD4B07E01}"/>
    <cellStyle name="Output 2 7 5 14 5 2" xfId="34462" xr:uid="{0CE090C1-4574-4AF9-B7BF-A015CA6B99B1}"/>
    <cellStyle name="Output 2 7 5 14 5 3" xfId="34463" xr:uid="{5C3D57E7-ED9E-42AA-9749-E8A411BF7896}"/>
    <cellStyle name="Output 2 7 5 14 6" xfId="34464" xr:uid="{4923705F-B8C2-487A-AC6E-6D3EF28EB206}"/>
    <cellStyle name="Output 2 7 5 14 6 2" xfId="34465" xr:uid="{36AE4763-9FE3-46D0-9B41-0FC237680FF6}"/>
    <cellStyle name="Output 2 7 5 14 6 3" xfId="34466" xr:uid="{B47EB37E-8A9B-43D7-AC97-6563DCF0F773}"/>
    <cellStyle name="Output 2 7 5 14 7" xfId="34467" xr:uid="{C4B42EF8-D302-485D-B07D-472038A9815C}"/>
    <cellStyle name="Output 2 7 5 14 8" xfId="34468" xr:uid="{531A63D6-71C4-47F1-9C2C-761852E8BC11}"/>
    <cellStyle name="Output 2 7 5 15" xfId="34469" xr:uid="{220A4F91-481A-4C3F-9B0E-8DBE1309CF6D}"/>
    <cellStyle name="Output 2 7 5 15 2" xfId="34470" xr:uid="{BB1E0674-F35D-4785-A2EE-DBFA3B25F536}"/>
    <cellStyle name="Output 2 7 5 15 3" xfId="34471" xr:uid="{2D9452F9-F703-436E-9B37-A16CB37559C0}"/>
    <cellStyle name="Output 2 7 5 16" xfId="34472" xr:uid="{BA4AB638-89AB-45C1-AE40-0EDB67EA410C}"/>
    <cellStyle name="Output 2 7 5 16 2" xfId="34473" xr:uid="{A0BA01D9-2158-440A-A930-9C7556831D8C}"/>
    <cellStyle name="Output 2 7 5 16 3" xfId="34474" xr:uid="{D4FDDAF8-5847-4EB8-A383-FB9DD7CB383E}"/>
    <cellStyle name="Output 2 7 5 17" xfId="34475" xr:uid="{B465347A-E119-4B80-87D6-29F456684060}"/>
    <cellStyle name="Output 2 7 5 18" xfId="34476" xr:uid="{0B32A53D-D08E-49A8-91AD-24FB49973523}"/>
    <cellStyle name="Output 2 7 5 2" xfId="34477" xr:uid="{2CED9AE7-9905-4BED-9984-7F3E31931619}"/>
    <cellStyle name="Output 2 7 5 2 2" xfId="34478" xr:uid="{FABB3F32-9C0C-45BB-A7AE-FEDDEECE6C69}"/>
    <cellStyle name="Output 2 7 5 2 2 2" xfId="34479" xr:uid="{22E14F56-E015-4FA9-B675-AB984B89A0AE}"/>
    <cellStyle name="Output 2 7 5 2 2 3" xfId="34480" xr:uid="{1ED789DA-7EF8-4145-B9B5-B485F2253282}"/>
    <cellStyle name="Output 2 7 5 2 3" xfId="34481" xr:uid="{605BEB3D-6E8A-42EE-A783-CA6B273C34FA}"/>
    <cellStyle name="Output 2 7 5 2 3 2" xfId="34482" xr:uid="{502E17C7-B228-4A51-9FCA-AAB64FA6810C}"/>
    <cellStyle name="Output 2 7 5 2 3 3" xfId="34483" xr:uid="{C61621C1-06AD-4F37-BC12-2E9209FCD23F}"/>
    <cellStyle name="Output 2 7 5 2 4" xfId="34484" xr:uid="{77A2E8C4-3C70-4285-A469-223DF3446E92}"/>
    <cellStyle name="Output 2 7 5 2 4 2" xfId="34485" xr:uid="{BF6454E2-4DFA-4544-A82D-75E0FDEDF6C0}"/>
    <cellStyle name="Output 2 7 5 2 4 3" xfId="34486" xr:uid="{179149A3-5A17-4091-9B26-19B242A0E16F}"/>
    <cellStyle name="Output 2 7 5 2 5" xfId="34487" xr:uid="{FC45E45B-4E39-4F6B-9B58-91AB3121F7BC}"/>
    <cellStyle name="Output 2 7 5 2 5 2" xfId="34488" xr:uid="{1B284AAB-699A-4C71-9BC1-A2D45F4BC5ED}"/>
    <cellStyle name="Output 2 7 5 2 5 3" xfId="34489" xr:uid="{F3D31F4A-510D-4EB6-8C26-6C19F073ECAF}"/>
    <cellStyle name="Output 2 7 5 2 6" xfId="34490" xr:uid="{4BB4FE97-5D63-41ED-9392-757D73616593}"/>
    <cellStyle name="Output 2 7 5 2 6 2" xfId="34491" xr:uid="{E0CA0E35-B070-4328-A6A6-F227D8E672F0}"/>
    <cellStyle name="Output 2 7 5 2 6 3" xfId="34492" xr:uid="{CE2E697F-3BB5-4F39-A0DF-F4122966A660}"/>
    <cellStyle name="Output 2 7 5 2 7" xfId="34493" xr:uid="{D3B512D2-37FE-45CA-9AB9-0705B9CF6B85}"/>
    <cellStyle name="Output 2 7 5 2 8" xfId="34494" xr:uid="{46886421-CD7C-4BAC-B6F2-B775C7E3EAC7}"/>
    <cellStyle name="Output 2 7 5 2 9" xfId="34495" xr:uid="{2A61736E-E073-4C7D-B5BD-EB0E9F89F4DC}"/>
    <cellStyle name="Output 2 7 5 3" xfId="34496" xr:uid="{ED5DBAC3-A40D-46DB-88DD-C354062A066C}"/>
    <cellStyle name="Output 2 7 5 3 2" xfId="34497" xr:uid="{C9B818C1-7CBE-404C-9C81-028A94058D97}"/>
    <cellStyle name="Output 2 7 5 3 2 2" xfId="34498" xr:uid="{8AC7F4DD-078D-4CAF-9F2C-2A0C9D5790C0}"/>
    <cellStyle name="Output 2 7 5 3 2 3" xfId="34499" xr:uid="{5FC3B353-AD4E-4655-BEA2-404361F6B20C}"/>
    <cellStyle name="Output 2 7 5 3 3" xfId="34500" xr:uid="{3EA64C4D-AF5A-4B3D-AD5F-B1C534F2A7C5}"/>
    <cellStyle name="Output 2 7 5 3 3 2" xfId="34501" xr:uid="{9C463367-9B47-4718-84CA-26854193AA4F}"/>
    <cellStyle name="Output 2 7 5 3 3 3" xfId="34502" xr:uid="{C6B626DD-1102-4D92-B599-DD2D986C716C}"/>
    <cellStyle name="Output 2 7 5 3 4" xfId="34503" xr:uid="{7C3EA098-A2C7-4C0B-9EFE-D18FEFFA4244}"/>
    <cellStyle name="Output 2 7 5 3 4 2" xfId="34504" xr:uid="{20B18E5B-56E0-4C52-8220-A4D2C2737198}"/>
    <cellStyle name="Output 2 7 5 3 4 3" xfId="34505" xr:uid="{6301B17B-BC60-4139-A028-720BFBCC4CD4}"/>
    <cellStyle name="Output 2 7 5 3 5" xfId="34506" xr:uid="{3A455095-624E-486C-A239-71DCF7BB1756}"/>
    <cellStyle name="Output 2 7 5 3 5 2" xfId="34507" xr:uid="{08EDDBE5-A431-4A81-920C-4E054755CA65}"/>
    <cellStyle name="Output 2 7 5 3 5 3" xfId="34508" xr:uid="{914080B0-14FA-4528-8992-738311E60AA5}"/>
    <cellStyle name="Output 2 7 5 3 6" xfId="34509" xr:uid="{07D901B6-FC04-4F5E-9A28-6A4C45D31D95}"/>
    <cellStyle name="Output 2 7 5 3 6 2" xfId="34510" xr:uid="{F738896A-FE36-4CBC-B835-89E3B86B7C01}"/>
    <cellStyle name="Output 2 7 5 3 6 3" xfId="34511" xr:uid="{9944E899-E446-446E-94A7-C17F64F3216A}"/>
    <cellStyle name="Output 2 7 5 3 7" xfId="34512" xr:uid="{55AE0896-CEDD-4A9A-B669-7AA27E954591}"/>
    <cellStyle name="Output 2 7 5 3 8" xfId="34513" xr:uid="{C500D74D-6DB9-435C-8532-00B9F85CAFDD}"/>
    <cellStyle name="Output 2 7 5 3 9" xfId="34514" xr:uid="{C58636F9-5C28-41F5-82E4-F10181A43AC2}"/>
    <cellStyle name="Output 2 7 5 4" xfId="34515" xr:uid="{12B7E3AC-BCB6-4169-AC4A-CF13026BF822}"/>
    <cellStyle name="Output 2 7 5 4 2" xfId="34516" xr:uid="{F2272F01-3AF1-4A47-8FD9-CD969C342FA8}"/>
    <cellStyle name="Output 2 7 5 4 2 2" xfId="34517" xr:uid="{B2C3C096-43D3-4CCC-BD83-863C295007C7}"/>
    <cellStyle name="Output 2 7 5 4 2 3" xfId="34518" xr:uid="{8ADD84A0-D767-4EBA-927C-490ABF8EE662}"/>
    <cellStyle name="Output 2 7 5 4 3" xfId="34519" xr:uid="{BF7C7292-C7FE-4D5A-A8B4-75CEABD8C9E4}"/>
    <cellStyle name="Output 2 7 5 4 3 2" xfId="34520" xr:uid="{1F9557EC-3410-4324-8E60-A3445B146AA7}"/>
    <cellStyle name="Output 2 7 5 4 3 3" xfId="34521" xr:uid="{17363469-1551-4DC2-9B40-E7A2C4651226}"/>
    <cellStyle name="Output 2 7 5 4 4" xfId="34522" xr:uid="{C659D167-81E5-4DA9-85FA-E0211C47A431}"/>
    <cellStyle name="Output 2 7 5 4 4 2" xfId="34523" xr:uid="{5691E13A-09BE-4B4F-8B83-6B50B7A7C9FC}"/>
    <cellStyle name="Output 2 7 5 4 4 3" xfId="34524" xr:uid="{C491EBA7-91FB-49D6-AC27-E4E2B71E995A}"/>
    <cellStyle name="Output 2 7 5 4 5" xfId="34525" xr:uid="{D992278D-40CB-48B4-9944-997AF1910122}"/>
    <cellStyle name="Output 2 7 5 4 5 2" xfId="34526" xr:uid="{1BFBDC44-DA54-4723-84E9-8E1FF31AA583}"/>
    <cellStyle name="Output 2 7 5 4 5 3" xfId="34527" xr:uid="{37F45352-B947-4C55-A77D-40430D203F12}"/>
    <cellStyle name="Output 2 7 5 4 6" xfId="34528" xr:uid="{CEC9CBC6-F59D-42A1-82FA-DE87C65D1E9F}"/>
    <cellStyle name="Output 2 7 5 4 6 2" xfId="34529" xr:uid="{CC2CA000-A4C6-4F8E-9551-8766BA28FC24}"/>
    <cellStyle name="Output 2 7 5 4 6 3" xfId="34530" xr:uid="{D55AC556-3FF8-43A5-9A4F-36175B5179F8}"/>
    <cellStyle name="Output 2 7 5 4 7" xfId="34531" xr:uid="{1BD69BF4-77E4-40A6-8069-4FA466A7CDA5}"/>
    <cellStyle name="Output 2 7 5 4 8" xfId="34532" xr:uid="{C0E6498E-7979-449E-9E04-5D31BA037FA1}"/>
    <cellStyle name="Output 2 7 5 4 9" xfId="34533" xr:uid="{4365C561-29DC-4587-8701-E08F6A9789BB}"/>
    <cellStyle name="Output 2 7 5 5" xfId="34534" xr:uid="{6FB20529-A626-41D7-995C-019187C5FF7A}"/>
    <cellStyle name="Output 2 7 5 5 2" xfId="34535" xr:uid="{20A43A15-2F6C-41BC-9CCD-A2C29EBB5D1A}"/>
    <cellStyle name="Output 2 7 5 5 2 2" xfId="34536" xr:uid="{6F5EE0E4-665E-4E08-8E1E-DEEA5D0108B8}"/>
    <cellStyle name="Output 2 7 5 5 2 3" xfId="34537" xr:uid="{EAE0B601-538D-451B-85E3-422843621145}"/>
    <cellStyle name="Output 2 7 5 5 3" xfId="34538" xr:uid="{93D12F56-53BA-4034-A33C-DD393365AC77}"/>
    <cellStyle name="Output 2 7 5 5 3 2" xfId="34539" xr:uid="{38AB41F2-1921-4107-B595-450407B24088}"/>
    <cellStyle name="Output 2 7 5 5 3 3" xfId="34540" xr:uid="{52472451-1F41-4255-A2EB-920B22D42BE4}"/>
    <cellStyle name="Output 2 7 5 5 4" xfId="34541" xr:uid="{7DEB65BB-6A38-490F-A29B-3C296CFC7B76}"/>
    <cellStyle name="Output 2 7 5 5 4 2" xfId="34542" xr:uid="{3162FF33-7918-430B-A6C1-F887A0E7D63C}"/>
    <cellStyle name="Output 2 7 5 5 4 3" xfId="34543" xr:uid="{579AA742-1D47-441B-8443-763943103E4D}"/>
    <cellStyle name="Output 2 7 5 5 5" xfId="34544" xr:uid="{23BC0B33-5627-4B58-8007-DC543C1D994E}"/>
    <cellStyle name="Output 2 7 5 5 5 2" xfId="34545" xr:uid="{5A01DCE4-1DC8-4DD1-A835-A9E0474959C5}"/>
    <cellStyle name="Output 2 7 5 5 5 3" xfId="34546" xr:uid="{FE8B4A9F-4C48-43A0-A396-41F91D6135B0}"/>
    <cellStyle name="Output 2 7 5 5 6" xfId="34547" xr:uid="{C5CC0341-1A3C-44D8-939F-8A8EA3656BB0}"/>
    <cellStyle name="Output 2 7 5 5 6 2" xfId="34548" xr:uid="{02270D14-620A-4321-AACB-DEAA8B2A3155}"/>
    <cellStyle name="Output 2 7 5 5 6 3" xfId="34549" xr:uid="{067686C0-1507-4B83-AD99-1554B402E18E}"/>
    <cellStyle name="Output 2 7 5 5 7" xfId="34550" xr:uid="{68B3F2EE-8B0A-43E6-949C-882FB0649A58}"/>
    <cellStyle name="Output 2 7 5 5 8" xfId="34551" xr:uid="{8E0A7123-BCC9-4047-9D78-3D8A6F39A2B7}"/>
    <cellStyle name="Output 2 7 5 5 9" xfId="34552" xr:uid="{86DFB6FA-8BFB-4FBC-A0CF-44CB04175D11}"/>
    <cellStyle name="Output 2 7 5 6" xfId="34553" xr:uid="{FAE91891-F0ED-466C-92DA-5EAB10B5EE6A}"/>
    <cellStyle name="Output 2 7 5 6 2" xfId="34554" xr:uid="{6F4D2FA7-6136-462D-B4E7-4A3A66FE1513}"/>
    <cellStyle name="Output 2 7 5 6 2 2" xfId="34555" xr:uid="{F37CA77B-E297-4E25-9548-EAF4D6B82D67}"/>
    <cellStyle name="Output 2 7 5 6 2 3" xfId="34556" xr:uid="{4AEABCE8-5AD8-4DC4-925E-F1D895D56861}"/>
    <cellStyle name="Output 2 7 5 6 3" xfId="34557" xr:uid="{3CAEECD7-C77C-4A69-9C94-267CBD5D25C0}"/>
    <cellStyle name="Output 2 7 5 6 3 2" xfId="34558" xr:uid="{58D4A410-ADDC-46AE-8208-1AF34182EBE6}"/>
    <cellStyle name="Output 2 7 5 6 3 3" xfId="34559" xr:uid="{D082BC34-DEB0-484A-BB31-E7C93E6BE192}"/>
    <cellStyle name="Output 2 7 5 6 4" xfId="34560" xr:uid="{9FD5E744-F794-47E3-B422-835E4C9EA3C1}"/>
    <cellStyle name="Output 2 7 5 6 4 2" xfId="34561" xr:uid="{DF3790E3-1A9B-4A56-B62F-0E9849FA8F31}"/>
    <cellStyle name="Output 2 7 5 6 4 3" xfId="34562" xr:uid="{ACD59B28-135B-43C5-8047-ED1FFDFF249D}"/>
    <cellStyle name="Output 2 7 5 6 5" xfId="34563" xr:uid="{6126738E-C970-4078-8A16-F60DE8FF27F1}"/>
    <cellStyle name="Output 2 7 5 6 5 2" xfId="34564" xr:uid="{8F154131-960F-4D17-A38A-612AEEB44BAE}"/>
    <cellStyle name="Output 2 7 5 6 5 3" xfId="34565" xr:uid="{43A6FB75-FBDC-454B-AC0E-582350A3F1CE}"/>
    <cellStyle name="Output 2 7 5 6 6" xfId="34566" xr:uid="{83FDEC4D-6831-4874-A771-9AC767C0799C}"/>
    <cellStyle name="Output 2 7 5 6 6 2" xfId="34567" xr:uid="{ED6598F7-1ACE-46CE-A1AD-F8A252006E31}"/>
    <cellStyle name="Output 2 7 5 6 6 3" xfId="34568" xr:uid="{AC5A9B73-A543-4C37-BC9A-E34712EB12A3}"/>
    <cellStyle name="Output 2 7 5 6 7" xfId="34569" xr:uid="{8863A904-A770-4D6A-88C8-CF5600F02BFA}"/>
    <cellStyle name="Output 2 7 5 6 8" xfId="34570" xr:uid="{6465C120-635E-4438-A5D1-160FDD59B5CE}"/>
    <cellStyle name="Output 2 7 5 6 9" xfId="34571" xr:uid="{5CB1B143-E28D-45CC-B306-389F82D0A5F1}"/>
    <cellStyle name="Output 2 7 5 7" xfId="34572" xr:uid="{276A21E0-EF81-4163-BAC1-B70D0084FC01}"/>
    <cellStyle name="Output 2 7 5 7 2" xfId="34573" xr:uid="{F6FDCF77-123F-4F10-B791-E2BC967A7245}"/>
    <cellStyle name="Output 2 7 5 7 2 2" xfId="34574" xr:uid="{F0E36A23-C2FF-4166-A3F3-EE5DEBC3814A}"/>
    <cellStyle name="Output 2 7 5 7 2 3" xfId="34575" xr:uid="{0206A992-1C9B-43B6-8924-F3327731A15A}"/>
    <cellStyle name="Output 2 7 5 7 3" xfId="34576" xr:uid="{3AAFCDB4-F55A-498C-8F26-83EADFB7E726}"/>
    <cellStyle name="Output 2 7 5 7 3 2" xfId="34577" xr:uid="{3F6F05F4-93F0-4E13-8347-26DD8F2BCE44}"/>
    <cellStyle name="Output 2 7 5 7 3 3" xfId="34578" xr:uid="{5E397860-7154-4023-A777-B97CD37F1244}"/>
    <cellStyle name="Output 2 7 5 7 4" xfId="34579" xr:uid="{B4A4FDB7-F582-4EF2-8975-592C5E58BBB9}"/>
    <cellStyle name="Output 2 7 5 7 4 2" xfId="34580" xr:uid="{9578702E-1FFA-46C9-94B2-F9CC4CFC04F9}"/>
    <cellStyle name="Output 2 7 5 7 4 3" xfId="34581" xr:uid="{05D260F3-EF77-4ED2-B7C2-6DFDF747F98A}"/>
    <cellStyle name="Output 2 7 5 7 5" xfId="34582" xr:uid="{6438876D-0C47-4EC5-8D74-98BFFE6988C2}"/>
    <cellStyle name="Output 2 7 5 7 5 2" xfId="34583" xr:uid="{C43984B4-5A77-4884-AE7E-2EF569E70779}"/>
    <cellStyle name="Output 2 7 5 7 5 3" xfId="34584" xr:uid="{D0947689-03F5-4665-8113-C62BA27506E1}"/>
    <cellStyle name="Output 2 7 5 7 6" xfId="34585" xr:uid="{35D06326-39CB-4F4D-ACC3-AA515593DF67}"/>
    <cellStyle name="Output 2 7 5 7 6 2" xfId="34586" xr:uid="{6A831D73-8084-414F-8DC1-5DEB972B6518}"/>
    <cellStyle name="Output 2 7 5 7 6 3" xfId="34587" xr:uid="{8FAE8C55-75E1-43D6-8BFC-E7BE83D76084}"/>
    <cellStyle name="Output 2 7 5 7 7" xfId="34588" xr:uid="{911DE61E-9044-4E4A-A512-8B92F141010D}"/>
    <cellStyle name="Output 2 7 5 7 8" xfId="34589" xr:uid="{3285113B-FF1A-41FB-8B84-6686DE4988F8}"/>
    <cellStyle name="Output 2 7 5 7 9" xfId="34590" xr:uid="{7CBAECC3-EF54-491C-AB3D-0FBC62D89492}"/>
    <cellStyle name="Output 2 7 5 8" xfId="34591" xr:uid="{B8AA18CD-54DD-47BE-B921-EEC63C7C8469}"/>
    <cellStyle name="Output 2 7 5 8 2" xfId="34592" xr:uid="{7E7AE98F-320A-4346-A3C1-D762173643D8}"/>
    <cellStyle name="Output 2 7 5 8 2 2" xfId="34593" xr:uid="{B017469A-CEDF-4D4D-ACCC-5DAF160C53DF}"/>
    <cellStyle name="Output 2 7 5 8 2 3" xfId="34594" xr:uid="{0B466F6B-5722-4566-B38E-06A77865910B}"/>
    <cellStyle name="Output 2 7 5 8 3" xfId="34595" xr:uid="{A96BD128-ECF5-4DBC-887F-E70800EE92B2}"/>
    <cellStyle name="Output 2 7 5 8 3 2" xfId="34596" xr:uid="{11DBB3E5-8ABC-4EB4-999B-C05951956E04}"/>
    <cellStyle name="Output 2 7 5 8 3 3" xfId="34597" xr:uid="{96929C1B-723B-4A64-8591-7302B54E01D8}"/>
    <cellStyle name="Output 2 7 5 8 4" xfId="34598" xr:uid="{32BDC501-9255-4668-A677-E398D85148F0}"/>
    <cellStyle name="Output 2 7 5 8 4 2" xfId="34599" xr:uid="{0595153C-F572-4048-8B81-0C1BAC080FC2}"/>
    <cellStyle name="Output 2 7 5 8 4 3" xfId="34600" xr:uid="{10F32677-9C40-4D54-A037-4B5E8F0096EC}"/>
    <cellStyle name="Output 2 7 5 8 5" xfId="34601" xr:uid="{70A85B6C-4609-44EF-93F9-F44727C9817D}"/>
    <cellStyle name="Output 2 7 5 8 5 2" xfId="34602" xr:uid="{53FFA096-7594-4B23-B965-C66A14E9C4F9}"/>
    <cellStyle name="Output 2 7 5 8 5 3" xfId="34603" xr:uid="{94756BBC-3F27-4724-84E5-AB98046E9E6E}"/>
    <cellStyle name="Output 2 7 5 8 6" xfId="34604" xr:uid="{D5F159F0-F40B-4E22-9590-0AA23BB2F77F}"/>
    <cellStyle name="Output 2 7 5 8 6 2" xfId="34605" xr:uid="{B14E1E93-98BE-4009-90BD-8BDF0D589290}"/>
    <cellStyle name="Output 2 7 5 8 6 3" xfId="34606" xr:uid="{8C8509E3-D49E-4F5C-8842-EBC5FB979B02}"/>
    <cellStyle name="Output 2 7 5 8 7" xfId="34607" xr:uid="{0F49CD78-78DE-440F-B6E6-D34E918E0E6A}"/>
    <cellStyle name="Output 2 7 5 8 8" xfId="34608" xr:uid="{B2A03F22-038F-4110-9A50-DC25477F18BE}"/>
    <cellStyle name="Output 2 7 5 8 9" xfId="34609" xr:uid="{86CF3484-A8EA-49CF-8BDA-61BF5E2C49E9}"/>
    <cellStyle name="Output 2 7 5 9" xfId="34610" xr:uid="{712FBA53-12CD-4063-B817-DFF9CB971FFD}"/>
    <cellStyle name="Output 2 7 5 9 2" xfId="34611" xr:uid="{712B10F4-80CD-4394-97FE-36B9D011069B}"/>
    <cellStyle name="Output 2 7 5 9 2 2" xfId="34612" xr:uid="{11F994AD-590A-40C7-A697-3F39A77E839E}"/>
    <cellStyle name="Output 2 7 5 9 2 3" xfId="34613" xr:uid="{66AA36E0-7202-4C88-AABC-D218E6B9F00F}"/>
    <cellStyle name="Output 2 7 5 9 3" xfId="34614" xr:uid="{43BBDB8C-77CB-4E08-8FBF-5E574E936E1D}"/>
    <cellStyle name="Output 2 7 5 9 3 2" xfId="34615" xr:uid="{13ABC720-76B0-471E-810E-82D6E64F7055}"/>
    <cellStyle name="Output 2 7 5 9 3 3" xfId="34616" xr:uid="{BCE277BE-E4BF-429A-ACED-FE2D4CC85F6E}"/>
    <cellStyle name="Output 2 7 5 9 4" xfId="34617" xr:uid="{8FF09277-A1A3-4DD5-9FF3-41E013890116}"/>
    <cellStyle name="Output 2 7 5 9 4 2" xfId="34618" xr:uid="{33364B6D-54E7-4094-942C-3B2E184AC17B}"/>
    <cellStyle name="Output 2 7 5 9 4 3" xfId="34619" xr:uid="{62C12FD9-544A-43E8-938F-013D35C720A4}"/>
    <cellStyle name="Output 2 7 5 9 5" xfId="34620" xr:uid="{F285CB4C-BD00-4C12-B57E-2E8B8F65302B}"/>
    <cellStyle name="Output 2 7 5 9 5 2" xfId="34621" xr:uid="{39F7644F-B3E0-48EA-B192-93B07472F3F9}"/>
    <cellStyle name="Output 2 7 5 9 5 3" xfId="34622" xr:uid="{127CF0DE-5B96-4D4A-B55F-D57014561B53}"/>
    <cellStyle name="Output 2 7 5 9 6" xfId="34623" xr:uid="{5C9297B8-515B-4D6A-9B55-0325045EAF38}"/>
    <cellStyle name="Output 2 7 5 9 6 2" xfId="34624" xr:uid="{ED57A4B8-7D74-43CB-9C2C-BAAA0FCE17E2}"/>
    <cellStyle name="Output 2 7 5 9 6 3" xfId="34625" xr:uid="{A144E5B9-C49E-4718-9646-C3D9A59C71C2}"/>
    <cellStyle name="Output 2 7 5 9 7" xfId="34626" xr:uid="{0C8BB3B3-79B2-49B0-9387-33813B326566}"/>
    <cellStyle name="Output 2 7 5 9 8" xfId="34627" xr:uid="{09283235-D6CE-418C-A916-F37ABD728DBD}"/>
    <cellStyle name="Output 2 7 6" xfId="34628" xr:uid="{7186E1C2-BAE4-4C14-BB84-1C7BAF6BDD95}"/>
    <cellStyle name="Output 2 7 6 10" xfId="34629" xr:uid="{627A02DF-E0A0-4D7C-B8BB-5A6D771A78B0}"/>
    <cellStyle name="Output 2 7 6 11" xfId="34630" xr:uid="{B7236E78-A645-4DA0-9EA4-A7BA3A527B9C}"/>
    <cellStyle name="Output 2 7 6 2" xfId="34631" xr:uid="{AA4B1811-4CC8-4DEA-B864-B70AC31FC388}"/>
    <cellStyle name="Output 2 7 6 2 2" xfId="34632" xr:uid="{34278006-7917-496F-8013-749E32B63A2F}"/>
    <cellStyle name="Output 2 7 6 2 3" xfId="34633" xr:uid="{40D32EF5-5965-49C1-A5F0-49001C7727AF}"/>
    <cellStyle name="Output 2 7 6 2 4" xfId="34634" xr:uid="{9789D570-460F-4179-977A-F44BF8E35016}"/>
    <cellStyle name="Output 2 7 6 3" xfId="34635" xr:uid="{C0143AD8-6F8D-464E-AA4A-1274A0B14167}"/>
    <cellStyle name="Output 2 7 6 3 2" xfId="34636" xr:uid="{7CE09DCF-57CB-4040-B6E3-4DEF6692F78F}"/>
    <cellStyle name="Output 2 7 6 3 3" xfId="34637" xr:uid="{49749E77-1849-4EC2-BFAB-6A115A16CE55}"/>
    <cellStyle name="Output 2 7 6 3 4" xfId="34638" xr:uid="{2DB05F57-F305-438C-9D18-FA239F4E4EF1}"/>
    <cellStyle name="Output 2 7 6 4" xfId="34639" xr:uid="{431B06C9-FEE4-48A1-8B97-768D6BE3E094}"/>
    <cellStyle name="Output 2 7 6 4 2" xfId="34640" xr:uid="{6B862C8A-2927-4EE4-AEEE-C5BB19C76701}"/>
    <cellStyle name="Output 2 7 6 4 3" xfId="34641" xr:uid="{68DD59FB-6DC7-4612-B01E-6BF75CED789B}"/>
    <cellStyle name="Output 2 7 6 4 4" xfId="34642" xr:uid="{C69853ED-4EF5-44F1-A122-B74F52EB6750}"/>
    <cellStyle name="Output 2 7 6 5" xfId="34643" xr:uid="{10BA92AA-9EB0-499D-B229-60990AFBF50A}"/>
    <cellStyle name="Output 2 7 6 5 2" xfId="34644" xr:uid="{C0F3B6BE-BBC7-4E89-856D-A730B8366792}"/>
    <cellStyle name="Output 2 7 6 5 3" xfId="34645" xr:uid="{4E535468-5855-4264-A737-023C135264DD}"/>
    <cellStyle name="Output 2 7 6 5 4" xfId="34646" xr:uid="{914DD848-36BF-4546-B263-8749B6DEB8FB}"/>
    <cellStyle name="Output 2 7 6 6" xfId="34647" xr:uid="{922A761E-4D13-4B16-9E57-7E6379218468}"/>
    <cellStyle name="Output 2 7 6 6 2" xfId="34648" xr:uid="{100EF9D0-E824-4D45-97B9-8885CD9665C2}"/>
    <cellStyle name="Output 2 7 6 6 3" xfId="34649" xr:uid="{681B2489-AABF-4BC2-A215-03D227B4D66C}"/>
    <cellStyle name="Output 2 7 6 6 4" xfId="34650" xr:uid="{4A5611EC-00F4-43C9-B8AE-89F75C48A385}"/>
    <cellStyle name="Output 2 7 6 7" xfId="34651" xr:uid="{6870566E-B589-4784-B247-F12282AF0F93}"/>
    <cellStyle name="Output 2 7 6 8" xfId="34652" xr:uid="{CFB2B308-3CEE-4C0A-8BF6-E1B70C82E0FE}"/>
    <cellStyle name="Output 2 7 6 9" xfId="34653" xr:uid="{67362A00-FEDD-4AD6-A23F-46C967964FD7}"/>
    <cellStyle name="Output 2 7 7" xfId="34654" xr:uid="{9CFF892D-E60B-49FE-AFF9-FC5D875D9E99}"/>
    <cellStyle name="Output 2 7 7 10" xfId="34655" xr:uid="{C822B22E-264A-4BD2-A6D3-BA80482137DF}"/>
    <cellStyle name="Output 2 7 7 2" xfId="34656" xr:uid="{CE58258F-4649-4F0C-8D9D-39C00A123E5D}"/>
    <cellStyle name="Output 2 7 7 2 2" xfId="34657" xr:uid="{8554CCEC-BF29-450A-8DED-591A73ED9ECB}"/>
    <cellStyle name="Output 2 7 7 2 3" xfId="34658" xr:uid="{B4B4C1E4-2EEE-4A51-A134-843B63F4E54F}"/>
    <cellStyle name="Output 2 7 7 2 4" xfId="34659" xr:uid="{99D4287A-542F-4D44-B0FA-EA7261DECA60}"/>
    <cellStyle name="Output 2 7 7 3" xfId="34660" xr:uid="{3CA9587A-9175-4FFB-A2CA-35A7BD8A6D4C}"/>
    <cellStyle name="Output 2 7 7 3 2" xfId="34661" xr:uid="{86B8B82F-ADCF-4B4D-930D-A946751B4DD1}"/>
    <cellStyle name="Output 2 7 7 3 3" xfId="34662" xr:uid="{C2DBD884-057D-434D-BFBF-30610C4179C0}"/>
    <cellStyle name="Output 2 7 7 3 4" xfId="34663" xr:uid="{B4099C90-19D4-4AA8-9E97-27F00C10774A}"/>
    <cellStyle name="Output 2 7 7 4" xfId="34664" xr:uid="{0DABB8CC-63EA-45A5-A277-738DE836CBAA}"/>
    <cellStyle name="Output 2 7 7 4 2" xfId="34665" xr:uid="{3B202B3C-3167-48FB-85CD-C5D669D6D67F}"/>
    <cellStyle name="Output 2 7 7 4 3" xfId="34666" xr:uid="{AD9CA9E9-DC95-4E67-B738-581C3A7F6CCA}"/>
    <cellStyle name="Output 2 7 7 4 4" xfId="34667" xr:uid="{549402A9-9A50-43AB-A8E1-818036DF6D66}"/>
    <cellStyle name="Output 2 7 7 5" xfId="34668" xr:uid="{33218BD0-4BB9-49CA-A01D-05E1C7BDEF5B}"/>
    <cellStyle name="Output 2 7 7 5 2" xfId="34669" xr:uid="{F0CBB1DD-784C-4904-B0EB-A942866D6AED}"/>
    <cellStyle name="Output 2 7 7 5 3" xfId="34670" xr:uid="{8E92E07A-ED44-4D1D-9F5D-3718B4C5399E}"/>
    <cellStyle name="Output 2 7 7 5 4" xfId="34671" xr:uid="{21914377-6CCE-41F8-AE04-CAF7E159BD26}"/>
    <cellStyle name="Output 2 7 7 6" xfId="34672" xr:uid="{176DF537-832F-4F0D-B2E5-3BD481722558}"/>
    <cellStyle name="Output 2 7 7 6 2" xfId="34673" xr:uid="{BEAA7176-5632-45E5-960F-365354A49389}"/>
    <cellStyle name="Output 2 7 7 6 3" xfId="34674" xr:uid="{2CDFDD70-C481-4912-AE36-A822FC6C215C}"/>
    <cellStyle name="Output 2 7 7 6 4" xfId="34675" xr:uid="{C02BA186-0DA3-4E05-9B1B-D1EEB44FAD69}"/>
    <cellStyle name="Output 2 7 7 7" xfId="34676" xr:uid="{62E112CA-DA22-4E14-B122-69F25E8728D7}"/>
    <cellStyle name="Output 2 7 7 8" xfId="34677" xr:uid="{76600975-52D4-4335-9666-87BAFAC5B807}"/>
    <cellStyle name="Output 2 7 7 9" xfId="34678" xr:uid="{B5439168-2C2A-4569-9573-B48DCEE37DFE}"/>
    <cellStyle name="Output 2 7 8" xfId="34679" xr:uid="{07259DC4-693F-47AF-9209-40E0764AF0EC}"/>
    <cellStyle name="Output 2 7 8 2" xfId="34680" xr:uid="{BF133B39-96D8-43B1-BF71-13868D5311CC}"/>
    <cellStyle name="Output 2 7 8 2 2" xfId="34681" xr:uid="{9E3A27CE-018C-40BD-B496-A5784B595291}"/>
    <cellStyle name="Output 2 7 8 2 3" xfId="34682" xr:uid="{235E5AC4-892C-4523-9D3A-358400BBC08F}"/>
    <cellStyle name="Output 2 7 8 3" xfId="34683" xr:uid="{29E11DDC-0B96-43FC-A2D0-30663D572893}"/>
    <cellStyle name="Output 2 7 8 3 2" xfId="34684" xr:uid="{01E851C4-3690-437A-A12D-88BA189A2C73}"/>
    <cellStyle name="Output 2 7 8 3 3" xfId="34685" xr:uid="{C0B03F5A-6C1F-43E9-97BD-BD713F476EC2}"/>
    <cellStyle name="Output 2 7 8 4" xfId="34686" xr:uid="{9F8E5FB3-659D-4650-8088-EC805C1D765A}"/>
    <cellStyle name="Output 2 7 8 4 2" xfId="34687" xr:uid="{65A58099-D905-4A09-B400-49C9FE103C70}"/>
    <cellStyle name="Output 2 7 8 4 3" xfId="34688" xr:uid="{0696400D-061B-4761-8B96-B5D9F25552EF}"/>
    <cellStyle name="Output 2 7 8 5" xfId="34689" xr:uid="{DF065768-6A82-48A3-96B2-C33404EA76A2}"/>
    <cellStyle name="Output 2 7 8 5 2" xfId="34690" xr:uid="{4F13AB50-9E60-46BD-A611-27247CAE7596}"/>
    <cellStyle name="Output 2 7 8 5 3" xfId="34691" xr:uid="{5DE3FC1E-B1D9-45E2-BE64-A9377215B8B4}"/>
    <cellStyle name="Output 2 7 8 6" xfId="34692" xr:uid="{28891E9C-6E6B-466C-B0C8-9256846AF35D}"/>
    <cellStyle name="Output 2 7 8 6 2" xfId="34693" xr:uid="{50AF9C1B-209C-4897-93B9-FF54B67A191B}"/>
    <cellStyle name="Output 2 7 8 6 3" xfId="34694" xr:uid="{6DE03A85-5DF0-493A-BEF9-AB18C101B2BA}"/>
    <cellStyle name="Output 2 7 8 7" xfId="34695" xr:uid="{B62E350F-EBA9-4373-ACF2-C284533BB077}"/>
    <cellStyle name="Output 2 7 8 8" xfId="34696" xr:uid="{F8759215-839E-4327-A1C1-0AF014D1060F}"/>
    <cellStyle name="Output 2 7 8 9" xfId="34697" xr:uid="{D1CA0F18-09E3-4F0A-A3C0-FA4C356957BD}"/>
    <cellStyle name="Output 2 7 9" xfId="34698" xr:uid="{85C225FF-2980-4E01-AC0B-19370F711C9C}"/>
    <cellStyle name="Output 2 7 9 2" xfId="34699" xr:uid="{3A9D4D39-A1A8-4CA6-A8FF-76A060F0FC5D}"/>
    <cellStyle name="Output 2 7 9 2 2" xfId="34700" xr:uid="{CB9A2EFF-6EDB-462C-B5E3-498BE3C3C4E7}"/>
    <cellStyle name="Output 2 7 9 2 3" xfId="34701" xr:uid="{6C9EDFE8-0B4A-4276-8BBE-B909F46F79E6}"/>
    <cellStyle name="Output 2 7 9 3" xfId="34702" xr:uid="{4D4FFF4E-CB01-4740-BD14-328485651489}"/>
    <cellStyle name="Output 2 7 9 3 2" xfId="34703" xr:uid="{3838E65B-C03A-483A-866D-904615A7C36A}"/>
    <cellStyle name="Output 2 7 9 3 3" xfId="34704" xr:uid="{5E9B5B14-6FCE-467A-BA70-CB2F43CA7756}"/>
    <cellStyle name="Output 2 7 9 4" xfId="34705" xr:uid="{47B5311D-E68D-4BAC-ADA8-C2929E1FA1E5}"/>
    <cellStyle name="Output 2 7 9 4 2" xfId="34706" xr:uid="{287C9083-1271-44A8-8DCF-5C63257C28A6}"/>
    <cellStyle name="Output 2 7 9 4 3" xfId="34707" xr:uid="{2AD349DA-7877-461E-8231-7ACF040C2979}"/>
    <cellStyle name="Output 2 7 9 5" xfId="34708" xr:uid="{EF532AF6-4797-433E-A377-0ABF964C8772}"/>
    <cellStyle name="Output 2 7 9 5 2" xfId="34709" xr:uid="{E3FC1E5B-4B42-493A-BB82-DE99EA25C17C}"/>
    <cellStyle name="Output 2 7 9 5 3" xfId="34710" xr:uid="{EA05C4C8-D876-4680-B6B5-9AB94C850D05}"/>
    <cellStyle name="Output 2 7 9 6" xfId="34711" xr:uid="{DC24DC50-EFC4-4418-9E7D-C0231A1C11B4}"/>
    <cellStyle name="Output 2 7 9 6 2" xfId="34712" xr:uid="{DE4AF73A-BA5F-4F6E-8590-1E244569B21E}"/>
    <cellStyle name="Output 2 7 9 6 3" xfId="34713" xr:uid="{31C148FB-34E6-47DA-9BEB-BCC43811027C}"/>
    <cellStyle name="Output 2 7 9 7" xfId="34714" xr:uid="{A98BDF6A-4616-4F22-8DF7-76A9DB12BDC9}"/>
    <cellStyle name="Output 2 7 9 8" xfId="34715" xr:uid="{8270C305-E55B-4F60-90AB-4423C609B03D}"/>
    <cellStyle name="Output 2 7 9 9" xfId="34716" xr:uid="{6FA7FF94-543C-463E-AB11-0FBC29236B9A}"/>
    <cellStyle name="Output 2 8" xfId="34717" xr:uid="{92408791-C00B-4477-A294-A7730495A749}"/>
    <cellStyle name="Output 2 8 10" xfId="34718" xr:uid="{3296218D-3F6C-4F66-AFAB-560B97F1855D}"/>
    <cellStyle name="Output 2 8 10 2" xfId="34719" xr:uid="{88024032-2484-4E9A-B450-6393A24A747A}"/>
    <cellStyle name="Output 2 8 10 2 2" xfId="34720" xr:uid="{167FF30F-6020-4E7C-B51A-0E4F64364657}"/>
    <cellStyle name="Output 2 8 10 2 3" xfId="34721" xr:uid="{9BA51BD7-B5CF-4628-8A3D-19D02FDB6B37}"/>
    <cellStyle name="Output 2 8 10 3" xfId="34722" xr:uid="{B12420BA-10D4-47CC-BED0-80D234924E46}"/>
    <cellStyle name="Output 2 8 10 3 2" xfId="34723" xr:uid="{27783406-A131-42A9-9554-2DB671F836D7}"/>
    <cellStyle name="Output 2 8 10 3 3" xfId="34724" xr:uid="{4B2B68BC-FD3F-4B92-9C5B-9019DB8AC62C}"/>
    <cellStyle name="Output 2 8 10 4" xfId="34725" xr:uid="{730647DA-8773-4B29-B87C-512BA30520F7}"/>
    <cellStyle name="Output 2 8 10 4 2" xfId="34726" xr:uid="{25725300-1E4C-4C5E-8FAB-7A307985C4D6}"/>
    <cellStyle name="Output 2 8 10 4 3" xfId="34727" xr:uid="{B103E41D-7FD7-4054-8226-C0E2421B65CB}"/>
    <cellStyle name="Output 2 8 10 5" xfId="34728" xr:uid="{876197EA-7FAA-4FD2-981F-C131C6C0D267}"/>
    <cellStyle name="Output 2 8 10 5 2" xfId="34729" xr:uid="{C2BE6D0C-F6E5-4C9E-8113-B79297EAFA87}"/>
    <cellStyle name="Output 2 8 10 5 3" xfId="34730" xr:uid="{6CF7026A-0F39-4DB3-8C85-189C090AF3F2}"/>
    <cellStyle name="Output 2 8 10 6" xfId="34731" xr:uid="{BF85CFB4-41FF-4678-A364-E7A36124CD63}"/>
    <cellStyle name="Output 2 8 10 6 2" xfId="34732" xr:uid="{AEF2D3E3-664F-46E3-8F21-20BE9157E678}"/>
    <cellStyle name="Output 2 8 10 6 3" xfId="34733" xr:uid="{5C98E5C1-2915-4F40-9736-BFCE84CEBCE0}"/>
    <cellStyle name="Output 2 8 10 7" xfId="34734" xr:uid="{A76080E3-F960-40D3-9696-CCEDD28033E2}"/>
    <cellStyle name="Output 2 8 10 8" xfId="34735" xr:uid="{A0110761-171C-4CA6-8E08-73DFDAAF1CFF}"/>
    <cellStyle name="Output 2 8 10 9" xfId="34736" xr:uid="{FDB2DE5A-B8D9-4C8B-A174-469B74C14FD3}"/>
    <cellStyle name="Output 2 8 11" xfId="34737" xr:uid="{D4736B25-9DA7-4757-890D-D886B7187B32}"/>
    <cellStyle name="Output 2 8 11 2" xfId="34738" xr:uid="{49F362D1-CD68-4339-9318-D86324D91A89}"/>
    <cellStyle name="Output 2 8 11 2 2" xfId="34739" xr:uid="{BA62F336-F250-43E6-8CE8-DCCF148A0817}"/>
    <cellStyle name="Output 2 8 11 2 3" xfId="34740" xr:uid="{3B00038B-3461-4202-8209-DB33FC16EFEF}"/>
    <cellStyle name="Output 2 8 11 3" xfId="34741" xr:uid="{35369908-7E3F-4C5E-916B-D47347BAD5C3}"/>
    <cellStyle name="Output 2 8 11 3 2" xfId="34742" xr:uid="{CED04FAA-4ED5-489C-AC1D-643876F91377}"/>
    <cellStyle name="Output 2 8 11 3 3" xfId="34743" xr:uid="{C783AC91-BC15-43A2-8D01-B91DE5F8C94C}"/>
    <cellStyle name="Output 2 8 11 4" xfId="34744" xr:uid="{EAF24AAE-13F5-4614-B040-B66186882E5B}"/>
    <cellStyle name="Output 2 8 11 4 2" xfId="34745" xr:uid="{74931702-F2BB-41FF-B8B4-A929ED3A76F4}"/>
    <cellStyle name="Output 2 8 11 4 3" xfId="34746" xr:uid="{C36D5877-6C41-43A6-ACA0-73D8DC620B4E}"/>
    <cellStyle name="Output 2 8 11 5" xfId="34747" xr:uid="{E49034A6-70AC-4807-8C9E-69B5DE946BC9}"/>
    <cellStyle name="Output 2 8 11 5 2" xfId="34748" xr:uid="{945A6858-9B6E-4FCB-9B39-84DF5267758F}"/>
    <cellStyle name="Output 2 8 11 5 3" xfId="34749" xr:uid="{FBE3C3BD-E923-4242-9FAD-D7A612EA479B}"/>
    <cellStyle name="Output 2 8 11 6" xfId="34750" xr:uid="{6F54BEDD-E908-4F4E-B03E-A832815908AB}"/>
    <cellStyle name="Output 2 8 11 6 2" xfId="34751" xr:uid="{2561A9DB-F910-4D43-A9D4-0176C036D9F5}"/>
    <cellStyle name="Output 2 8 11 6 3" xfId="34752" xr:uid="{D2430E41-AF54-4468-BF03-094F9E358FC8}"/>
    <cellStyle name="Output 2 8 11 7" xfId="34753" xr:uid="{C8CF72EA-D0F9-48EE-B2C2-1A9F359642E9}"/>
    <cellStyle name="Output 2 8 11 8" xfId="34754" xr:uid="{4A37CA81-44E4-4E35-A995-C31EEFFC0E95}"/>
    <cellStyle name="Output 2 8 11 9" xfId="34755" xr:uid="{7BCA80D2-049E-4357-AFA6-847E11002CEB}"/>
    <cellStyle name="Output 2 8 12" xfId="34756" xr:uid="{A6D0C60D-9B76-4C23-A00A-6588632C7DB5}"/>
    <cellStyle name="Output 2 8 12 2" xfId="34757" xr:uid="{7AB7CA35-EA9B-4BCC-9C7B-2590C58F98A7}"/>
    <cellStyle name="Output 2 8 12 2 2" xfId="34758" xr:uid="{F29F2C01-4A8F-44B9-A232-5A3B67CE48AB}"/>
    <cellStyle name="Output 2 8 12 2 3" xfId="34759" xr:uid="{37B5C7E9-65C0-4649-B3E7-E9D91B5D33CF}"/>
    <cellStyle name="Output 2 8 12 3" xfId="34760" xr:uid="{5AA716F0-ED46-4924-88CB-CCFAA174893B}"/>
    <cellStyle name="Output 2 8 12 3 2" xfId="34761" xr:uid="{1F9BEE84-22BE-4773-B713-0C6D1FEF679E}"/>
    <cellStyle name="Output 2 8 12 3 3" xfId="34762" xr:uid="{E5E5087B-2AFE-40CE-9C2F-2F0E916340D0}"/>
    <cellStyle name="Output 2 8 12 4" xfId="34763" xr:uid="{0B6DC584-516E-4230-A14B-987601E01E06}"/>
    <cellStyle name="Output 2 8 12 4 2" xfId="34764" xr:uid="{C80C1375-3F70-44D6-833D-605B5162A991}"/>
    <cellStyle name="Output 2 8 12 4 3" xfId="34765" xr:uid="{FEA3E822-8A57-4847-9A6B-6C03547D4270}"/>
    <cellStyle name="Output 2 8 12 5" xfId="34766" xr:uid="{406CD466-D974-4086-BF3D-B5B816360388}"/>
    <cellStyle name="Output 2 8 12 5 2" xfId="34767" xr:uid="{B92B79B2-F3A4-42C3-B8C9-00EC83B8F62B}"/>
    <cellStyle name="Output 2 8 12 5 3" xfId="34768" xr:uid="{F805A5EE-8583-4773-B09D-B29C2CB39936}"/>
    <cellStyle name="Output 2 8 12 6" xfId="34769" xr:uid="{CB00055D-AD7A-433F-A7CD-F764F70139F2}"/>
    <cellStyle name="Output 2 8 12 6 2" xfId="34770" xr:uid="{7481851B-86B3-4085-9B21-79D9EA15C47E}"/>
    <cellStyle name="Output 2 8 12 6 3" xfId="34771" xr:uid="{E015903C-115F-4C36-BB05-5353AA161896}"/>
    <cellStyle name="Output 2 8 12 7" xfId="34772" xr:uid="{BDD8C80B-604C-40D7-BD60-EE40394BE305}"/>
    <cellStyle name="Output 2 8 12 8" xfId="34773" xr:uid="{D2919E23-B346-4755-8C12-7DAE35D5087D}"/>
    <cellStyle name="Output 2 8 12 9" xfId="34774" xr:uid="{A94F2995-50EC-498D-9F50-9481128C80CC}"/>
    <cellStyle name="Output 2 8 13" xfId="34775" xr:uid="{DF825D61-8A7A-419F-9354-CF036207DE7F}"/>
    <cellStyle name="Output 2 8 13 2" xfId="34776" xr:uid="{F9272C8E-DC22-45E1-8196-05DDF8619118}"/>
    <cellStyle name="Output 2 8 13 2 2" xfId="34777" xr:uid="{800A8F06-3395-4DC8-9786-21917E34ECBE}"/>
    <cellStyle name="Output 2 8 13 2 3" xfId="34778" xr:uid="{45456F9A-0E2D-45D9-B981-2C810DE38823}"/>
    <cellStyle name="Output 2 8 13 3" xfId="34779" xr:uid="{BF2CB568-0251-4EF2-AAE6-B5E84D2257D5}"/>
    <cellStyle name="Output 2 8 13 3 2" xfId="34780" xr:uid="{35AE59FA-F4FB-4693-A263-FA58738C8D45}"/>
    <cellStyle name="Output 2 8 13 3 3" xfId="34781" xr:uid="{525EAF59-F2E1-4123-97FE-C5A3695C637E}"/>
    <cellStyle name="Output 2 8 13 4" xfId="34782" xr:uid="{A3AA2314-9C97-4211-90CF-E6C80D0A941C}"/>
    <cellStyle name="Output 2 8 13 4 2" xfId="34783" xr:uid="{B583777D-C1C8-4615-BD77-330DA0E92C47}"/>
    <cellStyle name="Output 2 8 13 4 3" xfId="34784" xr:uid="{0657B939-F72C-45A6-A062-95FD8C381BAE}"/>
    <cellStyle name="Output 2 8 13 5" xfId="34785" xr:uid="{24171AF4-B448-401C-B73F-F525283FF2DD}"/>
    <cellStyle name="Output 2 8 13 5 2" xfId="34786" xr:uid="{472F42B9-DC7B-450D-9C36-B405FD9876AE}"/>
    <cellStyle name="Output 2 8 13 5 3" xfId="34787" xr:uid="{61D63222-1BB6-49B5-86A0-8F48D56A6E75}"/>
    <cellStyle name="Output 2 8 13 6" xfId="34788" xr:uid="{33E7C81B-3CA1-4316-9BFF-12352A01CA7C}"/>
    <cellStyle name="Output 2 8 13 6 2" xfId="34789" xr:uid="{9325F843-0098-4CDE-9242-FE27910ABB73}"/>
    <cellStyle name="Output 2 8 13 6 3" xfId="34790" xr:uid="{E6D9697E-214A-44F0-B564-CACA03AEB7FF}"/>
    <cellStyle name="Output 2 8 13 7" xfId="34791" xr:uid="{9F33FF31-A646-4268-AFC2-03C56E1C9BE3}"/>
    <cellStyle name="Output 2 8 13 8" xfId="34792" xr:uid="{90E1CEEF-33B3-447F-9450-6E97A796A527}"/>
    <cellStyle name="Output 2 8 13 9" xfId="34793" xr:uid="{E9D7F3D2-75A3-4BD1-9ED7-168FC308C112}"/>
    <cellStyle name="Output 2 8 14" xfId="34794" xr:uid="{F34E116A-BB3A-443C-8007-B787425F3746}"/>
    <cellStyle name="Output 2 8 14 2" xfId="34795" xr:uid="{B3802A55-C853-41D1-BA31-A3619478E04B}"/>
    <cellStyle name="Output 2 8 14 3" xfId="34796" xr:uid="{8B534A59-BCAD-4634-9643-4EEFCF98E9B1}"/>
    <cellStyle name="Output 2 8 14 4" xfId="34797" xr:uid="{226E23E3-08C8-482F-914A-0BC3AE9E79F1}"/>
    <cellStyle name="Output 2 8 15" xfId="34798" xr:uid="{F0BC1123-B4B5-4C04-A3AF-BB5E289B5A91}"/>
    <cellStyle name="Output 2 8 16" xfId="34799" xr:uid="{B0F1CF5A-6212-428F-9653-61005CB2AAF8}"/>
    <cellStyle name="Output 2 8 17" xfId="34800" xr:uid="{81AFB6A7-18FC-4A99-838B-632972A2621C}"/>
    <cellStyle name="Output 2 8 18" xfId="34801" xr:uid="{01D8BC80-3CAE-46E6-83B4-E674A71421BD}"/>
    <cellStyle name="Output 2 8 19" xfId="34802" xr:uid="{136B8031-43D9-44EF-B026-BF02AE388239}"/>
    <cellStyle name="Output 2 8 2" xfId="34803" xr:uid="{84CB78CB-834A-44C3-B040-C788DC866456}"/>
    <cellStyle name="Output 2 8 2 10" xfId="34804" xr:uid="{165B94DE-EEE1-4D2B-A46F-4BCB46D42EE1}"/>
    <cellStyle name="Output 2 8 2 10 2" xfId="34805" xr:uid="{E01DF188-9C7E-4702-B184-8AD94622E38A}"/>
    <cellStyle name="Output 2 8 2 10 2 2" xfId="34806" xr:uid="{078C524E-868E-4073-AE04-B4C2B4EFDC24}"/>
    <cellStyle name="Output 2 8 2 10 2 3" xfId="34807" xr:uid="{290DF6AC-389A-407C-A1B2-54A397268D5B}"/>
    <cellStyle name="Output 2 8 2 10 3" xfId="34808" xr:uid="{4B5665D9-57BE-4DF9-8E96-6B87442BCB38}"/>
    <cellStyle name="Output 2 8 2 10 3 2" xfId="34809" xr:uid="{C970E2A5-4066-4F5E-BC6B-3838ADD9F252}"/>
    <cellStyle name="Output 2 8 2 10 3 3" xfId="34810" xr:uid="{21CB24C9-A791-423E-ADCC-68D0B1C3E02D}"/>
    <cellStyle name="Output 2 8 2 10 4" xfId="34811" xr:uid="{07A830B8-EE69-47B0-8C7D-5DB79B4548B0}"/>
    <cellStyle name="Output 2 8 2 10 4 2" xfId="34812" xr:uid="{29D8085B-1B3C-4B4B-95FC-ECEDFB86F300}"/>
    <cellStyle name="Output 2 8 2 10 4 3" xfId="34813" xr:uid="{66275788-E917-4957-8051-9BC6A7D4E8C7}"/>
    <cellStyle name="Output 2 8 2 10 5" xfId="34814" xr:uid="{0BE9A6BD-6365-46E1-A343-09CAA9E93CF3}"/>
    <cellStyle name="Output 2 8 2 10 5 2" xfId="34815" xr:uid="{C84F9746-81FD-4763-87CC-24D06291789A}"/>
    <cellStyle name="Output 2 8 2 10 5 3" xfId="34816" xr:uid="{5D2E2440-2C1D-43D8-B73A-DD95B3B9DCE2}"/>
    <cellStyle name="Output 2 8 2 10 6" xfId="34817" xr:uid="{C33EC8FA-1CD4-4C21-8634-4D0EF563D1E6}"/>
    <cellStyle name="Output 2 8 2 10 6 2" xfId="34818" xr:uid="{F8F3E26A-6331-471B-AEAB-348AC273DD71}"/>
    <cellStyle name="Output 2 8 2 10 6 3" xfId="34819" xr:uid="{DEBBE91D-4F59-4975-A7FC-4EDBD8571337}"/>
    <cellStyle name="Output 2 8 2 10 7" xfId="34820" xr:uid="{EFE3A567-D9F2-49A2-84A3-3FBEE53EFF67}"/>
    <cellStyle name="Output 2 8 2 10 8" xfId="34821" xr:uid="{A9406A07-49EF-4C1F-BC3D-06CEFE8AC3D2}"/>
    <cellStyle name="Output 2 8 2 11" xfId="34822" xr:uid="{8AE190A4-6707-4ACC-BD7E-655E7C350C32}"/>
    <cellStyle name="Output 2 8 2 11 2" xfId="34823" xr:uid="{FACDD55F-2B94-43FD-9BC8-D6553ECAE584}"/>
    <cellStyle name="Output 2 8 2 11 2 2" xfId="34824" xr:uid="{4982D065-3E52-490A-AFEC-A782BE074B07}"/>
    <cellStyle name="Output 2 8 2 11 2 3" xfId="34825" xr:uid="{31129C0F-AF24-46B2-A922-88E6FD3F1528}"/>
    <cellStyle name="Output 2 8 2 11 3" xfId="34826" xr:uid="{7CC9D8AB-4116-4B06-BEE9-848738749625}"/>
    <cellStyle name="Output 2 8 2 11 3 2" xfId="34827" xr:uid="{93B682F3-7CEF-4A22-A431-EBF6091F23EE}"/>
    <cellStyle name="Output 2 8 2 11 3 3" xfId="34828" xr:uid="{0E7B2FB9-B425-48FB-8D17-106B10DB3BEB}"/>
    <cellStyle name="Output 2 8 2 11 4" xfId="34829" xr:uid="{CCBF7B7F-0D52-4B3D-ABAE-E005ACBC3707}"/>
    <cellStyle name="Output 2 8 2 11 4 2" xfId="34830" xr:uid="{A0C6E330-8C0D-4630-ADE2-63ADFFD7C720}"/>
    <cellStyle name="Output 2 8 2 11 4 3" xfId="34831" xr:uid="{0F07C225-40C9-4CC0-854B-92519C322E1F}"/>
    <cellStyle name="Output 2 8 2 11 5" xfId="34832" xr:uid="{901CBF41-7CF9-498E-9268-F4D5BA76A1C6}"/>
    <cellStyle name="Output 2 8 2 11 5 2" xfId="34833" xr:uid="{FEF07EB7-8F25-4E79-9A5A-D79ED8CE7387}"/>
    <cellStyle name="Output 2 8 2 11 5 3" xfId="34834" xr:uid="{AC90A64A-33E1-43EA-B6E0-F26316309209}"/>
    <cellStyle name="Output 2 8 2 11 6" xfId="34835" xr:uid="{5B860A78-20AB-4D6F-B848-0FE6407AAAAB}"/>
    <cellStyle name="Output 2 8 2 11 6 2" xfId="34836" xr:uid="{84684E34-75BF-45F4-B98F-12A06869F721}"/>
    <cellStyle name="Output 2 8 2 11 6 3" xfId="34837" xr:uid="{D6F47791-4397-4D7F-B720-07CD1B37751C}"/>
    <cellStyle name="Output 2 8 2 11 7" xfId="34838" xr:uid="{3872CDD2-AD66-43B6-9C06-DEE33D4A30BB}"/>
    <cellStyle name="Output 2 8 2 11 8" xfId="34839" xr:uid="{9322B3AE-74D6-4631-B047-6D18F2122B4E}"/>
    <cellStyle name="Output 2 8 2 12" xfId="34840" xr:uid="{A1FBB266-CBC4-4D70-B44C-7DD06E0EDAC8}"/>
    <cellStyle name="Output 2 8 2 12 2" xfId="34841" xr:uid="{683D3A18-8AF2-4DA4-BC62-750015BB9843}"/>
    <cellStyle name="Output 2 8 2 12 2 2" xfId="34842" xr:uid="{D4866F72-BE19-4923-B44C-46D17E2A5639}"/>
    <cellStyle name="Output 2 8 2 12 2 3" xfId="34843" xr:uid="{00EF22FC-382A-4792-A652-105206178E04}"/>
    <cellStyle name="Output 2 8 2 12 3" xfId="34844" xr:uid="{74C8BD58-D3B6-4EA2-B30F-C3464563A548}"/>
    <cellStyle name="Output 2 8 2 12 3 2" xfId="34845" xr:uid="{02DA6157-47D2-490F-AEAD-B60438A72B47}"/>
    <cellStyle name="Output 2 8 2 12 3 3" xfId="34846" xr:uid="{2AC2359C-0141-44AA-A215-52E4816440D3}"/>
    <cellStyle name="Output 2 8 2 12 4" xfId="34847" xr:uid="{B2BFBDF0-A1FE-4B2C-B8D0-B02292B6DAE7}"/>
    <cellStyle name="Output 2 8 2 12 4 2" xfId="34848" xr:uid="{AF849C48-DCDE-4DF3-972A-025721B402AB}"/>
    <cellStyle name="Output 2 8 2 12 4 3" xfId="34849" xr:uid="{F395E4AE-2CD4-4826-B83C-F975C272F6A0}"/>
    <cellStyle name="Output 2 8 2 12 5" xfId="34850" xr:uid="{C1B82AE4-C7FE-47E6-A5A3-FE191C1A9DD4}"/>
    <cellStyle name="Output 2 8 2 12 5 2" xfId="34851" xr:uid="{8DF6C235-0D4C-480C-9AC3-EE0D4BC33C14}"/>
    <cellStyle name="Output 2 8 2 12 5 3" xfId="34852" xr:uid="{67730B87-6ADF-4B54-870D-23CDEEDA34AE}"/>
    <cellStyle name="Output 2 8 2 12 6" xfId="34853" xr:uid="{0B1F11A5-9EB5-46AB-96F7-7418AFABFA4F}"/>
    <cellStyle name="Output 2 8 2 12 6 2" xfId="34854" xr:uid="{748B1C09-DD86-4873-8E66-0D0D8704911C}"/>
    <cellStyle name="Output 2 8 2 12 6 3" xfId="34855" xr:uid="{9653A5D9-3B0D-482B-8103-C11D4DC83FC6}"/>
    <cellStyle name="Output 2 8 2 12 7" xfId="34856" xr:uid="{6035A190-B6E7-45DE-BF74-8F705372FC21}"/>
    <cellStyle name="Output 2 8 2 12 8" xfId="34857" xr:uid="{2AB8F152-528C-478A-9F7E-C6DE2425E7AF}"/>
    <cellStyle name="Output 2 8 2 13" xfId="34858" xr:uid="{648854BC-CA2B-464D-9FD8-85495FC45190}"/>
    <cellStyle name="Output 2 8 2 13 2" xfId="34859" xr:uid="{BB93DB3C-E0D7-4D28-AA9B-7F806B395B06}"/>
    <cellStyle name="Output 2 8 2 13 2 2" xfId="34860" xr:uid="{BFD9DA81-0975-4C22-BF8F-4A1855A21B7C}"/>
    <cellStyle name="Output 2 8 2 13 2 3" xfId="34861" xr:uid="{76A1D8FD-39B2-48FF-9822-128AF8113EFE}"/>
    <cellStyle name="Output 2 8 2 13 3" xfId="34862" xr:uid="{47E97128-F4A8-41E8-BA0F-C1EA03361D78}"/>
    <cellStyle name="Output 2 8 2 13 3 2" xfId="34863" xr:uid="{0CFBA146-223D-4706-8043-F6D3A91129C8}"/>
    <cellStyle name="Output 2 8 2 13 3 3" xfId="34864" xr:uid="{8F8E1A42-F518-474D-BAB4-1523E7FC093C}"/>
    <cellStyle name="Output 2 8 2 13 4" xfId="34865" xr:uid="{399ECA4C-D841-4368-BDE6-3E6C21D5509F}"/>
    <cellStyle name="Output 2 8 2 13 4 2" xfId="34866" xr:uid="{B27456B8-C9F2-4857-9991-A65AC96F599B}"/>
    <cellStyle name="Output 2 8 2 13 4 3" xfId="34867" xr:uid="{34B8E70F-86F8-4958-A9DC-99AF61D3539C}"/>
    <cellStyle name="Output 2 8 2 13 5" xfId="34868" xr:uid="{0D8BC335-0E83-423A-BF10-240713F452EF}"/>
    <cellStyle name="Output 2 8 2 13 5 2" xfId="34869" xr:uid="{A769A9DF-30F1-46FC-94AD-667FE5C1381E}"/>
    <cellStyle name="Output 2 8 2 13 5 3" xfId="34870" xr:uid="{34103EF3-7A32-4144-8FE4-9BC13A1138E2}"/>
    <cellStyle name="Output 2 8 2 13 6" xfId="34871" xr:uid="{D6F2F9A1-5C24-4C8A-A714-4F82D887DB26}"/>
    <cellStyle name="Output 2 8 2 13 6 2" xfId="34872" xr:uid="{2F8FF5FF-B23B-4D5F-BB3B-75D58107B1D3}"/>
    <cellStyle name="Output 2 8 2 13 6 3" xfId="34873" xr:uid="{0A742B87-DB52-42B6-ACFF-5589BB14A582}"/>
    <cellStyle name="Output 2 8 2 13 7" xfId="34874" xr:uid="{5A13C029-1AD2-4837-A55E-7856A500C314}"/>
    <cellStyle name="Output 2 8 2 13 8" xfId="34875" xr:uid="{9C1DDD9B-9823-4163-BBAE-B2D116E54C6B}"/>
    <cellStyle name="Output 2 8 2 14" xfId="34876" xr:uid="{B3BB9052-C1D6-4391-BA73-160CC3FEFFC1}"/>
    <cellStyle name="Output 2 8 2 14 2" xfId="34877" xr:uid="{1368D54B-22CF-4A19-A84C-5B3A91A4D0A3}"/>
    <cellStyle name="Output 2 8 2 14 2 2" xfId="34878" xr:uid="{DF18DC3F-80F0-4773-9CB5-4E74E01C2CCF}"/>
    <cellStyle name="Output 2 8 2 14 2 3" xfId="34879" xr:uid="{1C37FC52-B91D-49F1-B9F4-80735ED68142}"/>
    <cellStyle name="Output 2 8 2 14 3" xfId="34880" xr:uid="{6A6D9FE3-728A-4AEB-85CD-3C5060508304}"/>
    <cellStyle name="Output 2 8 2 14 3 2" xfId="34881" xr:uid="{F1ADEC93-2892-461D-96FA-64C68553DB70}"/>
    <cellStyle name="Output 2 8 2 14 3 3" xfId="34882" xr:uid="{4A44EFC7-4151-4CDC-A765-D78F3CC6B716}"/>
    <cellStyle name="Output 2 8 2 14 4" xfId="34883" xr:uid="{27389126-4EAB-4675-8F11-FB16662469FD}"/>
    <cellStyle name="Output 2 8 2 14 4 2" xfId="34884" xr:uid="{9B198D96-0C2E-4D53-9A27-36B99682634B}"/>
    <cellStyle name="Output 2 8 2 14 4 3" xfId="34885" xr:uid="{E9BF8EA7-2CE6-4B2D-A659-8B9A9494BCD2}"/>
    <cellStyle name="Output 2 8 2 14 5" xfId="34886" xr:uid="{BA2372DD-C307-412B-9E88-0093A106C16C}"/>
    <cellStyle name="Output 2 8 2 14 5 2" xfId="34887" xr:uid="{8B00DC26-728C-47F6-90DA-1FDC64911F57}"/>
    <cellStyle name="Output 2 8 2 14 5 3" xfId="34888" xr:uid="{810E8DD3-5AF9-4B3F-8549-6ACF5B8451E7}"/>
    <cellStyle name="Output 2 8 2 14 6" xfId="34889" xr:uid="{4F444C12-8391-4FB6-A43C-45191B6ADA0C}"/>
    <cellStyle name="Output 2 8 2 14 6 2" xfId="34890" xr:uid="{E4BEAEF1-DA57-47AF-AE5C-86917B66F7B7}"/>
    <cellStyle name="Output 2 8 2 14 6 3" xfId="34891" xr:uid="{495EDA21-BE12-47A7-8985-613C286B94C9}"/>
    <cellStyle name="Output 2 8 2 14 7" xfId="34892" xr:uid="{4F2DE836-57C6-433E-BF69-A9353A67D5FF}"/>
    <cellStyle name="Output 2 8 2 14 8" xfId="34893" xr:uid="{2C9CA4B3-C6F0-465C-B840-9CDCEBADDF4D}"/>
    <cellStyle name="Output 2 8 2 15" xfId="34894" xr:uid="{2B762534-8373-4728-97E1-1E838C2EF04B}"/>
    <cellStyle name="Output 2 8 2 15 2" xfId="34895" xr:uid="{BB98906D-0984-42C4-8D4F-8E8F0B099177}"/>
    <cellStyle name="Output 2 8 2 15 3" xfId="34896" xr:uid="{619D96B2-7025-4358-ACEF-AB48BDA3E94F}"/>
    <cellStyle name="Output 2 8 2 16" xfId="34897" xr:uid="{F4B4F312-8B6B-40E5-97FD-2E40CCE501A8}"/>
    <cellStyle name="Output 2 8 2 16 2" xfId="34898" xr:uid="{969DE401-3F3F-4C28-A950-CD64859A2A7B}"/>
    <cellStyle name="Output 2 8 2 16 3" xfId="34899" xr:uid="{C9726469-BB74-482F-B4B8-F800AE7332FB}"/>
    <cellStyle name="Output 2 8 2 17" xfId="34900" xr:uid="{B846716E-14E6-4206-8FED-89D9F0BE5FBB}"/>
    <cellStyle name="Output 2 8 2 18" xfId="34901" xr:uid="{C9069BBC-1546-490A-AB85-B92FF1E4744E}"/>
    <cellStyle name="Output 2 8 2 2" xfId="34902" xr:uid="{CA4C9F5D-BE33-4A05-B15D-BB8466C01D4E}"/>
    <cellStyle name="Output 2 8 2 2 2" xfId="34903" xr:uid="{BD39BBCB-77E4-4478-8D3C-ACD8B74D0C34}"/>
    <cellStyle name="Output 2 8 2 2 2 2" xfId="34904" xr:uid="{A19F52DA-C5B9-40BE-B3D9-A599E61ADD88}"/>
    <cellStyle name="Output 2 8 2 2 2 3" xfId="34905" xr:uid="{2BB21AAC-7F82-4D83-91EE-4A9F37BC7F37}"/>
    <cellStyle name="Output 2 8 2 2 3" xfId="34906" xr:uid="{B04FE4AA-087F-464E-A032-399D1B70E1EA}"/>
    <cellStyle name="Output 2 8 2 2 3 2" xfId="34907" xr:uid="{84D8F09E-1BDF-4E37-A7C4-60F8D11B8011}"/>
    <cellStyle name="Output 2 8 2 2 3 3" xfId="34908" xr:uid="{87265915-C57A-4D03-B544-42C040EF9782}"/>
    <cellStyle name="Output 2 8 2 2 4" xfId="34909" xr:uid="{22DA3E81-589F-4670-B398-F93DDE3A26F3}"/>
    <cellStyle name="Output 2 8 2 2 4 2" xfId="34910" xr:uid="{6B5FEF79-62A4-4E51-8335-1E28701F6CF7}"/>
    <cellStyle name="Output 2 8 2 2 4 3" xfId="34911" xr:uid="{AE9A49C3-AC35-4309-9283-6DE7FF9A032D}"/>
    <cellStyle name="Output 2 8 2 2 5" xfId="34912" xr:uid="{28861126-BA19-466A-8427-C2F8452F0B0B}"/>
    <cellStyle name="Output 2 8 2 2 5 2" xfId="34913" xr:uid="{A3DE644E-8EE8-424A-80D0-86577A0D9CC9}"/>
    <cellStyle name="Output 2 8 2 2 5 3" xfId="34914" xr:uid="{B28615FA-BE9C-48AE-AAEB-56B91B8081FF}"/>
    <cellStyle name="Output 2 8 2 2 6" xfId="34915" xr:uid="{20E40A6A-B248-48AE-8842-1895C354C3C9}"/>
    <cellStyle name="Output 2 8 2 2 6 2" xfId="34916" xr:uid="{600CA46A-0A46-4F66-92F8-62ACD9BC5221}"/>
    <cellStyle name="Output 2 8 2 2 6 3" xfId="34917" xr:uid="{DF966B22-B78D-40DF-8860-7980A315E026}"/>
    <cellStyle name="Output 2 8 2 2 7" xfId="34918" xr:uid="{6A69CA31-E5C9-48E6-9AFE-D1FB55756A63}"/>
    <cellStyle name="Output 2 8 2 2 8" xfId="34919" xr:uid="{DE168FE1-B4EF-4BEA-811E-B6E45E4D9D07}"/>
    <cellStyle name="Output 2 8 2 2 9" xfId="34920" xr:uid="{BED02B17-D08C-4821-ACAC-12258627DBAC}"/>
    <cellStyle name="Output 2 8 2 3" xfId="34921" xr:uid="{76575593-3432-421B-9388-0953FA92DBD1}"/>
    <cellStyle name="Output 2 8 2 3 2" xfId="34922" xr:uid="{67F2105A-279B-4010-B501-29CF14275125}"/>
    <cellStyle name="Output 2 8 2 3 2 2" xfId="34923" xr:uid="{C68D721C-2956-4D29-96D7-4155744BAA40}"/>
    <cellStyle name="Output 2 8 2 3 2 3" xfId="34924" xr:uid="{FD67AC91-9498-48E5-8A70-C3DC3AB6E0C5}"/>
    <cellStyle name="Output 2 8 2 3 3" xfId="34925" xr:uid="{3D9E27E8-1F28-4844-85D2-1760E6F71476}"/>
    <cellStyle name="Output 2 8 2 3 3 2" xfId="34926" xr:uid="{FED15B5C-C83C-48C9-A19A-90596941DE62}"/>
    <cellStyle name="Output 2 8 2 3 3 3" xfId="34927" xr:uid="{6A138C67-E329-409E-AAE1-099E80AE3100}"/>
    <cellStyle name="Output 2 8 2 3 4" xfId="34928" xr:uid="{87329ABE-F7AF-41C6-8D41-F814721B99FE}"/>
    <cellStyle name="Output 2 8 2 3 4 2" xfId="34929" xr:uid="{208CC974-5D9B-4C15-957D-E1D892C93A9E}"/>
    <cellStyle name="Output 2 8 2 3 4 3" xfId="34930" xr:uid="{327693FF-4869-407B-BDED-E798E8B83F4C}"/>
    <cellStyle name="Output 2 8 2 3 5" xfId="34931" xr:uid="{D38FDF53-A516-435A-8875-6EB25851A0D2}"/>
    <cellStyle name="Output 2 8 2 3 5 2" xfId="34932" xr:uid="{7C2306C3-23E9-4568-8412-7F59F6AA9037}"/>
    <cellStyle name="Output 2 8 2 3 5 3" xfId="34933" xr:uid="{BB1D53B1-E71F-4490-9EBB-67FD98AA9F1F}"/>
    <cellStyle name="Output 2 8 2 3 6" xfId="34934" xr:uid="{0D1F7541-D4A0-4528-AB7A-16DCF3914305}"/>
    <cellStyle name="Output 2 8 2 3 6 2" xfId="34935" xr:uid="{CB36EB57-5D86-4BB5-9045-D5142AA248C6}"/>
    <cellStyle name="Output 2 8 2 3 6 3" xfId="34936" xr:uid="{DFF0CD04-BCD6-4A5A-8762-1D24C0BE671E}"/>
    <cellStyle name="Output 2 8 2 3 7" xfId="34937" xr:uid="{8F829D15-6F28-4F3B-BE32-7B4C659AD48A}"/>
    <cellStyle name="Output 2 8 2 3 8" xfId="34938" xr:uid="{8836D163-F22B-4B46-9DB0-BBED86BD9D2A}"/>
    <cellStyle name="Output 2 8 2 3 9" xfId="34939" xr:uid="{A5D87B99-9B45-44CD-B967-1D579757512D}"/>
    <cellStyle name="Output 2 8 2 4" xfId="34940" xr:uid="{D7DDF522-114A-414D-959B-A17F6AE896B4}"/>
    <cellStyle name="Output 2 8 2 4 2" xfId="34941" xr:uid="{2E610AED-4996-49B6-BF24-165CF572EDB3}"/>
    <cellStyle name="Output 2 8 2 4 2 2" xfId="34942" xr:uid="{D331C85E-E3F3-479B-8A5B-51894D3BCC20}"/>
    <cellStyle name="Output 2 8 2 4 2 3" xfId="34943" xr:uid="{47368F08-DDB1-4F26-90DA-4A8E404409AB}"/>
    <cellStyle name="Output 2 8 2 4 3" xfId="34944" xr:uid="{CDDA6436-87A1-4151-8ED0-C5E423331F6F}"/>
    <cellStyle name="Output 2 8 2 4 3 2" xfId="34945" xr:uid="{4D216342-3EA1-4A42-9F48-62E8609469DA}"/>
    <cellStyle name="Output 2 8 2 4 3 3" xfId="34946" xr:uid="{2081A09C-412C-49BF-B598-7469486DC0C8}"/>
    <cellStyle name="Output 2 8 2 4 4" xfId="34947" xr:uid="{21F602F8-DDFC-47A4-82E5-803E33379122}"/>
    <cellStyle name="Output 2 8 2 4 4 2" xfId="34948" xr:uid="{85F51629-50E5-4113-AEB7-A80792D24648}"/>
    <cellStyle name="Output 2 8 2 4 4 3" xfId="34949" xr:uid="{E00F2E76-92D2-44E2-8412-C064EC5603F2}"/>
    <cellStyle name="Output 2 8 2 4 5" xfId="34950" xr:uid="{7405AE24-E4C6-4102-992B-CA7D2C73BE1A}"/>
    <cellStyle name="Output 2 8 2 4 5 2" xfId="34951" xr:uid="{F5AB1CE1-2ECD-44DD-B397-1C56EF644BB8}"/>
    <cellStyle name="Output 2 8 2 4 5 3" xfId="34952" xr:uid="{44041150-BAD0-4F1D-B3A1-4C9C8E4D6BCD}"/>
    <cellStyle name="Output 2 8 2 4 6" xfId="34953" xr:uid="{2BD48CAC-AB00-43D3-A145-C0E7B62238A6}"/>
    <cellStyle name="Output 2 8 2 4 6 2" xfId="34954" xr:uid="{204ED4D5-572D-4D6E-8320-7A9E154A81CF}"/>
    <cellStyle name="Output 2 8 2 4 6 3" xfId="34955" xr:uid="{C9F617B8-8B5F-4EC1-A9FA-AF78125029F3}"/>
    <cellStyle name="Output 2 8 2 4 7" xfId="34956" xr:uid="{E0BA9896-3F7F-4A54-B415-891AA6B411CE}"/>
    <cellStyle name="Output 2 8 2 4 8" xfId="34957" xr:uid="{FD7E718A-C381-4EE4-AAE3-9E4AEF9B8B15}"/>
    <cellStyle name="Output 2 8 2 4 9" xfId="34958" xr:uid="{E33CB5DA-7C10-4EF3-A659-2C49C53B399B}"/>
    <cellStyle name="Output 2 8 2 5" xfId="34959" xr:uid="{ABAFD203-62A9-4775-945C-21FA8483646E}"/>
    <cellStyle name="Output 2 8 2 5 2" xfId="34960" xr:uid="{F51B1B44-ADD8-49DC-B68C-5F4D1CD4347D}"/>
    <cellStyle name="Output 2 8 2 5 2 2" xfId="34961" xr:uid="{D6B04431-2438-4EA8-B689-B0CB66930F8A}"/>
    <cellStyle name="Output 2 8 2 5 2 3" xfId="34962" xr:uid="{D7507A67-7FA5-4D96-863D-BE0E0C910EC1}"/>
    <cellStyle name="Output 2 8 2 5 3" xfId="34963" xr:uid="{A5A0243E-B23D-4D60-9DD6-5824DF412FAD}"/>
    <cellStyle name="Output 2 8 2 5 3 2" xfId="34964" xr:uid="{73ADF61A-903C-4C0A-928F-1486CF26113D}"/>
    <cellStyle name="Output 2 8 2 5 3 3" xfId="34965" xr:uid="{7E4C39C8-09B6-4148-8DC2-432A515C0FBD}"/>
    <cellStyle name="Output 2 8 2 5 4" xfId="34966" xr:uid="{81905EB2-912C-4E9F-8E4E-AF5FB92C7241}"/>
    <cellStyle name="Output 2 8 2 5 4 2" xfId="34967" xr:uid="{A707AAEF-EE19-4D44-A1A9-3FD1741874EE}"/>
    <cellStyle name="Output 2 8 2 5 4 3" xfId="34968" xr:uid="{984202F7-5CE3-42B3-90E8-55C4B5CA096C}"/>
    <cellStyle name="Output 2 8 2 5 5" xfId="34969" xr:uid="{E914CAD6-8B8F-4F3B-B2BB-615753D42A4D}"/>
    <cellStyle name="Output 2 8 2 5 5 2" xfId="34970" xr:uid="{0DF8A6E2-2F9A-4983-9BE5-A00A8A9F57CB}"/>
    <cellStyle name="Output 2 8 2 5 5 3" xfId="34971" xr:uid="{0EEAB861-5A0D-4BB0-9B88-4BCE5138CF22}"/>
    <cellStyle name="Output 2 8 2 5 6" xfId="34972" xr:uid="{6AA25212-9407-4601-840A-F91E071F1B8B}"/>
    <cellStyle name="Output 2 8 2 5 6 2" xfId="34973" xr:uid="{90BDFAB8-22E4-45DA-8F44-035CB43E7233}"/>
    <cellStyle name="Output 2 8 2 5 6 3" xfId="34974" xr:uid="{76BC8FA7-765B-4680-A876-F55E3EC1E18B}"/>
    <cellStyle name="Output 2 8 2 5 7" xfId="34975" xr:uid="{F192E6F3-AFCB-4315-B337-4259164C0028}"/>
    <cellStyle name="Output 2 8 2 5 8" xfId="34976" xr:uid="{396A3328-D91A-4D3D-B361-64A6A7BDC6B9}"/>
    <cellStyle name="Output 2 8 2 5 9" xfId="34977" xr:uid="{0EFB10FB-CADF-4745-BE45-E72396598940}"/>
    <cellStyle name="Output 2 8 2 6" xfId="34978" xr:uid="{F57B3DFA-5D96-4B0A-BB72-F2D1EAEE16E9}"/>
    <cellStyle name="Output 2 8 2 6 2" xfId="34979" xr:uid="{1A06B52C-F59D-4B18-85EE-CF39EF91EB2F}"/>
    <cellStyle name="Output 2 8 2 6 2 2" xfId="34980" xr:uid="{1CBACCC8-5B38-4340-B82A-9111D57F3913}"/>
    <cellStyle name="Output 2 8 2 6 2 3" xfId="34981" xr:uid="{4D7FEA7B-BCF3-4CD7-86C1-82D2D3180B86}"/>
    <cellStyle name="Output 2 8 2 6 3" xfId="34982" xr:uid="{41C033F9-EC22-498F-9F06-66DCC72BA6C5}"/>
    <cellStyle name="Output 2 8 2 6 3 2" xfId="34983" xr:uid="{64936665-C475-41CC-A46A-C3BC06995046}"/>
    <cellStyle name="Output 2 8 2 6 3 3" xfId="34984" xr:uid="{0EC3FE71-424B-403D-8C1B-C281C842D273}"/>
    <cellStyle name="Output 2 8 2 6 4" xfId="34985" xr:uid="{0B464264-9653-468C-96A6-9593410D4D3B}"/>
    <cellStyle name="Output 2 8 2 6 4 2" xfId="34986" xr:uid="{12C3B4EF-22AD-4DB3-880F-973AFD376C94}"/>
    <cellStyle name="Output 2 8 2 6 4 3" xfId="34987" xr:uid="{DB633FC0-20E2-44E0-A463-CF4A4E102E90}"/>
    <cellStyle name="Output 2 8 2 6 5" xfId="34988" xr:uid="{5E7CE2F0-FE67-4430-9A25-DA4548D6BD09}"/>
    <cellStyle name="Output 2 8 2 6 5 2" xfId="34989" xr:uid="{FBD8DF6F-720A-4D44-924A-EE4A490B7492}"/>
    <cellStyle name="Output 2 8 2 6 5 3" xfId="34990" xr:uid="{F1DD5BBF-3354-4A5D-8061-EC136731AE47}"/>
    <cellStyle name="Output 2 8 2 6 6" xfId="34991" xr:uid="{E28ED464-77C6-4235-AFD2-992DD3CEE896}"/>
    <cellStyle name="Output 2 8 2 6 6 2" xfId="34992" xr:uid="{AF005A9B-FC16-4159-83B9-FE0666DA77F8}"/>
    <cellStyle name="Output 2 8 2 6 6 3" xfId="34993" xr:uid="{A13EF1F8-A167-439B-AC3B-C984F330884C}"/>
    <cellStyle name="Output 2 8 2 6 7" xfId="34994" xr:uid="{0626E663-3B43-4C84-9880-96DDC51CBE83}"/>
    <cellStyle name="Output 2 8 2 6 8" xfId="34995" xr:uid="{0242718A-6A26-4E7B-BB5C-AF7B30032449}"/>
    <cellStyle name="Output 2 8 2 6 9" xfId="34996" xr:uid="{DC309512-EDAB-4168-8948-8CDF1EC75DE5}"/>
    <cellStyle name="Output 2 8 2 7" xfId="34997" xr:uid="{7AC2B48C-249D-456B-AB69-F60AB54AB91B}"/>
    <cellStyle name="Output 2 8 2 7 2" xfId="34998" xr:uid="{88F7B5C9-DA2C-46CC-9452-B54A2180D021}"/>
    <cellStyle name="Output 2 8 2 7 2 2" xfId="34999" xr:uid="{BE56137F-9C8B-4B2E-A17E-D7788BC2C351}"/>
    <cellStyle name="Output 2 8 2 7 2 3" xfId="35000" xr:uid="{7BEC468A-B9ED-4DAF-966A-73C168DD2A28}"/>
    <cellStyle name="Output 2 8 2 7 3" xfId="35001" xr:uid="{3FD6B6C8-7121-4FC5-8FF5-A3D1E8118F3F}"/>
    <cellStyle name="Output 2 8 2 7 3 2" xfId="35002" xr:uid="{E1578374-35C6-4F5A-AEE9-6661D82BD21B}"/>
    <cellStyle name="Output 2 8 2 7 3 3" xfId="35003" xr:uid="{724425BD-B9E0-4A97-81B7-F632BA62967C}"/>
    <cellStyle name="Output 2 8 2 7 4" xfId="35004" xr:uid="{AA49AE19-B283-42F4-9BB9-94A9CE1D0DE5}"/>
    <cellStyle name="Output 2 8 2 7 4 2" xfId="35005" xr:uid="{10411DFD-158E-454D-8380-A80E18E6B116}"/>
    <cellStyle name="Output 2 8 2 7 4 3" xfId="35006" xr:uid="{CDE6BDD2-EABC-4F13-9CCD-65C2AAB110D5}"/>
    <cellStyle name="Output 2 8 2 7 5" xfId="35007" xr:uid="{DB4DA33C-83C8-4EB3-8AA1-99E6DE96FEAD}"/>
    <cellStyle name="Output 2 8 2 7 5 2" xfId="35008" xr:uid="{ED9FB658-5347-4969-9249-866C3C466438}"/>
    <cellStyle name="Output 2 8 2 7 5 3" xfId="35009" xr:uid="{DFB9D705-7914-4D0C-A470-9EFC047B3884}"/>
    <cellStyle name="Output 2 8 2 7 6" xfId="35010" xr:uid="{3E597106-7CFC-422A-BF0C-6CCCA86BA36D}"/>
    <cellStyle name="Output 2 8 2 7 6 2" xfId="35011" xr:uid="{EC4697E1-4BFB-4006-948F-95A734DD30F0}"/>
    <cellStyle name="Output 2 8 2 7 6 3" xfId="35012" xr:uid="{EECABA09-2B24-4422-8660-81F13405EAE7}"/>
    <cellStyle name="Output 2 8 2 7 7" xfId="35013" xr:uid="{F6FBAEF0-420E-4F60-B8F4-FB16029D0B7E}"/>
    <cellStyle name="Output 2 8 2 7 8" xfId="35014" xr:uid="{5597D304-6EB7-4138-973F-5B7C59B464BF}"/>
    <cellStyle name="Output 2 8 2 7 9" xfId="35015" xr:uid="{1453B9E0-C642-44C6-B4BA-8E7A842F9029}"/>
    <cellStyle name="Output 2 8 2 8" xfId="35016" xr:uid="{5FC36E1B-EA48-4244-AD36-383D384856D4}"/>
    <cellStyle name="Output 2 8 2 8 2" xfId="35017" xr:uid="{DD8EAA94-E2D5-4FCA-BC82-0F92121C1543}"/>
    <cellStyle name="Output 2 8 2 8 2 2" xfId="35018" xr:uid="{6C080825-2F42-4DA4-9A09-BE0B944EEC53}"/>
    <cellStyle name="Output 2 8 2 8 2 3" xfId="35019" xr:uid="{1851C23F-10C3-443F-8C98-F7DCBB652D2E}"/>
    <cellStyle name="Output 2 8 2 8 3" xfId="35020" xr:uid="{F2080907-5542-4889-AD50-D521EFB5888C}"/>
    <cellStyle name="Output 2 8 2 8 3 2" xfId="35021" xr:uid="{C3D1B9E4-B6B9-4445-AD10-3ADF358ED52C}"/>
    <cellStyle name="Output 2 8 2 8 3 3" xfId="35022" xr:uid="{EC63A92C-3CEC-44A0-9534-3904AAC1AD9D}"/>
    <cellStyle name="Output 2 8 2 8 4" xfId="35023" xr:uid="{2506867F-92FD-4E8E-B6B8-C4275F95A74C}"/>
    <cellStyle name="Output 2 8 2 8 4 2" xfId="35024" xr:uid="{F9F3453D-85A9-40E1-8A40-E93E6A1BD2BB}"/>
    <cellStyle name="Output 2 8 2 8 4 3" xfId="35025" xr:uid="{10703975-825E-4EC3-8BC9-324E9CE6EFCE}"/>
    <cellStyle name="Output 2 8 2 8 5" xfId="35026" xr:uid="{093136DE-11D6-4AB1-96B6-22D85BE1CEDB}"/>
    <cellStyle name="Output 2 8 2 8 5 2" xfId="35027" xr:uid="{F0B06EF6-08E4-4A21-B147-AF3DA2FB5D4D}"/>
    <cellStyle name="Output 2 8 2 8 5 3" xfId="35028" xr:uid="{1E972B97-D3EF-4F68-8CA7-3B9F0B6C99C2}"/>
    <cellStyle name="Output 2 8 2 8 6" xfId="35029" xr:uid="{ED357A8F-B60D-49C6-B431-97E9DF4010FB}"/>
    <cellStyle name="Output 2 8 2 8 6 2" xfId="35030" xr:uid="{32C1D7FF-6007-43EF-AD8F-C8064EA99C71}"/>
    <cellStyle name="Output 2 8 2 8 6 3" xfId="35031" xr:uid="{2743D086-46B8-4C4B-BF07-664A78E01F08}"/>
    <cellStyle name="Output 2 8 2 8 7" xfId="35032" xr:uid="{EDCCA6E3-8F4A-421C-B178-4C62A1833DAE}"/>
    <cellStyle name="Output 2 8 2 8 8" xfId="35033" xr:uid="{A3469DC5-AD22-4ABD-8DC4-4473E365AC32}"/>
    <cellStyle name="Output 2 8 2 8 9" xfId="35034" xr:uid="{FC841F56-D355-4684-A735-2D4BB46FB5F5}"/>
    <cellStyle name="Output 2 8 2 9" xfId="35035" xr:uid="{5AFCE947-85DF-47AA-81BC-04CCD80F91CC}"/>
    <cellStyle name="Output 2 8 2 9 2" xfId="35036" xr:uid="{35AC440D-5871-4509-82F0-DF50E2619502}"/>
    <cellStyle name="Output 2 8 2 9 2 2" xfId="35037" xr:uid="{C934F097-5F31-4F17-A131-C0843E890D37}"/>
    <cellStyle name="Output 2 8 2 9 2 3" xfId="35038" xr:uid="{D9837641-4C47-47A3-BB99-852FCEB06D46}"/>
    <cellStyle name="Output 2 8 2 9 3" xfId="35039" xr:uid="{0178340B-174D-468C-868E-CA9E0AC2E31D}"/>
    <cellStyle name="Output 2 8 2 9 3 2" xfId="35040" xr:uid="{73E413A2-9598-4461-A1D9-F47FFEAD60FF}"/>
    <cellStyle name="Output 2 8 2 9 3 3" xfId="35041" xr:uid="{31CDE734-6010-4D45-BDEF-AC957F64DF97}"/>
    <cellStyle name="Output 2 8 2 9 4" xfId="35042" xr:uid="{807399F2-F5BE-4848-B5E0-F1C41915DC52}"/>
    <cellStyle name="Output 2 8 2 9 4 2" xfId="35043" xr:uid="{0BFAD1E2-7D16-44EC-AF9B-BC8176796E75}"/>
    <cellStyle name="Output 2 8 2 9 4 3" xfId="35044" xr:uid="{47CDD75C-C679-4CE9-8C27-58AA322854F5}"/>
    <cellStyle name="Output 2 8 2 9 5" xfId="35045" xr:uid="{061CC998-7F6E-4300-BCE3-F928BEED3F20}"/>
    <cellStyle name="Output 2 8 2 9 5 2" xfId="35046" xr:uid="{62F72A59-5538-44B7-9634-A9388B486140}"/>
    <cellStyle name="Output 2 8 2 9 5 3" xfId="35047" xr:uid="{500A5602-C127-4F51-9119-77B63DE6C87E}"/>
    <cellStyle name="Output 2 8 2 9 6" xfId="35048" xr:uid="{DCC6CE2A-FC19-4B82-B3A4-79123A81B91B}"/>
    <cellStyle name="Output 2 8 2 9 6 2" xfId="35049" xr:uid="{49F540E0-723F-4DC8-8F9B-0460F367BA26}"/>
    <cellStyle name="Output 2 8 2 9 6 3" xfId="35050" xr:uid="{C9029350-5363-4688-9401-241E3F906D55}"/>
    <cellStyle name="Output 2 8 2 9 7" xfId="35051" xr:uid="{B2FDA7F9-9A87-4AB2-8136-C142A1674336}"/>
    <cellStyle name="Output 2 8 2 9 8" xfId="35052" xr:uid="{99242D8D-694B-4256-BA6B-A43DBF598E30}"/>
    <cellStyle name="Output 2 8 20" xfId="35053" xr:uid="{34B59A2A-F922-4BC8-B466-2504F9D749EB}"/>
    <cellStyle name="Output 2 8 21" xfId="35054" xr:uid="{922C2270-0212-4CF4-B77E-046E07BE2898}"/>
    <cellStyle name="Output 2 8 3" xfId="35055" xr:uid="{57C7A504-4763-4B1A-A5A3-044DF9D390DD}"/>
    <cellStyle name="Output 2 8 3 10" xfId="35056" xr:uid="{3B54645A-CE61-49BE-ABF6-18EE409D4E5E}"/>
    <cellStyle name="Output 2 8 3 10 2" xfId="35057" xr:uid="{32B51C46-C695-409D-AB84-30A6AD448C43}"/>
    <cellStyle name="Output 2 8 3 10 2 2" xfId="35058" xr:uid="{22C35E77-9A8E-4333-ABE2-0363FA64C0E8}"/>
    <cellStyle name="Output 2 8 3 10 2 3" xfId="35059" xr:uid="{DB7F2531-B24D-4E36-AD84-607509F4CAEE}"/>
    <cellStyle name="Output 2 8 3 10 3" xfId="35060" xr:uid="{50B93FA7-7842-4A06-A443-22093E956AEF}"/>
    <cellStyle name="Output 2 8 3 10 3 2" xfId="35061" xr:uid="{28443E38-9CEB-43CA-9C3E-50BB2AF22BD4}"/>
    <cellStyle name="Output 2 8 3 10 3 3" xfId="35062" xr:uid="{6119E731-A7FE-4BAD-9031-B10FBA0E92A2}"/>
    <cellStyle name="Output 2 8 3 10 4" xfId="35063" xr:uid="{5A731657-429C-446E-92AC-AB4BA97DDDCD}"/>
    <cellStyle name="Output 2 8 3 10 4 2" xfId="35064" xr:uid="{5FFE760A-B245-4537-83B7-4C48A409DE2C}"/>
    <cellStyle name="Output 2 8 3 10 4 3" xfId="35065" xr:uid="{62E5FF48-D3AB-49CD-911C-EA93B4478F38}"/>
    <cellStyle name="Output 2 8 3 10 5" xfId="35066" xr:uid="{C12EA6BA-6560-4EA9-8BF5-ECA529947A53}"/>
    <cellStyle name="Output 2 8 3 10 5 2" xfId="35067" xr:uid="{2E96401D-E667-4BA6-89A8-0E8AC8070AC5}"/>
    <cellStyle name="Output 2 8 3 10 5 3" xfId="35068" xr:uid="{33598D3A-15DE-4C8D-8400-A8E7CC205444}"/>
    <cellStyle name="Output 2 8 3 10 6" xfId="35069" xr:uid="{9984DA16-BAD9-433A-A726-F9B1AE7C4B5E}"/>
    <cellStyle name="Output 2 8 3 10 6 2" xfId="35070" xr:uid="{DE731347-6A84-49CF-B37A-20825232FB85}"/>
    <cellStyle name="Output 2 8 3 10 6 3" xfId="35071" xr:uid="{1BE65591-1A3D-4894-9768-9EE9141C4101}"/>
    <cellStyle name="Output 2 8 3 10 7" xfId="35072" xr:uid="{5BA0B1CE-5FE4-4552-A3DE-A28B1644C810}"/>
    <cellStyle name="Output 2 8 3 10 8" xfId="35073" xr:uid="{E042FB02-759E-4CF4-B8EF-F2298A44E085}"/>
    <cellStyle name="Output 2 8 3 11" xfId="35074" xr:uid="{71D6DC49-128C-445D-AFB4-E7436DC7A420}"/>
    <cellStyle name="Output 2 8 3 11 2" xfId="35075" xr:uid="{5714E12F-8803-4F2B-9660-FCDBC7B492F3}"/>
    <cellStyle name="Output 2 8 3 11 2 2" xfId="35076" xr:uid="{D5A6C5DA-E51F-414D-8D04-49F5E2CC9505}"/>
    <cellStyle name="Output 2 8 3 11 2 3" xfId="35077" xr:uid="{73D99B4B-156F-4D16-9F72-CDDC8C07A3DC}"/>
    <cellStyle name="Output 2 8 3 11 3" xfId="35078" xr:uid="{91D199A4-39F4-464D-AD85-DC2602D48341}"/>
    <cellStyle name="Output 2 8 3 11 3 2" xfId="35079" xr:uid="{DA8F4BD7-3F70-4B55-AC2A-6A7C0EE4BEE7}"/>
    <cellStyle name="Output 2 8 3 11 3 3" xfId="35080" xr:uid="{A6584A7B-FE5F-4ED6-A26B-1F6F9405285F}"/>
    <cellStyle name="Output 2 8 3 11 4" xfId="35081" xr:uid="{D06E986C-9733-40D2-B296-BFA969BE207E}"/>
    <cellStyle name="Output 2 8 3 11 4 2" xfId="35082" xr:uid="{4CA483EB-C936-48AA-B95B-8AA2FA9E5620}"/>
    <cellStyle name="Output 2 8 3 11 4 3" xfId="35083" xr:uid="{CF9427A6-3692-4D74-9F79-7E178C113EC5}"/>
    <cellStyle name="Output 2 8 3 11 5" xfId="35084" xr:uid="{914D0D4A-888B-48AC-8589-FA80B3D7E81A}"/>
    <cellStyle name="Output 2 8 3 11 5 2" xfId="35085" xr:uid="{E8DB0E4E-00CF-4FF8-B15F-1E02071DBC0C}"/>
    <cellStyle name="Output 2 8 3 11 5 3" xfId="35086" xr:uid="{FC151D6B-AA33-4D62-9BA7-B3724F9707A4}"/>
    <cellStyle name="Output 2 8 3 11 6" xfId="35087" xr:uid="{2864DFC3-7D4D-4739-84B0-9CE927A618D4}"/>
    <cellStyle name="Output 2 8 3 11 6 2" xfId="35088" xr:uid="{E5025591-0221-490B-9613-0C625B589B03}"/>
    <cellStyle name="Output 2 8 3 11 6 3" xfId="35089" xr:uid="{9668FCDF-2FFE-4591-945B-D5E2B6679927}"/>
    <cellStyle name="Output 2 8 3 11 7" xfId="35090" xr:uid="{582BECC6-6315-45BF-8BAB-4262526E23AC}"/>
    <cellStyle name="Output 2 8 3 11 8" xfId="35091" xr:uid="{B6DEC5D1-D9D8-4C9B-A9D7-FD1E0F6DE7FC}"/>
    <cellStyle name="Output 2 8 3 12" xfId="35092" xr:uid="{CFD265CF-3C7F-465D-8EC9-C8136CEBACAD}"/>
    <cellStyle name="Output 2 8 3 12 2" xfId="35093" xr:uid="{FFC9C655-C90A-4D24-9B68-88B109AF512F}"/>
    <cellStyle name="Output 2 8 3 12 2 2" xfId="35094" xr:uid="{5DA07E73-EA31-4421-8FF9-DD0D7D2E3B6E}"/>
    <cellStyle name="Output 2 8 3 12 2 3" xfId="35095" xr:uid="{263036A2-26EA-4650-8191-85956AECD5D5}"/>
    <cellStyle name="Output 2 8 3 12 3" xfId="35096" xr:uid="{8FC8CF00-3AC4-4828-88D3-D168F4021867}"/>
    <cellStyle name="Output 2 8 3 12 3 2" xfId="35097" xr:uid="{BBEA855E-0611-43F1-8928-69BE0031CD89}"/>
    <cellStyle name="Output 2 8 3 12 3 3" xfId="35098" xr:uid="{2217B5EC-F271-4C4A-B727-101B838D68B6}"/>
    <cellStyle name="Output 2 8 3 12 4" xfId="35099" xr:uid="{9E06DA08-F946-4A68-80AD-912D4FE87D04}"/>
    <cellStyle name="Output 2 8 3 12 4 2" xfId="35100" xr:uid="{DA6CAE6F-F7BD-48B9-B4D6-1FCF3AACE390}"/>
    <cellStyle name="Output 2 8 3 12 4 3" xfId="35101" xr:uid="{06A03D82-425F-450D-94F1-4A9347C53880}"/>
    <cellStyle name="Output 2 8 3 12 5" xfId="35102" xr:uid="{A9A36DB4-2651-4A33-B93F-C4BF05BFDBAD}"/>
    <cellStyle name="Output 2 8 3 12 5 2" xfId="35103" xr:uid="{0F10C68D-A595-4B0D-9A08-75BE70DE58C5}"/>
    <cellStyle name="Output 2 8 3 12 5 3" xfId="35104" xr:uid="{A4A48826-AAB3-4C83-B9D5-C7D6C30FE00C}"/>
    <cellStyle name="Output 2 8 3 12 6" xfId="35105" xr:uid="{DF25576B-402F-4C54-88AD-660B67BE28A1}"/>
    <cellStyle name="Output 2 8 3 12 6 2" xfId="35106" xr:uid="{6C7964AD-B9C5-41F2-B8C6-F26F2E2822C9}"/>
    <cellStyle name="Output 2 8 3 12 6 3" xfId="35107" xr:uid="{79909601-E46A-4CF1-ABB7-789D57977A7E}"/>
    <cellStyle name="Output 2 8 3 12 7" xfId="35108" xr:uid="{82CEF0E0-3A99-46D6-8B92-83A7A8F18DB6}"/>
    <cellStyle name="Output 2 8 3 12 8" xfId="35109" xr:uid="{635FA7CE-C586-4D96-AA51-F8D7EB5B70BA}"/>
    <cellStyle name="Output 2 8 3 13" xfId="35110" xr:uid="{8EF56A88-EFBB-4185-AEF2-63B4C537B7AE}"/>
    <cellStyle name="Output 2 8 3 13 2" xfId="35111" xr:uid="{9D7D64DD-0B8E-4FB7-B4B0-710F3942844E}"/>
    <cellStyle name="Output 2 8 3 13 2 2" xfId="35112" xr:uid="{A7BC7CF9-CFC8-47B9-B13B-D420013E80A5}"/>
    <cellStyle name="Output 2 8 3 13 2 3" xfId="35113" xr:uid="{7057AAF5-6124-47C4-BBA8-A2D0E338C045}"/>
    <cellStyle name="Output 2 8 3 13 3" xfId="35114" xr:uid="{437A2D33-E58D-42F4-82ED-05D33F72B6F5}"/>
    <cellStyle name="Output 2 8 3 13 3 2" xfId="35115" xr:uid="{2F20FFF1-3712-4690-B96C-C9F31D5E549C}"/>
    <cellStyle name="Output 2 8 3 13 3 3" xfId="35116" xr:uid="{8AC8301B-B6DF-4C2D-9BDB-B9C02FAF371F}"/>
    <cellStyle name="Output 2 8 3 13 4" xfId="35117" xr:uid="{8B73A9B2-A94E-4789-B841-CF1833988BB0}"/>
    <cellStyle name="Output 2 8 3 13 4 2" xfId="35118" xr:uid="{AE83F55D-3C8A-447A-A679-AFA06D3F8D68}"/>
    <cellStyle name="Output 2 8 3 13 4 3" xfId="35119" xr:uid="{AA58B263-4768-496E-8A2F-C9458CCF6372}"/>
    <cellStyle name="Output 2 8 3 13 5" xfId="35120" xr:uid="{339A541D-E761-486D-843D-A4B6AA52D63A}"/>
    <cellStyle name="Output 2 8 3 13 5 2" xfId="35121" xr:uid="{8C6C75F8-9F8B-4828-8F2B-C91B995E305E}"/>
    <cellStyle name="Output 2 8 3 13 5 3" xfId="35122" xr:uid="{577963B6-2DCE-436A-9E41-3B3293AF2FF1}"/>
    <cellStyle name="Output 2 8 3 13 6" xfId="35123" xr:uid="{EEE5096E-3EDF-49DA-AC55-2AFFDF48BC0B}"/>
    <cellStyle name="Output 2 8 3 13 6 2" xfId="35124" xr:uid="{FF1A765B-3270-4B03-A2A2-3D6037E6AA11}"/>
    <cellStyle name="Output 2 8 3 13 6 3" xfId="35125" xr:uid="{B132AC7C-7068-418C-A4C6-165CA6CD0522}"/>
    <cellStyle name="Output 2 8 3 13 7" xfId="35126" xr:uid="{CFB60417-9244-41EF-86FA-68355FB8B0AA}"/>
    <cellStyle name="Output 2 8 3 13 8" xfId="35127" xr:uid="{3BE160F4-D1B3-4BB4-9FF6-FEE616134CC8}"/>
    <cellStyle name="Output 2 8 3 14" xfId="35128" xr:uid="{F52D4A11-5063-4667-853F-BA5565D7BB6D}"/>
    <cellStyle name="Output 2 8 3 14 2" xfId="35129" xr:uid="{C7BEBCA3-B5E7-47AF-AAAD-4D4F9F21D797}"/>
    <cellStyle name="Output 2 8 3 14 2 2" xfId="35130" xr:uid="{D8F098AB-653E-4CC8-8509-B88BB7F9D285}"/>
    <cellStyle name="Output 2 8 3 14 2 3" xfId="35131" xr:uid="{7F5389BA-6A1D-4998-B9DB-A868E5E5635C}"/>
    <cellStyle name="Output 2 8 3 14 3" xfId="35132" xr:uid="{AB8F2388-7428-4E61-832B-B5024390E000}"/>
    <cellStyle name="Output 2 8 3 14 3 2" xfId="35133" xr:uid="{7B7CF072-A60D-4C5E-A433-E487455AAFCB}"/>
    <cellStyle name="Output 2 8 3 14 3 3" xfId="35134" xr:uid="{BD8EDC36-6AD9-48DA-B6D2-2FB16D1CAC27}"/>
    <cellStyle name="Output 2 8 3 14 4" xfId="35135" xr:uid="{3FE1F821-532E-4D0B-B1DD-00F8F242E829}"/>
    <cellStyle name="Output 2 8 3 14 4 2" xfId="35136" xr:uid="{C99F277A-DC24-4493-95DB-CE08169478A8}"/>
    <cellStyle name="Output 2 8 3 14 4 3" xfId="35137" xr:uid="{2CA878CC-13BD-4DEC-9B34-D064D63CDF4B}"/>
    <cellStyle name="Output 2 8 3 14 5" xfId="35138" xr:uid="{CA5A4F9A-08FC-4379-A3B2-52A7A1EC640E}"/>
    <cellStyle name="Output 2 8 3 14 5 2" xfId="35139" xr:uid="{A5319A28-595B-420D-8305-0B3D0BC6EF0C}"/>
    <cellStyle name="Output 2 8 3 14 5 3" xfId="35140" xr:uid="{93B229AA-6CB9-4555-AABA-EE4B88A5D046}"/>
    <cellStyle name="Output 2 8 3 14 6" xfId="35141" xr:uid="{1E3FB126-CA01-49B4-AAA0-F1E77AE3CF88}"/>
    <cellStyle name="Output 2 8 3 14 6 2" xfId="35142" xr:uid="{59B002E6-D8D5-4852-A5FB-DE89EE42730B}"/>
    <cellStyle name="Output 2 8 3 14 6 3" xfId="35143" xr:uid="{82E7B28C-50FB-4C8F-9BFF-EFBF19A1AAE4}"/>
    <cellStyle name="Output 2 8 3 14 7" xfId="35144" xr:uid="{6CDEF8AB-71D3-41BC-9350-D83C040E17B4}"/>
    <cellStyle name="Output 2 8 3 14 8" xfId="35145" xr:uid="{AC6F4AD1-CB8F-464E-8198-75E7851AA52F}"/>
    <cellStyle name="Output 2 8 3 15" xfId="35146" xr:uid="{DAECD636-68E8-4716-BAAD-B82113628579}"/>
    <cellStyle name="Output 2 8 3 15 2" xfId="35147" xr:uid="{95B62E59-2BC2-4CBD-8F59-40536879C94E}"/>
    <cellStyle name="Output 2 8 3 15 3" xfId="35148" xr:uid="{95076209-A831-44B2-BD33-8DACA0E082DE}"/>
    <cellStyle name="Output 2 8 3 16" xfId="35149" xr:uid="{FFD21803-C174-4E73-9AF1-BA120C4F93E8}"/>
    <cellStyle name="Output 2 8 3 16 2" xfId="35150" xr:uid="{66A2513C-FBA8-4674-8984-7BEFC94795C2}"/>
    <cellStyle name="Output 2 8 3 16 3" xfId="35151" xr:uid="{0B9B111B-B263-47AB-9FEF-EE20DC72308A}"/>
    <cellStyle name="Output 2 8 3 17" xfId="35152" xr:uid="{7F897507-2858-4BD0-8789-A9988B854A07}"/>
    <cellStyle name="Output 2 8 3 18" xfId="35153" xr:uid="{E390A231-DF93-4B8C-A902-A9754517AE3E}"/>
    <cellStyle name="Output 2 8 3 2" xfId="35154" xr:uid="{B8E98BFA-B885-46AD-B821-41A102D2FDA6}"/>
    <cellStyle name="Output 2 8 3 2 2" xfId="35155" xr:uid="{20AB12E8-D01D-4432-A63C-7994D6D47041}"/>
    <cellStyle name="Output 2 8 3 2 2 2" xfId="35156" xr:uid="{D83ADFAD-B68C-4C31-AE13-EC20E29471C4}"/>
    <cellStyle name="Output 2 8 3 2 2 3" xfId="35157" xr:uid="{DD6859F5-DF77-42EA-B675-C80EF7CEA2DB}"/>
    <cellStyle name="Output 2 8 3 2 3" xfId="35158" xr:uid="{B7FF4DF5-BDF0-4B4B-AE2B-2C08CC184D43}"/>
    <cellStyle name="Output 2 8 3 2 3 2" xfId="35159" xr:uid="{8BEC50F2-84FA-4241-94AE-C56C1E404CB0}"/>
    <cellStyle name="Output 2 8 3 2 3 3" xfId="35160" xr:uid="{36A4F35D-47D4-4868-8A00-4514656354A7}"/>
    <cellStyle name="Output 2 8 3 2 4" xfId="35161" xr:uid="{F9CBAF2E-F81C-44B9-AD15-A54792F14F6B}"/>
    <cellStyle name="Output 2 8 3 2 4 2" xfId="35162" xr:uid="{1A500751-3E70-4B9A-9C39-990FDC86F415}"/>
    <cellStyle name="Output 2 8 3 2 4 3" xfId="35163" xr:uid="{CF0009A8-3466-4A6E-9FAA-8DA9D0A6E45C}"/>
    <cellStyle name="Output 2 8 3 2 5" xfId="35164" xr:uid="{69AE2C9F-4E85-4A88-BB8A-E68278B38BDE}"/>
    <cellStyle name="Output 2 8 3 2 5 2" xfId="35165" xr:uid="{433D101E-D489-4256-988F-59B7DB76D2C2}"/>
    <cellStyle name="Output 2 8 3 2 5 3" xfId="35166" xr:uid="{45FFE610-A831-4364-9F72-08D428946C84}"/>
    <cellStyle name="Output 2 8 3 2 6" xfId="35167" xr:uid="{95687D5A-5C79-4163-B5E8-E83FB32A4E9F}"/>
    <cellStyle name="Output 2 8 3 2 6 2" xfId="35168" xr:uid="{908C79FA-B6A0-4A14-95A9-594555F99AC5}"/>
    <cellStyle name="Output 2 8 3 2 6 3" xfId="35169" xr:uid="{58C71414-BE14-4084-AF58-0CE70AAAED6B}"/>
    <cellStyle name="Output 2 8 3 2 7" xfId="35170" xr:uid="{608FEEA5-CC34-40CF-8EA9-AE68D786D532}"/>
    <cellStyle name="Output 2 8 3 2 8" xfId="35171" xr:uid="{D567B415-B99C-4069-B2BC-A17448E7011E}"/>
    <cellStyle name="Output 2 8 3 2 9" xfId="35172" xr:uid="{F925B943-0875-4282-BACF-F9C3F736DC60}"/>
    <cellStyle name="Output 2 8 3 3" xfId="35173" xr:uid="{6034308F-217A-4CDA-8098-A14F1259FED9}"/>
    <cellStyle name="Output 2 8 3 3 2" xfId="35174" xr:uid="{2D20EAE9-6653-472D-A047-AE59C0665E91}"/>
    <cellStyle name="Output 2 8 3 3 2 2" xfId="35175" xr:uid="{596E32A1-2760-44B9-84AD-322FE088718B}"/>
    <cellStyle name="Output 2 8 3 3 2 3" xfId="35176" xr:uid="{5A3770AA-18A7-41C5-9221-033CACE137B5}"/>
    <cellStyle name="Output 2 8 3 3 3" xfId="35177" xr:uid="{2201D90D-7326-4A6D-892A-AB4396B6A623}"/>
    <cellStyle name="Output 2 8 3 3 3 2" xfId="35178" xr:uid="{E34FD529-43A9-424C-B183-2F97CBC9A5F8}"/>
    <cellStyle name="Output 2 8 3 3 3 3" xfId="35179" xr:uid="{B0D42734-40C2-4528-96E9-6C092C132471}"/>
    <cellStyle name="Output 2 8 3 3 4" xfId="35180" xr:uid="{55E41EDB-391A-4982-9150-EF6F2E69A508}"/>
    <cellStyle name="Output 2 8 3 3 4 2" xfId="35181" xr:uid="{3E76B6F1-CD93-4E63-977F-DD90B9532533}"/>
    <cellStyle name="Output 2 8 3 3 4 3" xfId="35182" xr:uid="{5FCD2508-EBA3-4C9B-BE4A-15389B197D72}"/>
    <cellStyle name="Output 2 8 3 3 5" xfId="35183" xr:uid="{187967FE-317E-4FAB-ADA0-5A49ED42B9C9}"/>
    <cellStyle name="Output 2 8 3 3 5 2" xfId="35184" xr:uid="{307255DA-445E-4F14-985C-0DB3968E6680}"/>
    <cellStyle name="Output 2 8 3 3 5 3" xfId="35185" xr:uid="{CA6AD1D8-DBC2-459C-9156-B76C60D334BC}"/>
    <cellStyle name="Output 2 8 3 3 6" xfId="35186" xr:uid="{B89F371C-C5F0-4FCD-8216-0271F68CCA9B}"/>
    <cellStyle name="Output 2 8 3 3 6 2" xfId="35187" xr:uid="{A7C279B7-1401-471E-9F47-1D43E582E727}"/>
    <cellStyle name="Output 2 8 3 3 6 3" xfId="35188" xr:uid="{CD55F378-BFE7-4B74-A486-ACC454852EBC}"/>
    <cellStyle name="Output 2 8 3 3 7" xfId="35189" xr:uid="{71DB80EA-5F19-4160-B54D-F97B74ED7D3E}"/>
    <cellStyle name="Output 2 8 3 3 8" xfId="35190" xr:uid="{5FEA35E9-19CA-4E8E-A1A5-0B82EB704DF5}"/>
    <cellStyle name="Output 2 8 3 3 9" xfId="35191" xr:uid="{AEDD6231-4ADB-45A4-9DC9-F6AF15A6C37F}"/>
    <cellStyle name="Output 2 8 3 4" xfId="35192" xr:uid="{EF8FEE19-C05A-4ABE-A8C2-483EF9356E77}"/>
    <cellStyle name="Output 2 8 3 4 2" xfId="35193" xr:uid="{597192D6-31F9-4C16-8012-3C7E853646E0}"/>
    <cellStyle name="Output 2 8 3 4 2 2" xfId="35194" xr:uid="{1A745436-1B4D-4568-8FE2-951B2BEF5A4B}"/>
    <cellStyle name="Output 2 8 3 4 2 3" xfId="35195" xr:uid="{173C835F-5308-41B2-AA4E-4E436350F66A}"/>
    <cellStyle name="Output 2 8 3 4 3" xfId="35196" xr:uid="{38E27639-891C-4C6B-8951-4184C39E8624}"/>
    <cellStyle name="Output 2 8 3 4 3 2" xfId="35197" xr:uid="{7D896DC8-7EB0-47A5-93ED-D7D3B6AE907A}"/>
    <cellStyle name="Output 2 8 3 4 3 3" xfId="35198" xr:uid="{79F6D4F1-1F94-424F-93E9-D63F463E215E}"/>
    <cellStyle name="Output 2 8 3 4 4" xfId="35199" xr:uid="{DCC2A4E1-2F0B-4C49-A202-5BC48960051A}"/>
    <cellStyle name="Output 2 8 3 4 4 2" xfId="35200" xr:uid="{46EA2231-7CC6-4E9F-B8B6-1ECFAAF0A584}"/>
    <cellStyle name="Output 2 8 3 4 4 3" xfId="35201" xr:uid="{743A40E0-BD6F-4038-BB37-4653328096D5}"/>
    <cellStyle name="Output 2 8 3 4 5" xfId="35202" xr:uid="{3B72F403-64B8-4AB1-9F22-FBD809FB23B5}"/>
    <cellStyle name="Output 2 8 3 4 5 2" xfId="35203" xr:uid="{F67C1A2D-30A8-4655-AFA5-1958E28358B6}"/>
    <cellStyle name="Output 2 8 3 4 5 3" xfId="35204" xr:uid="{E065C63A-B4EE-497E-8A40-60EA18D45166}"/>
    <cellStyle name="Output 2 8 3 4 6" xfId="35205" xr:uid="{E3887F5C-B4E9-44B3-A41C-8BA033F84267}"/>
    <cellStyle name="Output 2 8 3 4 6 2" xfId="35206" xr:uid="{F92D725B-55C7-4BAF-AEE8-D253EDAAE53E}"/>
    <cellStyle name="Output 2 8 3 4 6 3" xfId="35207" xr:uid="{D0E1FB21-3586-4863-AD62-5967F0A0AC55}"/>
    <cellStyle name="Output 2 8 3 4 7" xfId="35208" xr:uid="{BDB6AA3D-AD3B-47EA-8324-9EA079CB4B3F}"/>
    <cellStyle name="Output 2 8 3 4 8" xfId="35209" xr:uid="{489445D8-1FA7-4E5B-8A24-45728B8C1075}"/>
    <cellStyle name="Output 2 8 3 4 9" xfId="35210" xr:uid="{E8D1A22C-4C57-4158-ABF4-3E4EB06B6430}"/>
    <cellStyle name="Output 2 8 3 5" xfId="35211" xr:uid="{487676FD-B886-494E-8560-ECEA4F9C902C}"/>
    <cellStyle name="Output 2 8 3 5 2" xfId="35212" xr:uid="{4D1EFA30-B990-4FFC-A9A9-4FD2712E56D6}"/>
    <cellStyle name="Output 2 8 3 5 2 2" xfId="35213" xr:uid="{7DD177F3-4BD3-4374-B0F7-BB78C729CC01}"/>
    <cellStyle name="Output 2 8 3 5 2 3" xfId="35214" xr:uid="{33228652-8978-4EF9-9FD0-999F0061BAF3}"/>
    <cellStyle name="Output 2 8 3 5 3" xfId="35215" xr:uid="{28CF2A12-CD24-410F-AF3F-659469D9B11E}"/>
    <cellStyle name="Output 2 8 3 5 3 2" xfId="35216" xr:uid="{8127B23B-6D08-420F-9657-6FA680867E87}"/>
    <cellStyle name="Output 2 8 3 5 3 3" xfId="35217" xr:uid="{F5C828CB-BE2C-47FA-87EB-284202F699EF}"/>
    <cellStyle name="Output 2 8 3 5 4" xfId="35218" xr:uid="{CB741394-4C14-40E1-A364-903FB9635F45}"/>
    <cellStyle name="Output 2 8 3 5 4 2" xfId="35219" xr:uid="{86B0EB3A-E789-42FF-A6F6-AF6D67638371}"/>
    <cellStyle name="Output 2 8 3 5 4 3" xfId="35220" xr:uid="{FE672E26-CB17-4B9D-802C-2EB4471804EC}"/>
    <cellStyle name="Output 2 8 3 5 5" xfId="35221" xr:uid="{8EDE577A-0059-4147-927E-A23EC25A9A00}"/>
    <cellStyle name="Output 2 8 3 5 5 2" xfId="35222" xr:uid="{3D698FD2-7B84-49F0-A1F9-5379FE4EBC54}"/>
    <cellStyle name="Output 2 8 3 5 5 3" xfId="35223" xr:uid="{CC4D833D-3527-4518-8EDF-37244B6F0896}"/>
    <cellStyle name="Output 2 8 3 5 6" xfId="35224" xr:uid="{2E8BC933-92D0-4D1C-B745-BE064932778E}"/>
    <cellStyle name="Output 2 8 3 5 6 2" xfId="35225" xr:uid="{A3B965DE-B53F-42A5-8D00-7F6AF765C99B}"/>
    <cellStyle name="Output 2 8 3 5 6 3" xfId="35226" xr:uid="{BCEAA5B0-80EF-47BE-A29C-758D2D430BD4}"/>
    <cellStyle name="Output 2 8 3 5 7" xfId="35227" xr:uid="{2C2DE351-0C45-48F2-A04D-70B05A2D9FF8}"/>
    <cellStyle name="Output 2 8 3 5 8" xfId="35228" xr:uid="{C1A8CE54-045F-46A2-9A64-639753FD4274}"/>
    <cellStyle name="Output 2 8 3 5 9" xfId="35229" xr:uid="{472D7E08-B699-40A1-B7EF-E85BD5DC32C5}"/>
    <cellStyle name="Output 2 8 3 6" xfId="35230" xr:uid="{49144B90-E59A-4347-A43C-5711AF122C30}"/>
    <cellStyle name="Output 2 8 3 6 2" xfId="35231" xr:uid="{D014B8F9-388D-43C8-AF33-24226696BA45}"/>
    <cellStyle name="Output 2 8 3 6 2 2" xfId="35232" xr:uid="{6FC7AE3E-2E89-47EA-B983-AAA03882EA16}"/>
    <cellStyle name="Output 2 8 3 6 2 3" xfId="35233" xr:uid="{58C7CEE4-3AEB-458C-9B6F-4F5F0985A0DD}"/>
    <cellStyle name="Output 2 8 3 6 3" xfId="35234" xr:uid="{3156B279-A5ED-4B15-A655-098ABE87B5C6}"/>
    <cellStyle name="Output 2 8 3 6 3 2" xfId="35235" xr:uid="{179B2468-445D-4603-860C-ED83857A4DC8}"/>
    <cellStyle name="Output 2 8 3 6 3 3" xfId="35236" xr:uid="{258A5923-A095-4DC6-9F44-27BA9C0B276A}"/>
    <cellStyle name="Output 2 8 3 6 4" xfId="35237" xr:uid="{729577C2-58EE-4875-B823-22375F048CB6}"/>
    <cellStyle name="Output 2 8 3 6 4 2" xfId="35238" xr:uid="{F8951D25-1940-492F-98D4-36C708641FC4}"/>
    <cellStyle name="Output 2 8 3 6 4 3" xfId="35239" xr:uid="{0D8C8190-622D-402D-A616-6487266177D8}"/>
    <cellStyle name="Output 2 8 3 6 5" xfId="35240" xr:uid="{8690957C-6079-4861-9A8C-8A8B1228B142}"/>
    <cellStyle name="Output 2 8 3 6 5 2" xfId="35241" xr:uid="{19F777EA-5BE9-49B9-8413-DD463EFF7AE3}"/>
    <cellStyle name="Output 2 8 3 6 5 3" xfId="35242" xr:uid="{689991B9-E35A-43B9-BEDE-D10FACE93A62}"/>
    <cellStyle name="Output 2 8 3 6 6" xfId="35243" xr:uid="{47EDE888-E05F-4AE1-A647-0AD6B47AF388}"/>
    <cellStyle name="Output 2 8 3 6 6 2" xfId="35244" xr:uid="{8D4EF8A5-76D0-48CF-9A5E-4EB5FD7E5E04}"/>
    <cellStyle name="Output 2 8 3 6 6 3" xfId="35245" xr:uid="{99BE1E94-B1B4-44BA-B437-706EBD401E6B}"/>
    <cellStyle name="Output 2 8 3 6 7" xfId="35246" xr:uid="{ACF78DD4-7DE0-43EB-A788-98524DC71ADA}"/>
    <cellStyle name="Output 2 8 3 6 8" xfId="35247" xr:uid="{4B13CB1A-4D34-4A3C-92E7-2A30A4D4689B}"/>
    <cellStyle name="Output 2 8 3 6 9" xfId="35248" xr:uid="{474EC0F4-A749-42EB-9302-5D2134C39713}"/>
    <cellStyle name="Output 2 8 3 7" xfId="35249" xr:uid="{E1543A62-6E86-4881-AD36-F615FD1B38BE}"/>
    <cellStyle name="Output 2 8 3 7 2" xfId="35250" xr:uid="{D426DF75-3CC6-43AC-9AE0-43E0FD4EA4D4}"/>
    <cellStyle name="Output 2 8 3 7 2 2" xfId="35251" xr:uid="{D4FE8EF0-AA9B-47BD-8D31-39104EFD9A8A}"/>
    <cellStyle name="Output 2 8 3 7 2 3" xfId="35252" xr:uid="{B366BD44-EE7A-49A5-ABDA-9C81024EA753}"/>
    <cellStyle name="Output 2 8 3 7 3" xfId="35253" xr:uid="{C4B21163-AC18-492B-83A4-DD310B77D905}"/>
    <cellStyle name="Output 2 8 3 7 3 2" xfId="35254" xr:uid="{3586C57F-DE53-4501-A584-672E76C50A28}"/>
    <cellStyle name="Output 2 8 3 7 3 3" xfId="35255" xr:uid="{EB7F4CB8-E373-4D4D-9A3B-52313C4B6D61}"/>
    <cellStyle name="Output 2 8 3 7 4" xfId="35256" xr:uid="{D89D99FA-4C79-4676-BF23-017378223265}"/>
    <cellStyle name="Output 2 8 3 7 4 2" xfId="35257" xr:uid="{2474CF3F-EF53-4F6B-9950-D4F346CA0E2F}"/>
    <cellStyle name="Output 2 8 3 7 4 3" xfId="35258" xr:uid="{5D0AAD47-207D-4A0D-8834-5AAF8F60E3A0}"/>
    <cellStyle name="Output 2 8 3 7 5" xfId="35259" xr:uid="{5D03A796-16BD-4F57-BB36-4CC6A13FE96C}"/>
    <cellStyle name="Output 2 8 3 7 5 2" xfId="35260" xr:uid="{AFF7A538-8324-44EC-BD3A-3431F689DC33}"/>
    <cellStyle name="Output 2 8 3 7 5 3" xfId="35261" xr:uid="{F2BE7263-8542-47A5-BB4D-E67D334D3FE5}"/>
    <cellStyle name="Output 2 8 3 7 6" xfId="35262" xr:uid="{CA44CF68-1A82-4764-BF63-9E5B6FEC4CCB}"/>
    <cellStyle name="Output 2 8 3 7 6 2" xfId="35263" xr:uid="{D81AF47C-885B-49FF-9192-71ED8CCBFE56}"/>
    <cellStyle name="Output 2 8 3 7 6 3" xfId="35264" xr:uid="{4949DA15-2FD1-4AC4-8A14-9797EC0F9074}"/>
    <cellStyle name="Output 2 8 3 7 7" xfId="35265" xr:uid="{9207F7E6-0F40-4964-A0A3-5311F51AD22E}"/>
    <cellStyle name="Output 2 8 3 7 8" xfId="35266" xr:uid="{9B86B545-A451-4E6F-A505-BFAC6CAD8562}"/>
    <cellStyle name="Output 2 8 3 7 9" xfId="35267" xr:uid="{5CE29A8F-B9BE-442B-A8EC-90EE66FCA063}"/>
    <cellStyle name="Output 2 8 3 8" xfId="35268" xr:uid="{72F91004-0761-42C3-8956-A6FF2112D1F1}"/>
    <cellStyle name="Output 2 8 3 8 2" xfId="35269" xr:uid="{CD1B58AF-FBB0-4489-B99F-F7DBC35F1F20}"/>
    <cellStyle name="Output 2 8 3 8 2 2" xfId="35270" xr:uid="{0DB129CD-CFED-4F6D-9880-E71F9092C694}"/>
    <cellStyle name="Output 2 8 3 8 2 3" xfId="35271" xr:uid="{F3D62880-B5C4-4AED-8CE0-65D5BCCE9227}"/>
    <cellStyle name="Output 2 8 3 8 3" xfId="35272" xr:uid="{91AAC494-A486-4C93-B4A4-6BA0DE4ECB88}"/>
    <cellStyle name="Output 2 8 3 8 3 2" xfId="35273" xr:uid="{9C62555F-32E2-4F10-9A2A-2338351875F9}"/>
    <cellStyle name="Output 2 8 3 8 3 3" xfId="35274" xr:uid="{A2F5B6C5-CA3F-443B-8351-92E837D08DBB}"/>
    <cellStyle name="Output 2 8 3 8 4" xfId="35275" xr:uid="{297126FE-C943-451F-ACCC-AE38C05778F1}"/>
    <cellStyle name="Output 2 8 3 8 4 2" xfId="35276" xr:uid="{982BE44A-B441-420C-ADF9-18D2D7E18F25}"/>
    <cellStyle name="Output 2 8 3 8 4 3" xfId="35277" xr:uid="{F075992B-FC28-45F0-BB2A-86E833637A38}"/>
    <cellStyle name="Output 2 8 3 8 5" xfId="35278" xr:uid="{FAD6F446-EBD6-4176-9650-FCA2505F115A}"/>
    <cellStyle name="Output 2 8 3 8 5 2" xfId="35279" xr:uid="{28BF8135-719E-4950-9E94-1C2EF374E217}"/>
    <cellStyle name="Output 2 8 3 8 5 3" xfId="35280" xr:uid="{4D2E27E2-6163-4D67-8E2C-30FFDA3CB468}"/>
    <cellStyle name="Output 2 8 3 8 6" xfId="35281" xr:uid="{A659BEC9-524A-489C-AA4B-0FE7A6E09E0F}"/>
    <cellStyle name="Output 2 8 3 8 6 2" xfId="35282" xr:uid="{BA6076C0-BAA2-41D8-A9A0-0F5F48DB1E80}"/>
    <cellStyle name="Output 2 8 3 8 6 3" xfId="35283" xr:uid="{AE892CC6-BDD8-41F1-907A-6BC998F74937}"/>
    <cellStyle name="Output 2 8 3 8 7" xfId="35284" xr:uid="{4F5663A1-1F5D-44C5-A3AE-23B832903E38}"/>
    <cellStyle name="Output 2 8 3 8 8" xfId="35285" xr:uid="{C01F6430-1E1E-4021-BD51-1D65C63F645F}"/>
    <cellStyle name="Output 2 8 3 8 9" xfId="35286" xr:uid="{67B3338F-7A1F-42AD-B856-A56B523A3A4A}"/>
    <cellStyle name="Output 2 8 3 9" xfId="35287" xr:uid="{856535D4-9594-4E2E-B39F-79AF725DFA64}"/>
    <cellStyle name="Output 2 8 3 9 2" xfId="35288" xr:uid="{CA0ECFE1-523E-44E3-94C5-0F67133BB396}"/>
    <cellStyle name="Output 2 8 3 9 2 2" xfId="35289" xr:uid="{7ECF5832-A18A-4D1F-AA8B-28EB71DDA4E5}"/>
    <cellStyle name="Output 2 8 3 9 2 3" xfId="35290" xr:uid="{03CE6C0B-D8FE-49A0-911B-94229D555979}"/>
    <cellStyle name="Output 2 8 3 9 3" xfId="35291" xr:uid="{6899AF57-6D4E-494A-8F80-0E432B968D4E}"/>
    <cellStyle name="Output 2 8 3 9 3 2" xfId="35292" xr:uid="{98EF6A58-9F3D-4A6A-8854-E76FDCDE0789}"/>
    <cellStyle name="Output 2 8 3 9 3 3" xfId="35293" xr:uid="{2AE55DD6-FC41-4487-8737-812C5C877F50}"/>
    <cellStyle name="Output 2 8 3 9 4" xfId="35294" xr:uid="{324AA761-D41E-4D45-BEB0-FD7F8F4635D5}"/>
    <cellStyle name="Output 2 8 3 9 4 2" xfId="35295" xr:uid="{F1C4E140-D4EF-45FE-A561-6B6D524D247A}"/>
    <cellStyle name="Output 2 8 3 9 4 3" xfId="35296" xr:uid="{16F89195-C9DA-40F3-84E8-8F0C8B387F47}"/>
    <cellStyle name="Output 2 8 3 9 5" xfId="35297" xr:uid="{6A4CCB36-D94D-4B47-AD4D-83C8E6AB6C8A}"/>
    <cellStyle name="Output 2 8 3 9 5 2" xfId="35298" xr:uid="{40460F25-4A0E-4E96-ACE0-8A457E50AEFB}"/>
    <cellStyle name="Output 2 8 3 9 5 3" xfId="35299" xr:uid="{3E9CB45C-F3A2-4E3B-B01C-895FBDC8C066}"/>
    <cellStyle name="Output 2 8 3 9 6" xfId="35300" xr:uid="{D346ED50-F299-4731-A57B-B1D41E325BAB}"/>
    <cellStyle name="Output 2 8 3 9 6 2" xfId="35301" xr:uid="{AB0F61AD-BE95-4531-889E-587FB0C083AE}"/>
    <cellStyle name="Output 2 8 3 9 6 3" xfId="35302" xr:uid="{3D226780-2FEF-465E-AEAB-E6C9852726D9}"/>
    <cellStyle name="Output 2 8 3 9 7" xfId="35303" xr:uid="{A9135C4C-E58B-4DF7-80BF-CE2ADADF199D}"/>
    <cellStyle name="Output 2 8 3 9 8" xfId="35304" xr:uid="{A37270CF-CE3B-435D-BE0A-09DE362643E8}"/>
    <cellStyle name="Output 2 8 4" xfId="35305" xr:uid="{9981E4F5-61B8-4FC4-BA32-45EB64A882F6}"/>
    <cellStyle name="Output 2 8 4 10" xfId="35306" xr:uid="{9742A672-4B24-4265-8548-FF443CCCE868}"/>
    <cellStyle name="Output 2 8 4 11" xfId="35307" xr:uid="{C7A7564D-13FB-4E56-91CA-C36EEBEDBA81}"/>
    <cellStyle name="Output 2 8 4 2" xfId="35308" xr:uid="{B4EE2E71-4563-483B-9595-D364CFDD84B4}"/>
    <cellStyle name="Output 2 8 4 2 2" xfId="35309" xr:uid="{DF37787F-55D0-46A4-A295-9450807D5603}"/>
    <cellStyle name="Output 2 8 4 2 3" xfId="35310" xr:uid="{146B4536-B17A-4C31-9EC5-180AE5475982}"/>
    <cellStyle name="Output 2 8 4 2 4" xfId="35311" xr:uid="{4EECAA3F-92C5-41AF-9BD3-EC98B985CEF0}"/>
    <cellStyle name="Output 2 8 4 3" xfId="35312" xr:uid="{93D79BDF-082E-4AF5-93F8-C62D8F40B2EB}"/>
    <cellStyle name="Output 2 8 4 3 2" xfId="35313" xr:uid="{E790407D-9718-4809-935C-6A8FF5F01F61}"/>
    <cellStyle name="Output 2 8 4 3 3" xfId="35314" xr:uid="{3EF4E3A3-1335-4D35-B187-ABF204C5FA01}"/>
    <cellStyle name="Output 2 8 4 3 4" xfId="35315" xr:uid="{418EBB15-711A-4AE2-82C2-5D00ABD63691}"/>
    <cellStyle name="Output 2 8 4 4" xfId="35316" xr:uid="{937E93A9-8A2C-4113-85CC-FC9AA9506627}"/>
    <cellStyle name="Output 2 8 4 4 2" xfId="35317" xr:uid="{91A79658-EE48-48A4-AD07-61238CC7F060}"/>
    <cellStyle name="Output 2 8 4 4 3" xfId="35318" xr:uid="{51806830-1EC1-4E60-A69A-47F5008DBF70}"/>
    <cellStyle name="Output 2 8 4 4 4" xfId="35319" xr:uid="{418C7BD5-4356-416D-9D91-0C8687AD06D0}"/>
    <cellStyle name="Output 2 8 4 5" xfId="35320" xr:uid="{7B9F347E-7E49-464B-AEC6-B31B46D2230D}"/>
    <cellStyle name="Output 2 8 4 5 2" xfId="35321" xr:uid="{6914BFE1-68E3-4D1F-8159-B342407BDEA0}"/>
    <cellStyle name="Output 2 8 4 5 3" xfId="35322" xr:uid="{4EAD3540-5108-4E71-96EB-75C292835C6B}"/>
    <cellStyle name="Output 2 8 4 5 4" xfId="35323" xr:uid="{2112E1D9-86E9-474C-ABC5-607F48AF06EE}"/>
    <cellStyle name="Output 2 8 4 6" xfId="35324" xr:uid="{310F6BBC-1549-459B-8967-8703EBA072CA}"/>
    <cellStyle name="Output 2 8 4 6 2" xfId="35325" xr:uid="{869E9473-C876-4201-B271-0515CD3CB484}"/>
    <cellStyle name="Output 2 8 4 6 3" xfId="35326" xr:uid="{2D8E3DF0-ABF5-4C00-969B-A7D30EFE490B}"/>
    <cellStyle name="Output 2 8 4 6 4" xfId="35327" xr:uid="{20A36DE1-381A-4700-AF53-10BB55A2C777}"/>
    <cellStyle name="Output 2 8 4 7" xfId="35328" xr:uid="{A807ED6B-A8E4-4CA9-92BC-F45B2EE9A68E}"/>
    <cellStyle name="Output 2 8 4 8" xfId="35329" xr:uid="{1CE500EA-17D7-4FFC-B5BD-97E9E7800ED3}"/>
    <cellStyle name="Output 2 8 4 9" xfId="35330" xr:uid="{DE2CE188-04A6-4885-92F0-64DAA80E430A}"/>
    <cellStyle name="Output 2 8 5" xfId="35331" xr:uid="{EC5D7CFA-F746-49D9-A692-5A0FFF33A9C6}"/>
    <cellStyle name="Output 2 8 5 10" xfId="35332" xr:uid="{03ACE553-D632-41FC-84AD-8653048B6B0C}"/>
    <cellStyle name="Output 2 8 5 11" xfId="35333" xr:uid="{C6158059-4CE2-4D5F-8BF2-A0226C7DC524}"/>
    <cellStyle name="Output 2 8 5 2" xfId="35334" xr:uid="{E09114BD-7538-46CE-A6BE-F00417D87CB7}"/>
    <cellStyle name="Output 2 8 5 2 2" xfId="35335" xr:uid="{60DDA82C-CE96-4D67-AA45-CCB3D90FA1DA}"/>
    <cellStyle name="Output 2 8 5 2 3" xfId="35336" xr:uid="{077C1B11-8125-4AC5-A0BD-8C4528C33C0E}"/>
    <cellStyle name="Output 2 8 5 2 4" xfId="35337" xr:uid="{EAB429B1-0669-45DF-8060-C7A02C0DF252}"/>
    <cellStyle name="Output 2 8 5 3" xfId="35338" xr:uid="{6E6BDEBF-584A-4504-A8EA-D9253CCE8C8E}"/>
    <cellStyle name="Output 2 8 5 3 2" xfId="35339" xr:uid="{3E976AAB-0259-4CBD-94E3-64A10DF5F057}"/>
    <cellStyle name="Output 2 8 5 3 3" xfId="35340" xr:uid="{6EE0B702-B9B4-4F0E-AB2A-0434295664FB}"/>
    <cellStyle name="Output 2 8 5 3 4" xfId="35341" xr:uid="{C773287A-CDC8-411C-B959-69BB48565B6A}"/>
    <cellStyle name="Output 2 8 5 4" xfId="35342" xr:uid="{04F18906-A0EF-43D1-92E8-06FE34F940A6}"/>
    <cellStyle name="Output 2 8 5 4 2" xfId="35343" xr:uid="{6FCD34C1-FF28-4D0D-8DF2-26C3683942DA}"/>
    <cellStyle name="Output 2 8 5 4 3" xfId="35344" xr:uid="{94AD9998-F830-408B-916C-10E28B0711A7}"/>
    <cellStyle name="Output 2 8 5 4 4" xfId="35345" xr:uid="{F2FA8AB7-6FA3-4BCD-B3C8-5810620F50D1}"/>
    <cellStyle name="Output 2 8 5 5" xfId="35346" xr:uid="{46EC9AE0-B0FF-453B-8350-7B2325AC4D47}"/>
    <cellStyle name="Output 2 8 5 5 2" xfId="35347" xr:uid="{18E992D6-7CFE-45E8-AF6E-E2CF69D9ACF8}"/>
    <cellStyle name="Output 2 8 5 5 3" xfId="35348" xr:uid="{AE177175-03E1-44E9-8DFC-54EE82252732}"/>
    <cellStyle name="Output 2 8 5 5 4" xfId="35349" xr:uid="{E9C0AE1A-62EA-451C-AE55-8C5A92AD4CB8}"/>
    <cellStyle name="Output 2 8 5 6" xfId="35350" xr:uid="{34FA689E-F9C1-482C-9A53-A338E6D25EBC}"/>
    <cellStyle name="Output 2 8 5 6 2" xfId="35351" xr:uid="{4CC9F30C-F2B0-41C9-9DE9-9DCE1D7D4136}"/>
    <cellStyle name="Output 2 8 5 6 3" xfId="35352" xr:uid="{FB45939F-0C4A-40EE-953F-755D0DFE82BB}"/>
    <cellStyle name="Output 2 8 5 6 4" xfId="35353" xr:uid="{6689BBE9-F1F3-4A78-A4C1-63565CC68459}"/>
    <cellStyle name="Output 2 8 5 7" xfId="35354" xr:uid="{423BCEA2-376B-4AA4-BBD7-B811492C9372}"/>
    <cellStyle name="Output 2 8 5 8" xfId="35355" xr:uid="{7687EB72-768B-482A-9699-A65AE0F5584E}"/>
    <cellStyle name="Output 2 8 5 9" xfId="35356" xr:uid="{D7D34125-071E-497C-8697-CF12BECC3DB5}"/>
    <cellStyle name="Output 2 8 6" xfId="35357" xr:uid="{FE632191-AE52-4695-828F-1C5B0A201D49}"/>
    <cellStyle name="Output 2 8 6 2" xfId="35358" xr:uid="{E7C6BB03-2859-41E0-B3C9-0CE2DC89F4CF}"/>
    <cellStyle name="Output 2 8 6 2 2" xfId="35359" xr:uid="{FEB85F67-797B-4CF4-A9F8-335D0B739066}"/>
    <cellStyle name="Output 2 8 6 2 3" xfId="35360" xr:uid="{BE352881-7C7C-4E36-8051-0DECD6D08BA1}"/>
    <cellStyle name="Output 2 8 6 3" xfId="35361" xr:uid="{095EFFD3-2BAD-4017-BA6B-BAC5150DC3CA}"/>
    <cellStyle name="Output 2 8 6 3 2" xfId="35362" xr:uid="{FF8960A7-6033-44AD-A645-828D00B94CF7}"/>
    <cellStyle name="Output 2 8 6 3 3" xfId="35363" xr:uid="{78BF22A1-7578-4DBC-B5F1-CA2000305205}"/>
    <cellStyle name="Output 2 8 6 4" xfId="35364" xr:uid="{E802111D-4956-4B4E-B75E-E664C8D5755B}"/>
    <cellStyle name="Output 2 8 6 4 2" xfId="35365" xr:uid="{C71C1758-7DC6-413D-8E10-23F15DC5CDCB}"/>
    <cellStyle name="Output 2 8 6 4 3" xfId="35366" xr:uid="{7C342B39-9088-45DB-8D4B-FD71E0CCA1DB}"/>
    <cellStyle name="Output 2 8 6 5" xfId="35367" xr:uid="{ACFA50EE-3446-4EA6-A653-D38BC5DE6366}"/>
    <cellStyle name="Output 2 8 6 5 2" xfId="35368" xr:uid="{F20A2BEF-0079-4487-A1A5-FB6D27782CE7}"/>
    <cellStyle name="Output 2 8 6 5 3" xfId="35369" xr:uid="{99347D7D-549C-4F9F-AE63-E672745C043A}"/>
    <cellStyle name="Output 2 8 6 6" xfId="35370" xr:uid="{37793FF7-CDAF-4D41-BD9F-A1B35BDC1427}"/>
    <cellStyle name="Output 2 8 6 6 2" xfId="35371" xr:uid="{43918536-7607-47F1-A4E8-5AE5742CBF5F}"/>
    <cellStyle name="Output 2 8 6 6 3" xfId="35372" xr:uid="{254ECD9A-1923-4F4B-92F4-59C50DB0DA4F}"/>
    <cellStyle name="Output 2 8 6 7" xfId="35373" xr:uid="{E0F7EBC5-31E8-47D1-A742-FDD95A47A6D3}"/>
    <cellStyle name="Output 2 8 6 8" xfId="35374" xr:uid="{830F76E4-E6F2-4A76-AB3E-A58A32AC30EE}"/>
    <cellStyle name="Output 2 8 6 9" xfId="35375" xr:uid="{F1F685BC-CFE4-4218-9263-7CD35AE5AA32}"/>
    <cellStyle name="Output 2 8 7" xfId="35376" xr:uid="{2F04ED7B-3635-4C16-B27B-20B0FC31D02C}"/>
    <cellStyle name="Output 2 8 7 2" xfId="35377" xr:uid="{7EE3DC55-FB58-422C-A405-7419B9C498EC}"/>
    <cellStyle name="Output 2 8 7 2 2" xfId="35378" xr:uid="{FCF9203B-7134-4849-960F-9A5EFF2BB705}"/>
    <cellStyle name="Output 2 8 7 2 3" xfId="35379" xr:uid="{7D53844B-4D37-4B8C-A7A7-35098EC0EDA1}"/>
    <cellStyle name="Output 2 8 7 3" xfId="35380" xr:uid="{408D47FA-5697-4CD8-A3B2-3127C5077E3E}"/>
    <cellStyle name="Output 2 8 7 3 2" xfId="35381" xr:uid="{383E5BCD-BBC2-4C95-A3C1-0371AFFFB554}"/>
    <cellStyle name="Output 2 8 7 3 3" xfId="35382" xr:uid="{B4267565-E7F1-4040-91BE-4299194F3C95}"/>
    <cellStyle name="Output 2 8 7 4" xfId="35383" xr:uid="{9F447D82-9585-4350-963F-FDE0B89640DA}"/>
    <cellStyle name="Output 2 8 7 4 2" xfId="35384" xr:uid="{F20405F2-F9B8-4F9C-BEF2-E216AF3B5355}"/>
    <cellStyle name="Output 2 8 7 4 3" xfId="35385" xr:uid="{D212D3B4-7392-427F-91CF-7C1A2B00A264}"/>
    <cellStyle name="Output 2 8 7 5" xfId="35386" xr:uid="{8F5639B2-9391-4D77-BCFC-038F7128CC73}"/>
    <cellStyle name="Output 2 8 7 5 2" xfId="35387" xr:uid="{6E521173-FCE9-4F0E-8EC8-260E2B182125}"/>
    <cellStyle name="Output 2 8 7 5 3" xfId="35388" xr:uid="{AF365C75-F57E-4491-9705-465133615EBD}"/>
    <cellStyle name="Output 2 8 7 6" xfId="35389" xr:uid="{496FAFF0-947F-443F-8506-8F6596554AE3}"/>
    <cellStyle name="Output 2 8 7 6 2" xfId="35390" xr:uid="{A059E950-3456-4733-8D5D-61302347CA14}"/>
    <cellStyle name="Output 2 8 7 6 3" xfId="35391" xr:uid="{37524A1D-062A-4EF6-A432-95D171683307}"/>
    <cellStyle name="Output 2 8 7 7" xfId="35392" xr:uid="{3ACEC60C-9B34-4575-92A0-15731DC44C75}"/>
    <cellStyle name="Output 2 8 7 8" xfId="35393" xr:uid="{D1DC5D2F-FB55-4693-970D-0118F44570E1}"/>
    <cellStyle name="Output 2 8 7 9" xfId="35394" xr:uid="{8BD319E9-C46D-4233-AE3A-BB5CD776050E}"/>
    <cellStyle name="Output 2 8 8" xfId="35395" xr:uid="{0EDA480B-794A-4008-A791-8C13111958CC}"/>
    <cellStyle name="Output 2 8 8 2" xfId="35396" xr:uid="{D9604301-F4E5-4DFB-A8B2-6E037E008E60}"/>
    <cellStyle name="Output 2 8 8 2 2" xfId="35397" xr:uid="{01D440CE-6CC6-486C-AA4B-78E2D382026D}"/>
    <cellStyle name="Output 2 8 8 2 3" xfId="35398" xr:uid="{CA6B6A99-5E9C-4AEA-8F4D-518001B73CB0}"/>
    <cellStyle name="Output 2 8 8 3" xfId="35399" xr:uid="{DD7A8A4B-25A0-4BAD-9EC6-D6723F9A6EDE}"/>
    <cellStyle name="Output 2 8 8 3 2" xfId="35400" xr:uid="{02D14DD3-9CDE-495F-8D74-B1A76E21B51C}"/>
    <cellStyle name="Output 2 8 8 3 3" xfId="35401" xr:uid="{7711E1FB-0391-493C-AA3C-FF9D03C9CB92}"/>
    <cellStyle name="Output 2 8 8 4" xfId="35402" xr:uid="{FB27DAD4-C206-4305-BEEF-4AE76AF30CCC}"/>
    <cellStyle name="Output 2 8 8 4 2" xfId="35403" xr:uid="{7D5B83ED-17EA-4D17-AD14-A3D7271BBE69}"/>
    <cellStyle name="Output 2 8 8 4 3" xfId="35404" xr:uid="{6A2A313F-497A-429C-A270-9EAF3FA1B60F}"/>
    <cellStyle name="Output 2 8 8 5" xfId="35405" xr:uid="{DED0CA72-471F-47CC-8BB0-7850B1161FAB}"/>
    <cellStyle name="Output 2 8 8 5 2" xfId="35406" xr:uid="{244091BD-01A7-4AAE-9FC9-35663742FD72}"/>
    <cellStyle name="Output 2 8 8 5 3" xfId="35407" xr:uid="{3D2F67F9-536E-493E-812D-2D069B1B78BA}"/>
    <cellStyle name="Output 2 8 8 6" xfId="35408" xr:uid="{650FF320-8C0C-4B74-95AE-3D5A5DD945F2}"/>
    <cellStyle name="Output 2 8 8 6 2" xfId="35409" xr:uid="{7147C19B-5A42-475A-99E4-63FB494B77C9}"/>
    <cellStyle name="Output 2 8 8 6 3" xfId="35410" xr:uid="{52281EBF-F7E1-4CFA-ACFD-CAD0FF82FC49}"/>
    <cellStyle name="Output 2 8 8 7" xfId="35411" xr:uid="{0E076262-9053-4CC5-8354-E991D2B05543}"/>
    <cellStyle name="Output 2 8 8 8" xfId="35412" xr:uid="{A68E1C9C-29B3-41BA-B62A-811FD1BA9E8C}"/>
    <cellStyle name="Output 2 8 8 9" xfId="35413" xr:uid="{3A70DF78-187D-4471-B8AB-D2E08FA6537C}"/>
    <cellStyle name="Output 2 8 9" xfId="35414" xr:uid="{FB565271-09BA-4A2C-853F-423B97F9F44C}"/>
    <cellStyle name="Output 2 8 9 2" xfId="35415" xr:uid="{37A088C6-1634-439C-9D90-9FF4F3AEE64A}"/>
    <cellStyle name="Output 2 8 9 2 2" xfId="35416" xr:uid="{0D86431A-A4BB-4328-A46D-A586FD339362}"/>
    <cellStyle name="Output 2 8 9 2 3" xfId="35417" xr:uid="{F6FCDD2D-E727-4788-80FC-C2959FF22D30}"/>
    <cellStyle name="Output 2 8 9 3" xfId="35418" xr:uid="{DB2258DD-A2A1-41B1-B809-566FD39F7C0A}"/>
    <cellStyle name="Output 2 8 9 3 2" xfId="35419" xr:uid="{2246702F-ABFE-4AFE-B9C9-38825C3A9555}"/>
    <cellStyle name="Output 2 8 9 3 3" xfId="35420" xr:uid="{7E28589D-246C-408A-8D50-717C7625B6E4}"/>
    <cellStyle name="Output 2 8 9 4" xfId="35421" xr:uid="{69128B53-FD26-43D2-8D48-2B28159C1C5A}"/>
    <cellStyle name="Output 2 8 9 4 2" xfId="35422" xr:uid="{A6E2B367-95EE-4D17-B44B-114E1DB6D4AE}"/>
    <cellStyle name="Output 2 8 9 4 3" xfId="35423" xr:uid="{02946EF3-0C36-4AB8-8D87-85492B1A631B}"/>
    <cellStyle name="Output 2 8 9 5" xfId="35424" xr:uid="{D16CFF45-9BA3-40BC-B978-8E54F990FBC2}"/>
    <cellStyle name="Output 2 8 9 5 2" xfId="35425" xr:uid="{2BD347C2-E15A-43AF-97E9-5C248FAB266B}"/>
    <cellStyle name="Output 2 8 9 5 3" xfId="35426" xr:uid="{379B6B2A-8B1D-48F6-B71B-175BFA9420F8}"/>
    <cellStyle name="Output 2 8 9 6" xfId="35427" xr:uid="{7A7B3B8A-C893-4461-8C12-5BD4E66ACFEC}"/>
    <cellStyle name="Output 2 8 9 6 2" xfId="35428" xr:uid="{355D5DC9-E78B-4089-8F11-4655C0D5C66B}"/>
    <cellStyle name="Output 2 8 9 6 3" xfId="35429" xr:uid="{53B4689C-1808-4866-A46A-20BD4B063461}"/>
    <cellStyle name="Output 2 8 9 7" xfId="35430" xr:uid="{1A3C342E-7CAB-4BA4-B197-47F095067A36}"/>
    <cellStyle name="Output 2 8 9 8" xfId="35431" xr:uid="{8771B303-00B8-4C01-BE25-79D53CB600C5}"/>
    <cellStyle name="Output 2 8 9 9" xfId="35432" xr:uid="{02481891-14EA-4DD7-9E77-D3B5126F9DC5}"/>
    <cellStyle name="Output 2 9" xfId="35433" xr:uid="{1F25FEAF-CEB6-4AB5-BF60-A56E48E03E3E}"/>
    <cellStyle name="Output 2 9 10" xfId="35434" xr:uid="{69DD61E8-260A-41F2-92EF-E360AB88CFAE}"/>
    <cellStyle name="Output 2 9 10 2" xfId="35435" xr:uid="{1BA7329D-55BC-4021-BFEE-7EBFF9F08C74}"/>
    <cellStyle name="Output 2 9 10 2 2" xfId="35436" xr:uid="{C476E206-E333-4D13-AD7E-2A6259041F3A}"/>
    <cellStyle name="Output 2 9 10 2 3" xfId="35437" xr:uid="{38F38FEA-2E0E-44F3-9A5D-76EF75FC5ACF}"/>
    <cellStyle name="Output 2 9 10 3" xfId="35438" xr:uid="{FF5BA18E-7486-484E-B25D-4EA00857D335}"/>
    <cellStyle name="Output 2 9 10 3 2" xfId="35439" xr:uid="{2508C03A-A3FC-4970-BDDC-D051351A44C7}"/>
    <cellStyle name="Output 2 9 10 3 3" xfId="35440" xr:uid="{CE0E3F5D-3AF0-411D-8B31-CB7A890CF729}"/>
    <cellStyle name="Output 2 9 10 4" xfId="35441" xr:uid="{7C49D867-6527-4C71-BC90-D9AFB85ED670}"/>
    <cellStyle name="Output 2 9 10 4 2" xfId="35442" xr:uid="{2B058FB1-E7CD-4627-A4E5-0E8818E6E5A6}"/>
    <cellStyle name="Output 2 9 10 4 3" xfId="35443" xr:uid="{0D59A54B-1834-4A43-BFEF-0FAE0F0CDAAC}"/>
    <cellStyle name="Output 2 9 10 5" xfId="35444" xr:uid="{74DC1649-F061-4D60-9933-9244F2672012}"/>
    <cellStyle name="Output 2 9 10 5 2" xfId="35445" xr:uid="{852E9D4B-CD33-435B-BA53-2649B219342F}"/>
    <cellStyle name="Output 2 9 10 5 3" xfId="35446" xr:uid="{6117FABD-9808-4E24-8CD6-CB1FAB3B6775}"/>
    <cellStyle name="Output 2 9 10 6" xfId="35447" xr:uid="{9916D0FF-8A3D-403D-BF47-AD180B68838A}"/>
    <cellStyle name="Output 2 9 10 6 2" xfId="35448" xr:uid="{51D6E895-F7AE-4EC3-935F-27641CAB65A3}"/>
    <cellStyle name="Output 2 9 10 6 3" xfId="35449" xr:uid="{BC97F423-1761-4255-B69F-D49F7348894C}"/>
    <cellStyle name="Output 2 9 10 7" xfId="35450" xr:uid="{BC49B3EA-CD55-462F-A08C-1D3A75D5EB2E}"/>
    <cellStyle name="Output 2 9 10 8" xfId="35451" xr:uid="{4B5F32D8-7E87-40E6-B80A-DCD083E3CCD6}"/>
    <cellStyle name="Output 2 9 10 9" xfId="35452" xr:uid="{44C8A34C-D22F-4A4B-9BEE-F4F02B6D9E7A}"/>
    <cellStyle name="Output 2 9 11" xfId="35453" xr:uid="{1195582C-DFBA-4FD5-A319-43DABA403B5A}"/>
    <cellStyle name="Output 2 9 11 2" xfId="35454" xr:uid="{302A3DD1-2482-4B9F-836B-9300BA2C33FB}"/>
    <cellStyle name="Output 2 9 11 2 2" xfId="35455" xr:uid="{505AB26D-0638-43A4-A8A9-9AD88B7B7494}"/>
    <cellStyle name="Output 2 9 11 2 3" xfId="35456" xr:uid="{31C7F0B5-3B2F-4D91-89C1-F7761130933F}"/>
    <cellStyle name="Output 2 9 11 3" xfId="35457" xr:uid="{E59D48ED-0586-424B-806E-51A202E3FA9F}"/>
    <cellStyle name="Output 2 9 11 3 2" xfId="35458" xr:uid="{3330E10F-6BAA-4A12-9992-FF761255388F}"/>
    <cellStyle name="Output 2 9 11 3 3" xfId="35459" xr:uid="{B923BB6D-B7AC-4D30-B7B2-22AF5A88CB87}"/>
    <cellStyle name="Output 2 9 11 4" xfId="35460" xr:uid="{07E720C6-E48F-4CAD-A2B0-BB4E993208A7}"/>
    <cellStyle name="Output 2 9 11 4 2" xfId="35461" xr:uid="{AF9097C5-B59A-45B1-8E08-7231456218BD}"/>
    <cellStyle name="Output 2 9 11 4 3" xfId="35462" xr:uid="{7D3B06F6-3DBE-438D-A5B3-3F38893BE9E3}"/>
    <cellStyle name="Output 2 9 11 5" xfId="35463" xr:uid="{A6305F60-CEAD-400D-B18C-9F46748F7E8E}"/>
    <cellStyle name="Output 2 9 11 5 2" xfId="35464" xr:uid="{FE490CE8-61C5-4D4D-BE0A-8B572A669D7A}"/>
    <cellStyle name="Output 2 9 11 5 3" xfId="35465" xr:uid="{7A6E8D38-72C8-44BD-97AF-AEA9F8618CBA}"/>
    <cellStyle name="Output 2 9 11 6" xfId="35466" xr:uid="{7C20081F-A90B-4DAE-95B0-B32973ED4722}"/>
    <cellStyle name="Output 2 9 11 6 2" xfId="35467" xr:uid="{E7D87082-8E13-4AA0-8413-88EE931612F0}"/>
    <cellStyle name="Output 2 9 11 6 3" xfId="35468" xr:uid="{7BD78473-FD92-45C1-B068-6445E514A8C4}"/>
    <cellStyle name="Output 2 9 11 7" xfId="35469" xr:uid="{798730EF-2838-4F44-B8D3-2F2D97A7942F}"/>
    <cellStyle name="Output 2 9 11 8" xfId="35470" xr:uid="{6A7FC7C5-685D-4B85-9953-5307704CFBE7}"/>
    <cellStyle name="Output 2 9 11 9" xfId="35471" xr:uid="{949B8238-3A52-49AE-A1C7-FE62851D8167}"/>
    <cellStyle name="Output 2 9 12" xfId="35472" xr:uid="{525B8A80-21BE-489C-8826-466AF8733F8D}"/>
    <cellStyle name="Output 2 9 12 2" xfId="35473" xr:uid="{86DEF836-1A90-46FE-A868-0BE53E18DBDF}"/>
    <cellStyle name="Output 2 9 12 2 2" xfId="35474" xr:uid="{9D8F6089-1D3C-464D-B0F7-498F043FA38C}"/>
    <cellStyle name="Output 2 9 12 2 3" xfId="35475" xr:uid="{5E1DE6EC-C13A-424D-B7B6-2012054B80A7}"/>
    <cellStyle name="Output 2 9 12 3" xfId="35476" xr:uid="{1FDB7C11-23BC-4077-915D-1F2AA6E5E1D3}"/>
    <cellStyle name="Output 2 9 12 3 2" xfId="35477" xr:uid="{0D177034-8472-448A-B0B0-93D34A1CAEC6}"/>
    <cellStyle name="Output 2 9 12 3 3" xfId="35478" xr:uid="{6CBCD38C-F5A7-4022-BD97-E5C9D3CFCE21}"/>
    <cellStyle name="Output 2 9 12 4" xfId="35479" xr:uid="{6005F9C3-C7EC-49AD-AC74-3DA3018D3A47}"/>
    <cellStyle name="Output 2 9 12 4 2" xfId="35480" xr:uid="{F4463E20-5D8C-494D-A7B6-B8EDD1264EED}"/>
    <cellStyle name="Output 2 9 12 4 3" xfId="35481" xr:uid="{4AE01675-13F0-40BB-B985-115C6513A361}"/>
    <cellStyle name="Output 2 9 12 5" xfId="35482" xr:uid="{364AFB1B-9E18-4D42-8779-D250A7CCCC4C}"/>
    <cellStyle name="Output 2 9 12 5 2" xfId="35483" xr:uid="{C6FD50B4-473E-42BC-84EA-589F3F097F42}"/>
    <cellStyle name="Output 2 9 12 5 3" xfId="35484" xr:uid="{A3697A02-BA7D-4A0C-9815-9C422EF880E0}"/>
    <cellStyle name="Output 2 9 12 6" xfId="35485" xr:uid="{63EE85A6-BFBF-4F50-B9C4-158B592BEA12}"/>
    <cellStyle name="Output 2 9 12 6 2" xfId="35486" xr:uid="{79F5CC3A-0E05-49F8-BBCF-8D7E351C9F78}"/>
    <cellStyle name="Output 2 9 12 6 3" xfId="35487" xr:uid="{2F0FA9BE-98DF-45E1-9AD1-78BB04593D5A}"/>
    <cellStyle name="Output 2 9 12 7" xfId="35488" xr:uid="{2D9C1E75-5F69-4E1F-8C88-E6AE947736DE}"/>
    <cellStyle name="Output 2 9 12 8" xfId="35489" xr:uid="{D4399435-BB97-4186-AA45-0A5A76FD25F0}"/>
    <cellStyle name="Output 2 9 12 9" xfId="35490" xr:uid="{2C6AD819-CC42-407A-94EF-A8A28FA39D1A}"/>
    <cellStyle name="Output 2 9 13" xfId="35491" xr:uid="{A017252E-C7DB-48AD-91B0-AEBB1D830376}"/>
    <cellStyle name="Output 2 9 13 2" xfId="35492" xr:uid="{9494B77C-BD64-46F4-9EBB-AC6C821F0570}"/>
    <cellStyle name="Output 2 9 13 2 2" xfId="35493" xr:uid="{25214892-9B57-478F-A1ED-2880DEF3D940}"/>
    <cellStyle name="Output 2 9 13 2 3" xfId="35494" xr:uid="{8F33C824-53D2-467E-B6BF-3F8969013893}"/>
    <cellStyle name="Output 2 9 13 3" xfId="35495" xr:uid="{12FA3151-A758-4115-8C1B-D3E05DB4FDF6}"/>
    <cellStyle name="Output 2 9 13 3 2" xfId="35496" xr:uid="{630BFAB2-753A-40BF-A099-9EEA100F66BA}"/>
    <cellStyle name="Output 2 9 13 3 3" xfId="35497" xr:uid="{35137026-41D8-4933-BB65-6553D076914E}"/>
    <cellStyle name="Output 2 9 13 4" xfId="35498" xr:uid="{5B591474-A4CB-4445-9E93-CCB0D7CB52FC}"/>
    <cellStyle name="Output 2 9 13 4 2" xfId="35499" xr:uid="{7F49209D-BA23-4CFC-8FAA-CAFEAA1BD286}"/>
    <cellStyle name="Output 2 9 13 4 3" xfId="35500" xr:uid="{35DBD9EC-8C4F-4FF2-9AC3-5A5BAB4B1959}"/>
    <cellStyle name="Output 2 9 13 5" xfId="35501" xr:uid="{300AFCA2-D41F-4C7C-A80C-B2EE728C2B32}"/>
    <cellStyle name="Output 2 9 13 5 2" xfId="35502" xr:uid="{901FB47E-AF03-4FCD-9B53-55986C98CD9B}"/>
    <cellStyle name="Output 2 9 13 5 3" xfId="35503" xr:uid="{F69795D3-788B-4A77-AAEE-3302C9B8ADD9}"/>
    <cellStyle name="Output 2 9 13 6" xfId="35504" xr:uid="{8BD2ECD4-2224-4835-B996-C79D83BD81A9}"/>
    <cellStyle name="Output 2 9 13 6 2" xfId="35505" xr:uid="{B886FD49-CC42-4CA8-B95C-79B239AFA37B}"/>
    <cellStyle name="Output 2 9 13 6 3" xfId="35506" xr:uid="{C7F74362-4F60-4805-9950-DCCC35C35AA3}"/>
    <cellStyle name="Output 2 9 13 7" xfId="35507" xr:uid="{C2B0B7FC-A430-41B1-9B7A-1F0395311433}"/>
    <cellStyle name="Output 2 9 13 8" xfId="35508" xr:uid="{1355E6B4-A97B-4C81-9F75-8F68F3263E69}"/>
    <cellStyle name="Output 2 9 13 9" xfId="35509" xr:uid="{985A2176-D72B-42A2-9367-5F094A850EA8}"/>
    <cellStyle name="Output 2 9 14" xfId="35510" xr:uid="{1FB373A8-B86E-4C08-9814-001149932AAD}"/>
    <cellStyle name="Output 2 9 14 2" xfId="35511" xr:uid="{768F8970-D45F-4C07-8B11-E5CF41302E5E}"/>
    <cellStyle name="Output 2 9 14 3" xfId="35512" xr:uid="{DFE6607E-7957-478F-9EEC-9C5D3B5AB723}"/>
    <cellStyle name="Output 2 9 14 4" xfId="35513" xr:uid="{0FC1E789-7677-4773-A445-8040EC9938F9}"/>
    <cellStyle name="Output 2 9 15" xfId="35514" xr:uid="{ED25758B-9E27-4EE4-8276-88C3CEF6268C}"/>
    <cellStyle name="Output 2 9 16" xfId="35515" xr:uid="{C60A12A7-04D4-4F51-B4C4-82B3F7A410E3}"/>
    <cellStyle name="Output 2 9 17" xfId="35516" xr:uid="{468B5564-6DD1-4F37-A0BA-15AEB1ACBD04}"/>
    <cellStyle name="Output 2 9 18" xfId="35517" xr:uid="{119A2566-3FE9-4D5D-ADED-CB980FEA71A4}"/>
    <cellStyle name="Output 2 9 19" xfId="35518" xr:uid="{79403282-C377-4512-BE73-195384BFA7B2}"/>
    <cellStyle name="Output 2 9 2" xfId="35519" xr:uid="{7B86E2AA-7A59-452A-8B29-C5A6F8F0FB53}"/>
    <cellStyle name="Output 2 9 2 10" xfId="35520" xr:uid="{74D2B0B3-9D09-45E3-AF8C-80AA3C0AA15D}"/>
    <cellStyle name="Output 2 9 2 10 2" xfId="35521" xr:uid="{D1E666CB-6CBB-46CC-B36C-64260DB18565}"/>
    <cellStyle name="Output 2 9 2 10 2 2" xfId="35522" xr:uid="{1E88AFA1-FA88-4768-A508-F5C5237C6620}"/>
    <cellStyle name="Output 2 9 2 10 2 3" xfId="35523" xr:uid="{E6A9E709-CDE0-424E-8A89-3B9EBE12A670}"/>
    <cellStyle name="Output 2 9 2 10 3" xfId="35524" xr:uid="{7B9582E2-1BBA-4701-BF38-0C0094378CA2}"/>
    <cellStyle name="Output 2 9 2 10 3 2" xfId="35525" xr:uid="{57755DA3-A3A5-4C8F-8351-63E0EC94DE48}"/>
    <cellStyle name="Output 2 9 2 10 3 3" xfId="35526" xr:uid="{757335A4-1CA3-421D-8F4D-DF4B911F0340}"/>
    <cellStyle name="Output 2 9 2 10 4" xfId="35527" xr:uid="{A11136DE-153B-4EE6-B821-682B74E37CFC}"/>
    <cellStyle name="Output 2 9 2 10 4 2" xfId="35528" xr:uid="{CF3DFA5B-4001-4F3E-AC2C-941ADBA378E1}"/>
    <cellStyle name="Output 2 9 2 10 4 3" xfId="35529" xr:uid="{C23F1899-9E53-4473-9BA3-D828DB70287D}"/>
    <cellStyle name="Output 2 9 2 10 5" xfId="35530" xr:uid="{3CE0B99B-D364-48C8-A428-7243F011B672}"/>
    <cellStyle name="Output 2 9 2 10 5 2" xfId="35531" xr:uid="{9C932DD2-2792-4CF8-A0A1-669102D12B71}"/>
    <cellStyle name="Output 2 9 2 10 5 3" xfId="35532" xr:uid="{57911B0D-600C-4D52-92D9-E6F686936A30}"/>
    <cellStyle name="Output 2 9 2 10 6" xfId="35533" xr:uid="{2D230893-6A59-4FE6-8FC1-61FB46B7543C}"/>
    <cellStyle name="Output 2 9 2 10 6 2" xfId="35534" xr:uid="{47DCDFF8-13AF-4A34-9E2B-DAEC9D86AADB}"/>
    <cellStyle name="Output 2 9 2 10 6 3" xfId="35535" xr:uid="{2C0D3709-7132-4CF9-BC12-8A0F534ED7EA}"/>
    <cellStyle name="Output 2 9 2 10 7" xfId="35536" xr:uid="{39833CEB-39B5-4D8C-89A3-22D4846FD8D8}"/>
    <cellStyle name="Output 2 9 2 10 8" xfId="35537" xr:uid="{B5C61D6E-D74E-47A8-9FFF-825B4A428EED}"/>
    <cellStyle name="Output 2 9 2 11" xfId="35538" xr:uid="{83313A2E-2110-4D1B-91D7-1C3DA05A3F65}"/>
    <cellStyle name="Output 2 9 2 11 2" xfId="35539" xr:uid="{FEBFD563-6240-4769-9F16-CB0A4A7E5A90}"/>
    <cellStyle name="Output 2 9 2 11 2 2" xfId="35540" xr:uid="{F48E0306-241F-4333-9FE5-BBD2BA2EFE02}"/>
    <cellStyle name="Output 2 9 2 11 2 3" xfId="35541" xr:uid="{1BDC3E0D-4C9E-4A36-AEAD-63BE4C4E6077}"/>
    <cellStyle name="Output 2 9 2 11 3" xfId="35542" xr:uid="{912E8816-345D-4093-BEE0-F5C2CE008F05}"/>
    <cellStyle name="Output 2 9 2 11 3 2" xfId="35543" xr:uid="{293F3887-D35E-4AD5-A762-84BA5C4E7FB0}"/>
    <cellStyle name="Output 2 9 2 11 3 3" xfId="35544" xr:uid="{0E4C12B3-B6A9-4732-9A86-8662DEEFFBEF}"/>
    <cellStyle name="Output 2 9 2 11 4" xfId="35545" xr:uid="{4D93797B-1093-4CC3-9022-3AC81D0E50D6}"/>
    <cellStyle name="Output 2 9 2 11 4 2" xfId="35546" xr:uid="{06ADD880-E55B-4944-BF52-15098ECD05AE}"/>
    <cellStyle name="Output 2 9 2 11 4 3" xfId="35547" xr:uid="{F0087A73-92A8-4E34-8330-4FE4A5624C96}"/>
    <cellStyle name="Output 2 9 2 11 5" xfId="35548" xr:uid="{FB9B5C22-D143-4FF6-A47B-85091FF20CC1}"/>
    <cellStyle name="Output 2 9 2 11 5 2" xfId="35549" xr:uid="{AEBC2B19-0202-4CD5-9BAF-A72CBC2B7C71}"/>
    <cellStyle name="Output 2 9 2 11 5 3" xfId="35550" xr:uid="{F6BF6D1F-3CC7-48F8-AC29-57F3B95F9226}"/>
    <cellStyle name="Output 2 9 2 11 6" xfId="35551" xr:uid="{66F1E5E5-A0B3-4862-9627-12087FBFFB4A}"/>
    <cellStyle name="Output 2 9 2 11 6 2" xfId="35552" xr:uid="{8B7D6E2B-DEFF-4925-9157-A9C6BD5E8A44}"/>
    <cellStyle name="Output 2 9 2 11 6 3" xfId="35553" xr:uid="{5196C1A0-ADA8-4545-9D85-27149F4D2375}"/>
    <cellStyle name="Output 2 9 2 11 7" xfId="35554" xr:uid="{8258737B-4E66-428F-A863-1BDDFEA2DE02}"/>
    <cellStyle name="Output 2 9 2 11 8" xfId="35555" xr:uid="{5B0CFF0D-756C-4569-AC70-DA31955B537E}"/>
    <cellStyle name="Output 2 9 2 12" xfId="35556" xr:uid="{535228A0-4BD0-4451-A80B-69EB39214557}"/>
    <cellStyle name="Output 2 9 2 12 2" xfId="35557" xr:uid="{7240137F-3C95-4A69-AC62-461E21F811AB}"/>
    <cellStyle name="Output 2 9 2 12 2 2" xfId="35558" xr:uid="{81D5100F-41AC-435C-98BC-1BC63B303774}"/>
    <cellStyle name="Output 2 9 2 12 2 3" xfId="35559" xr:uid="{EB6C82AD-E880-4449-9D82-049A742E7A5F}"/>
    <cellStyle name="Output 2 9 2 12 3" xfId="35560" xr:uid="{90B2FCF9-581C-4F36-92F1-A882A62A1EF5}"/>
    <cellStyle name="Output 2 9 2 12 3 2" xfId="35561" xr:uid="{0F180731-8C9D-4F3E-9602-2A43D963B563}"/>
    <cellStyle name="Output 2 9 2 12 3 3" xfId="35562" xr:uid="{C89AA2A0-7D35-4A81-9219-E65D49E45599}"/>
    <cellStyle name="Output 2 9 2 12 4" xfId="35563" xr:uid="{5C9FFD4C-C632-4E7F-819E-6BD0662C9303}"/>
    <cellStyle name="Output 2 9 2 12 4 2" xfId="35564" xr:uid="{5AC085B4-8CAF-48D8-966E-DCDBDF5EF455}"/>
    <cellStyle name="Output 2 9 2 12 4 3" xfId="35565" xr:uid="{E4EBFD54-DA2C-4FB8-B517-907D8D88010D}"/>
    <cellStyle name="Output 2 9 2 12 5" xfId="35566" xr:uid="{79F9AD9D-A17D-465B-AA05-98524D4F21D8}"/>
    <cellStyle name="Output 2 9 2 12 5 2" xfId="35567" xr:uid="{0B2787F9-0383-4B66-B6ED-D14FF68CFC31}"/>
    <cellStyle name="Output 2 9 2 12 5 3" xfId="35568" xr:uid="{C3AEE15F-83E9-4656-BA3B-BD8AC635E6DB}"/>
    <cellStyle name="Output 2 9 2 12 6" xfId="35569" xr:uid="{1F4D0468-5054-4F5E-8FA1-6A0B707F9A5D}"/>
    <cellStyle name="Output 2 9 2 12 6 2" xfId="35570" xr:uid="{EB848FF3-F201-430C-80A0-8B9F7DB346D0}"/>
    <cellStyle name="Output 2 9 2 12 6 3" xfId="35571" xr:uid="{3922F09E-4517-4CA2-8496-9F13C12C843E}"/>
    <cellStyle name="Output 2 9 2 12 7" xfId="35572" xr:uid="{D11F79ED-FAF3-4518-BE3E-2107353957A4}"/>
    <cellStyle name="Output 2 9 2 12 8" xfId="35573" xr:uid="{AF559F19-EBF4-438F-8B95-EBA75F78BCAF}"/>
    <cellStyle name="Output 2 9 2 13" xfId="35574" xr:uid="{B8580FFE-D264-4AFB-A790-835EAB539EC4}"/>
    <cellStyle name="Output 2 9 2 13 2" xfId="35575" xr:uid="{775F398F-B279-4CE3-850C-68EA61615A55}"/>
    <cellStyle name="Output 2 9 2 13 2 2" xfId="35576" xr:uid="{7F23752F-6DE0-4892-BC89-0F2F2B6B2B72}"/>
    <cellStyle name="Output 2 9 2 13 2 3" xfId="35577" xr:uid="{6BE989D1-7BCC-4B08-87F6-D704E5DA4745}"/>
    <cellStyle name="Output 2 9 2 13 3" xfId="35578" xr:uid="{ED9A0572-A77D-4EB5-AE3D-281D2D376F86}"/>
    <cellStyle name="Output 2 9 2 13 3 2" xfId="35579" xr:uid="{64E2DAA4-2F75-4C10-998E-D335354CCA42}"/>
    <cellStyle name="Output 2 9 2 13 3 3" xfId="35580" xr:uid="{41E87985-B248-4A37-ABD2-29713E47978E}"/>
    <cellStyle name="Output 2 9 2 13 4" xfId="35581" xr:uid="{1AE42715-C06D-46D8-B6BD-D27D043AEC83}"/>
    <cellStyle name="Output 2 9 2 13 4 2" xfId="35582" xr:uid="{61305BFC-A51F-4C45-A1AB-68B3DF8E47E5}"/>
    <cellStyle name="Output 2 9 2 13 4 3" xfId="35583" xr:uid="{C1CAE106-FF9F-49CC-8263-BA9E80A5EE05}"/>
    <cellStyle name="Output 2 9 2 13 5" xfId="35584" xr:uid="{71C4732E-4EEC-4EBB-9918-6D86A424D712}"/>
    <cellStyle name="Output 2 9 2 13 5 2" xfId="35585" xr:uid="{418E4A23-19ED-4CA8-9007-4F50C53577BA}"/>
    <cellStyle name="Output 2 9 2 13 5 3" xfId="35586" xr:uid="{38CE3CF7-50D5-4B68-856F-3EDE787D518E}"/>
    <cellStyle name="Output 2 9 2 13 6" xfId="35587" xr:uid="{52FD9CE6-1732-445A-9962-ABE85D42E18E}"/>
    <cellStyle name="Output 2 9 2 13 6 2" xfId="35588" xr:uid="{CE145E78-636D-4337-A75A-B5E70A7354D2}"/>
    <cellStyle name="Output 2 9 2 13 6 3" xfId="35589" xr:uid="{D24837E4-2996-482B-9E4B-1254CBF72E53}"/>
    <cellStyle name="Output 2 9 2 13 7" xfId="35590" xr:uid="{683C97AC-CD37-49BE-AD3C-CDFCB7561566}"/>
    <cellStyle name="Output 2 9 2 13 8" xfId="35591" xr:uid="{51455C26-9C18-4D72-9D80-DC89E4A1471E}"/>
    <cellStyle name="Output 2 9 2 14" xfId="35592" xr:uid="{97289876-105B-4153-8738-4DA793573B46}"/>
    <cellStyle name="Output 2 9 2 14 2" xfId="35593" xr:uid="{27869E9B-BF81-4ECD-BBA2-39BFE94753FE}"/>
    <cellStyle name="Output 2 9 2 14 2 2" xfId="35594" xr:uid="{10408D5B-AD2A-49B6-AEEF-DE02E0CE7A23}"/>
    <cellStyle name="Output 2 9 2 14 2 3" xfId="35595" xr:uid="{4F6E6A77-1DC1-4F65-8873-229911AB7324}"/>
    <cellStyle name="Output 2 9 2 14 3" xfId="35596" xr:uid="{168075D8-8C88-4EAD-8A93-75F9C1F17C4E}"/>
    <cellStyle name="Output 2 9 2 14 3 2" xfId="35597" xr:uid="{C2E2D4A6-D29C-429C-9958-2C4E6E80C24C}"/>
    <cellStyle name="Output 2 9 2 14 3 3" xfId="35598" xr:uid="{FD8036BA-D84B-460C-B93A-A9C52969A492}"/>
    <cellStyle name="Output 2 9 2 14 4" xfId="35599" xr:uid="{2225FE2D-5EC0-4F91-B216-D25695120647}"/>
    <cellStyle name="Output 2 9 2 14 4 2" xfId="35600" xr:uid="{D090B45D-5A1F-483C-BA96-012BF11EEF9B}"/>
    <cellStyle name="Output 2 9 2 14 4 3" xfId="35601" xr:uid="{D599CED8-E5BE-4A9C-B02C-CC40B8C3388E}"/>
    <cellStyle name="Output 2 9 2 14 5" xfId="35602" xr:uid="{6F749DB4-C366-499F-80E6-A352725E4B29}"/>
    <cellStyle name="Output 2 9 2 14 5 2" xfId="35603" xr:uid="{5BFC543B-AEB2-4076-AFD4-6ED2DFA1658F}"/>
    <cellStyle name="Output 2 9 2 14 5 3" xfId="35604" xr:uid="{87ED7AFA-0ACF-42F2-8EF6-C1546DC674E6}"/>
    <cellStyle name="Output 2 9 2 14 6" xfId="35605" xr:uid="{90D2B305-FC81-4970-B4E8-F9901E54A97A}"/>
    <cellStyle name="Output 2 9 2 14 6 2" xfId="35606" xr:uid="{389088C0-1434-43EF-8B50-72CB137CE0CE}"/>
    <cellStyle name="Output 2 9 2 14 6 3" xfId="35607" xr:uid="{1E0B4408-7B41-4CAA-A2BC-150357650EC4}"/>
    <cellStyle name="Output 2 9 2 14 7" xfId="35608" xr:uid="{F5BD063F-D1B0-43FC-A931-AC3174945526}"/>
    <cellStyle name="Output 2 9 2 14 8" xfId="35609" xr:uid="{346EF2C2-B42D-49AD-85E3-21B54916C214}"/>
    <cellStyle name="Output 2 9 2 15" xfId="35610" xr:uid="{6FE3660D-3A94-43A7-AD5D-077346056A64}"/>
    <cellStyle name="Output 2 9 2 15 2" xfId="35611" xr:uid="{EF940B74-A5EE-4D10-84C5-994A473AE361}"/>
    <cellStyle name="Output 2 9 2 15 3" xfId="35612" xr:uid="{5FA9A70B-1304-4D1B-A720-2C2F35BC99D1}"/>
    <cellStyle name="Output 2 9 2 16" xfId="35613" xr:uid="{DDD0CBCE-E702-41C4-833A-8C7981902E95}"/>
    <cellStyle name="Output 2 9 2 16 2" xfId="35614" xr:uid="{4DBC1DE0-89F8-4901-9484-293C1730BF1E}"/>
    <cellStyle name="Output 2 9 2 16 3" xfId="35615" xr:uid="{29F23B26-64E8-4D6D-987D-A0CF76AE1C3E}"/>
    <cellStyle name="Output 2 9 2 17" xfId="35616" xr:uid="{3DD3941A-0DFB-4B83-B8B2-7AAA423FD5F8}"/>
    <cellStyle name="Output 2 9 2 18" xfId="35617" xr:uid="{C66E1DB6-7796-4CE0-A33B-9F87935584D5}"/>
    <cellStyle name="Output 2 9 2 2" xfId="35618" xr:uid="{F5BD3727-C4BE-473C-8DE1-8BC394904879}"/>
    <cellStyle name="Output 2 9 2 2 2" xfId="35619" xr:uid="{40E17D60-695A-42F2-B53A-49E70DE69FB7}"/>
    <cellStyle name="Output 2 9 2 2 2 2" xfId="35620" xr:uid="{420AC5DB-E23C-4827-A537-8099AD7BC899}"/>
    <cellStyle name="Output 2 9 2 2 2 3" xfId="35621" xr:uid="{E2076F2F-378D-4F58-A060-C888B849C798}"/>
    <cellStyle name="Output 2 9 2 2 3" xfId="35622" xr:uid="{E8A499ED-7A8D-491C-933C-DE326660C570}"/>
    <cellStyle name="Output 2 9 2 2 3 2" xfId="35623" xr:uid="{6C3AF841-B358-4BE0-AB71-C1A6216C1FF8}"/>
    <cellStyle name="Output 2 9 2 2 3 3" xfId="35624" xr:uid="{D4D05977-7BE8-4EB5-8514-0B794E3F20ED}"/>
    <cellStyle name="Output 2 9 2 2 4" xfId="35625" xr:uid="{A494228E-03C8-4FCE-B35A-C615180D621D}"/>
    <cellStyle name="Output 2 9 2 2 4 2" xfId="35626" xr:uid="{AF337FDB-2F93-40AD-8E2D-1FBB4A7BACD6}"/>
    <cellStyle name="Output 2 9 2 2 4 3" xfId="35627" xr:uid="{071BDC18-7AAC-4B8B-8485-33C7BFEB1DE9}"/>
    <cellStyle name="Output 2 9 2 2 5" xfId="35628" xr:uid="{AE34A73D-4AA6-4E43-ACCD-EBBF2BC5A2E5}"/>
    <cellStyle name="Output 2 9 2 2 5 2" xfId="35629" xr:uid="{35A6AB40-8564-43E9-A5C8-54584C853082}"/>
    <cellStyle name="Output 2 9 2 2 5 3" xfId="35630" xr:uid="{988A764E-1A51-46CD-8F10-DC160121EFF6}"/>
    <cellStyle name="Output 2 9 2 2 6" xfId="35631" xr:uid="{79D63955-7466-466A-916A-A510469C2E27}"/>
    <cellStyle name="Output 2 9 2 2 6 2" xfId="35632" xr:uid="{3C853902-FCC9-480B-9F86-EE523459FAB8}"/>
    <cellStyle name="Output 2 9 2 2 6 3" xfId="35633" xr:uid="{5CD8CFD6-A2D2-4BFA-AA62-8334741070C5}"/>
    <cellStyle name="Output 2 9 2 2 7" xfId="35634" xr:uid="{EF72480C-21A5-4FDA-9BB5-6ED7852ED6A2}"/>
    <cellStyle name="Output 2 9 2 2 8" xfId="35635" xr:uid="{1918F543-0C1C-4A5F-9435-CCC5D85B438B}"/>
    <cellStyle name="Output 2 9 2 2 9" xfId="35636" xr:uid="{8472E256-CA85-4902-AE0C-0BEB53DB6784}"/>
    <cellStyle name="Output 2 9 2 3" xfId="35637" xr:uid="{433132D5-0A14-490C-8C66-D96F24BF0C03}"/>
    <cellStyle name="Output 2 9 2 3 2" xfId="35638" xr:uid="{11F7C27A-E694-43E2-AACB-464047D7CFA8}"/>
    <cellStyle name="Output 2 9 2 3 2 2" xfId="35639" xr:uid="{DF00B5E4-E794-4E46-A342-FD2E8A531A3B}"/>
    <cellStyle name="Output 2 9 2 3 2 3" xfId="35640" xr:uid="{BE71C1BB-291D-4C56-AC8D-D42F59ACEEA1}"/>
    <cellStyle name="Output 2 9 2 3 3" xfId="35641" xr:uid="{20FFBD38-8B12-4AED-90D8-6DE4C82D8CD5}"/>
    <cellStyle name="Output 2 9 2 3 3 2" xfId="35642" xr:uid="{AFE6BE79-53F6-414E-8BBD-ED6F9FF3B318}"/>
    <cellStyle name="Output 2 9 2 3 3 3" xfId="35643" xr:uid="{337EAAB9-3FFE-44FF-9B56-506E221DC0BA}"/>
    <cellStyle name="Output 2 9 2 3 4" xfId="35644" xr:uid="{62830ADE-21BC-437D-93EC-C1CE5978695B}"/>
    <cellStyle name="Output 2 9 2 3 4 2" xfId="35645" xr:uid="{ACF97BCE-A130-41B4-9503-EEC42BDC7CFF}"/>
    <cellStyle name="Output 2 9 2 3 4 3" xfId="35646" xr:uid="{5FFE6D5B-E298-49BB-98FA-13A8622E6655}"/>
    <cellStyle name="Output 2 9 2 3 5" xfId="35647" xr:uid="{98648E46-629B-4908-8719-277AF4472FFC}"/>
    <cellStyle name="Output 2 9 2 3 5 2" xfId="35648" xr:uid="{4B1E872A-645F-4A29-9826-C965BE6FF670}"/>
    <cellStyle name="Output 2 9 2 3 5 3" xfId="35649" xr:uid="{ECB3B63C-4E02-4CD3-99C0-1AE12919CA81}"/>
    <cellStyle name="Output 2 9 2 3 6" xfId="35650" xr:uid="{EB0331D0-95AA-4D96-B1A8-D35976CE28C7}"/>
    <cellStyle name="Output 2 9 2 3 6 2" xfId="35651" xr:uid="{C514D2B3-E9F0-4879-BBEA-0DE1F4D55D76}"/>
    <cellStyle name="Output 2 9 2 3 6 3" xfId="35652" xr:uid="{1CE65ACC-960E-4A5E-B710-8DA31E5236E6}"/>
    <cellStyle name="Output 2 9 2 3 7" xfId="35653" xr:uid="{7C510C7C-FF2D-4B0A-B112-AF67E487399D}"/>
    <cellStyle name="Output 2 9 2 3 8" xfId="35654" xr:uid="{D0F81F24-E7B4-430D-AC8D-BDF0C88C1BBB}"/>
    <cellStyle name="Output 2 9 2 3 9" xfId="35655" xr:uid="{C4471DD6-E31F-47CB-8182-78D0D7216641}"/>
    <cellStyle name="Output 2 9 2 4" xfId="35656" xr:uid="{F2AFBCE1-E0C4-43EC-B9F7-01CF7A6799C7}"/>
    <cellStyle name="Output 2 9 2 4 2" xfId="35657" xr:uid="{D75F401B-BFA0-4C11-A946-579665D62FE6}"/>
    <cellStyle name="Output 2 9 2 4 2 2" xfId="35658" xr:uid="{A363EA55-7CF7-4F45-8176-89E060E7DBB7}"/>
    <cellStyle name="Output 2 9 2 4 2 3" xfId="35659" xr:uid="{7382201F-161F-43DF-A3AC-6AA087EBEBEA}"/>
    <cellStyle name="Output 2 9 2 4 3" xfId="35660" xr:uid="{77A46110-F55C-4F71-8DBD-94F96B5D0A3B}"/>
    <cellStyle name="Output 2 9 2 4 3 2" xfId="35661" xr:uid="{B31981CF-A011-4DA6-A89D-C610A4CA3EDA}"/>
    <cellStyle name="Output 2 9 2 4 3 3" xfId="35662" xr:uid="{D44A94E0-DE35-4958-ACE0-7BA1C14EF411}"/>
    <cellStyle name="Output 2 9 2 4 4" xfId="35663" xr:uid="{EBE1AB94-E4C8-4F1A-87D3-3B94B821B7F4}"/>
    <cellStyle name="Output 2 9 2 4 4 2" xfId="35664" xr:uid="{1576936E-2ADF-4890-AAE6-D2E11FEF6DA8}"/>
    <cellStyle name="Output 2 9 2 4 4 3" xfId="35665" xr:uid="{4DFE5820-7F93-49F6-977A-EFED8221272A}"/>
    <cellStyle name="Output 2 9 2 4 5" xfId="35666" xr:uid="{E4F49141-667B-4F45-9EFF-03E412E2C8F1}"/>
    <cellStyle name="Output 2 9 2 4 5 2" xfId="35667" xr:uid="{5A404697-834B-422A-914B-6F069F3F6BDF}"/>
    <cellStyle name="Output 2 9 2 4 5 3" xfId="35668" xr:uid="{1469FCF7-9441-4FAC-BE3E-E8B659BE745D}"/>
    <cellStyle name="Output 2 9 2 4 6" xfId="35669" xr:uid="{F90DE337-41C4-4FCD-84BD-780616F46892}"/>
    <cellStyle name="Output 2 9 2 4 6 2" xfId="35670" xr:uid="{B8ADDE7F-8B3C-4FA9-A26C-8D5CCF0AAF53}"/>
    <cellStyle name="Output 2 9 2 4 6 3" xfId="35671" xr:uid="{D8D59D8A-12C1-4C41-9A25-D6E72A4B3CD7}"/>
    <cellStyle name="Output 2 9 2 4 7" xfId="35672" xr:uid="{BED505E4-519C-4C02-A0E8-F77A54331C59}"/>
    <cellStyle name="Output 2 9 2 4 8" xfId="35673" xr:uid="{7687F486-545A-4174-A2F0-8577A5A95B0E}"/>
    <cellStyle name="Output 2 9 2 4 9" xfId="35674" xr:uid="{907304D6-A9FA-4C1B-A8C6-6BD2A19E9187}"/>
    <cellStyle name="Output 2 9 2 5" xfId="35675" xr:uid="{3C0F75AD-B69A-45CC-8420-C0019B7A724D}"/>
    <cellStyle name="Output 2 9 2 5 2" xfId="35676" xr:uid="{EB58C870-6AE9-4748-984C-8D2A75876677}"/>
    <cellStyle name="Output 2 9 2 5 2 2" xfId="35677" xr:uid="{FFDD2060-8331-4A48-96C0-4911155BC980}"/>
    <cellStyle name="Output 2 9 2 5 2 3" xfId="35678" xr:uid="{B40A2446-11C5-43B4-A91A-9E008D490E1E}"/>
    <cellStyle name="Output 2 9 2 5 3" xfId="35679" xr:uid="{31E3527E-80B2-4F26-8DCF-D8C0FF9F9C75}"/>
    <cellStyle name="Output 2 9 2 5 3 2" xfId="35680" xr:uid="{AD7310EF-4A82-4F61-8472-C3FCF2C9247B}"/>
    <cellStyle name="Output 2 9 2 5 3 3" xfId="35681" xr:uid="{FA8109C8-D9A0-49F9-A8BE-89703B52EC00}"/>
    <cellStyle name="Output 2 9 2 5 4" xfId="35682" xr:uid="{B6AC3D4C-4C41-484E-8E0E-A2814CDA5C19}"/>
    <cellStyle name="Output 2 9 2 5 4 2" xfId="35683" xr:uid="{A6AB0CA9-54DA-4C78-8A53-7DB4CBE9B084}"/>
    <cellStyle name="Output 2 9 2 5 4 3" xfId="35684" xr:uid="{266A4DFF-676D-469D-AEFA-52BC28DC668F}"/>
    <cellStyle name="Output 2 9 2 5 5" xfId="35685" xr:uid="{9F96FD52-CC1C-4C0A-9207-73725E925A1B}"/>
    <cellStyle name="Output 2 9 2 5 5 2" xfId="35686" xr:uid="{E6DC9166-13C9-4FA4-8B2C-51CA9902EA5B}"/>
    <cellStyle name="Output 2 9 2 5 5 3" xfId="35687" xr:uid="{75AE3E8F-00DD-4D24-8700-6013EF73CFB4}"/>
    <cellStyle name="Output 2 9 2 5 6" xfId="35688" xr:uid="{CCF15689-5B8C-46E0-939B-198D315F32AF}"/>
    <cellStyle name="Output 2 9 2 5 6 2" xfId="35689" xr:uid="{E31583AF-C3D4-4BD9-B6F5-89A6272D8876}"/>
    <cellStyle name="Output 2 9 2 5 6 3" xfId="35690" xr:uid="{30EE0087-787E-48D9-87D9-60ECEFF21C2A}"/>
    <cellStyle name="Output 2 9 2 5 7" xfId="35691" xr:uid="{C76D0108-FB74-4AE8-9CF9-BFA0E6784AAA}"/>
    <cellStyle name="Output 2 9 2 5 8" xfId="35692" xr:uid="{92151E70-4FB1-44E2-AE70-EC7CB8A5CE26}"/>
    <cellStyle name="Output 2 9 2 5 9" xfId="35693" xr:uid="{DA859971-1A19-4AFA-9889-55B40B34BC24}"/>
    <cellStyle name="Output 2 9 2 6" xfId="35694" xr:uid="{1493EEDE-4634-46CF-A5A1-699EF184DA5C}"/>
    <cellStyle name="Output 2 9 2 6 2" xfId="35695" xr:uid="{46DF4B37-0A1C-4A3D-BB0F-4C8C3243D026}"/>
    <cellStyle name="Output 2 9 2 6 2 2" xfId="35696" xr:uid="{623FD0F3-87F6-404F-81F4-EE31BC52448B}"/>
    <cellStyle name="Output 2 9 2 6 2 3" xfId="35697" xr:uid="{2309FA66-4675-467E-AF38-17BF8288BDA0}"/>
    <cellStyle name="Output 2 9 2 6 3" xfId="35698" xr:uid="{BDC1DB18-738C-45C6-AF94-EC052CE35728}"/>
    <cellStyle name="Output 2 9 2 6 3 2" xfId="35699" xr:uid="{685DA793-C271-4DD3-A833-023E2E94B490}"/>
    <cellStyle name="Output 2 9 2 6 3 3" xfId="35700" xr:uid="{55CCA28F-41BD-4BB2-9D25-3D245CC47156}"/>
    <cellStyle name="Output 2 9 2 6 4" xfId="35701" xr:uid="{3D7B2B8B-6265-404A-A193-55F8198778C6}"/>
    <cellStyle name="Output 2 9 2 6 4 2" xfId="35702" xr:uid="{ABE93D60-D5FC-4509-A8EF-4F00E9F66CC0}"/>
    <cellStyle name="Output 2 9 2 6 4 3" xfId="35703" xr:uid="{FD2044B6-FF09-43B0-A10C-07E672FA7077}"/>
    <cellStyle name="Output 2 9 2 6 5" xfId="35704" xr:uid="{8500CFDC-FFC6-4FFB-AFFE-24530EE1F94A}"/>
    <cellStyle name="Output 2 9 2 6 5 2" xfId="35705" xr:uid="{8A8464B2-A947-4E63-A4A8-839D93E7FC5A}"/>
    <cellStyle name="Output 2 9 2 6 5 3" xfId="35706" xr:uid="{5D20243E-908F-43F2-8F95-754EE3C9BDD9}"/>
    <cellStyle name="Output 2 9 2 6 6" xfId="35707" xr:uid="{48782317-0E73-4B25-AF50-373AC1E255C4}"/>
    <cellStyle name="Output 2 9 2 6 6 2" xfId="35708" xr:uid="{A7B602C7-7905-496F-991D-2B62544A93C0}"/>
    <cellStyle name="Output 2 9 2 6 6 3" xfId="35709" xr:uid="{F60B73A9-87FB-486D-96D4-DFBBCEA00133}"/>
    <cellStyle name="Output 2 9 2 6 7" xfId="35710" xr:uid="{0C6F34B0-4ADB-4C4D-BFD3-4E98AE22A8FD}"/>
    <cellStyle name="Output 2 9 2 6 8" xfId="35711" xr:uid="{B751CCDB-72D0-487A-8704-67C6ED706557}"/>
    <cellStyle name="Output 2 9 2 6 9" xfId="35712" xr:uid="{2C3BCF94-368C-4AB1-B11E-F7CBAAF62D69}"/>
    <cellStyle name="Output 2 9 2 7" xfId="35713" xr:uid="{B579D7AF-22AB-4101-A69B-D2C3DB53869C}"/>
    <cellStyle name="Output 2 9 2 7 2" xfId="35714" xr:uid="{47C75DB1-101E-43F6-909C-974F0EC9FE95}"/>
    <cellStyle name="Output 2 9 2 7 2 2" xfId="35715" xr:uid="{F6C166A7-5210-4A51-A5AC-584F3FEF0C04}"/>
    <cellStyle name="Output 2 9 2 7 2 3" xfId="35716" xr:uid="{DED02269-A61C-40C7-B841-5CCDFCCF2541}"/>
    <cellStyle name="Output 2 9 2 7 3" xfId="35717" xr:uid="{EC42CD39-8707-4081-9088-4E16E8576BAB}"/>
    <cellStyle name="Output 2 9 2 7 3 2" xfId="35718" xr:uid="{643F161E-3D03-402D-9BEF-54AE449B740F}"/>
    <cellStyle name="Output 2 9 2 7 3 3" xfId="35719" xr:uid="{9F95C530-043F-4961-8964-458D0AD01F74}"/>
    <cellStyle name="Output 2 9 2 7 4" xfId="35720" xr:uid="{9EFD0F01-A029-4EAF-8E2A-953D31B53D51}"/>
    <cellStyle name="Output 2 9 2 7 4 2" xfId="35721" xr:uid="{58D400FA-1D01-41AF-8B9A-14E0EAC801F9}"/>
    <cellStyle name="Output 2 9 2 7 4 3" xfId="35722" xr:uid="{0903C554-8CD7-4296-BA9D-ED68F10E2297}"/>
    <cellStyle name="Output 2 9 2 7 5" xfId="35723" xr:uid="{B60EBD15-68E8-48F3-B6C8-3A7C9548FBC5}"/>
    <cellStyle name="Output 2 9 2 7 5 2" xfId="35724" xr:uid="{5F120CBA-AFFE-4C39-A7CE-D84D6855022A}"/>
    <cellStyle name="Output 2 9 2 7 5 3" xfId="35725" xr:uid="{99866772-D765-4B8F-89C9-5F4E0F9C3DA6}"/>
    <cellStyle name="Output 2 9 2 7 6" xfId="35726" xr:uid="{14BB9CFA-300A-403F-8F43-A9925D71C5BC}"/>
    <cellStyle name="Output 2 9 2 7 6 2" xfId="35727" xr:uid="{E5643495-0FCC-4665-8F5B-B09D4AA14586}"/>
    <cellStyle name="Output 2 9 2 7 6 3" xfId="35728" xr:uid="{752CD215-10A2-4DA6-93B8-1D733705C3EA}"/>
    <cellStyle name="Output 2 9 2 7 7" xfId="35729" xr:uid="{04C39BC9-6041-430E-AA37-8A742D2E20D8}"/>
    <cellStyle name="Output 2 9 2 7 8" xfId="35730" xr:uid="{174BEDCD-172C-41D4-B61D-53FA66932773}"/>
    <cellStyle name="Output 2 9 2 7 9" xfId="35731" xr:uid="{DA792A39-C3C9-4259-87A1-97C4B5269B5E}"/>
    <cellStyle name="Output 2 9 2 8" xfId="35732" xr:uid="{9CB91DD2-7416-4EAC-B334-00C2B19AC769}"/>
    <cellStyle name="Output 2 9 2 8 2" xfId="35733" xr:uid="{B4A948A1-092A-4E3A-8D3A-67B8F9FCDB22}"/>
    <cellStyle name="Output 2 9 2 8 2 2" xfId="35734" xr:uid="{56FED6E3-D9E6-41C9-AB51-3B43DC73BBFE}"/>
    <cellStyle name="Output 2 9 2 8 2 3" xfId="35735" xr:uid="{961F2CE3-947D-4EEC-A182-57D033C32C02}"/>
    <cellStyle name="Output 2 9 2 8 3" xfId="35736" xr:uid="{E894AE79-A1CF-4B8D-90DB-AA8D51D36823}"/>
    <cellStyle name="Output 2 9 2 8 3 2" xfId="35737" xr:uid="{B5455CF2-74D9-420E-8D20-DBF592397F0E}"/>
    <cellStyle name="Output 2 9 2 8 3 3" xfId="35738" xr:uid="{4621876E-D74C-4A15-AF27-66C7B1B1EABD}"/>
    <cellStyle name="Output 2 9 2 8 4" xfId="35739" xr:uid="{AD3535FC-5961-49F3-B5A6-97D7DDFDDEAC}"/>
    <cellStyle name="Output 2 9 2 8 4 2" xfId="35740" xr:uid="{E95A1A8F-48AE-470A-97D8-083D6C965840}"/>
    <cellStyle name="Output 2 9 2 8 4 3" xfId="35741" xr:uid="{030A8CAB-372D-4832-8641-C00F79512B8D}"/>
    <cellStyle name="Output 2 9 2 8 5" xfId="35742" xr:uid="{80D6F71D-E91C-4CC6-9E1F-CF773FD15187}"/>
    <cellStyle name="Output 2 9 2 8 5 2" xfId="35743" xr:uid="{10849C96-E862-4E19-B160-E4734EA8F48A}"/>
    <cellStyle name="Output 2 9 2 8 5 3" xfId="35744" xr:uid="{5141D279-AB7A-4CDC-B77C-0EF8C0EB792A}"/>
    <cellStyle name="Output 2 9 2 8 6" xfId="35745" xr:uid="{E9AEBBBC-5520-414E-8265-A6B1146FA60A}"/>
    <cellStyle name="Output 2 9 2 8 6 2" xfId="35746" xr:uid="{F8F1A2AD-1D46-44FE-9407-59EA09171932}"/>
    <cellStyle name="Output 2 9 2 8 6 3" xfId="35747" xr:uid="{E54D9038-C31C-4E7A-833F-D9181770BC8A}"/>
    <cellStyle name="Output 2 9 2 8 7" xfId="35748" xr:uid="{F85B110D-8FCC-4F1E-94B2-6DFC7C31497F}"/>
    <cellStyle name="Output 2 9 2 8 8" xfId="35749" xr:uid="{2019FBAC-5471-410D-AFE7-19D532A75DD7}"/>
    <cellStyle name="Output 2 9 2 8 9" xfId="35750" xr:uid="{59957B86-4471-400E-B9C6-A0E07680EFCB}"/>
    <cellStyle name="Output 2 9 2 9" xfId="35751" xr:uid="{827554FA-A99A-4EFE-80B4-7225A354714F}"/>
    <cellStyle name="Output 2 9 2 9 2" xfId="35752" xr:uid="{1A25977E-3F85-4A19-9A22-B46E79C75AF8}"/>
    <cellStyle name="Output 2 9 2 9 2 2" xfId="35753" xr:uid="{5CFD5B05-705B-4AED-81D5-09676B6F10CC}"/>
    <cellStyle name="Output 2 9 2 9 2 3" xfId="35754" xr:uid="{51EA7639-372C-4CCA-9D25-84BA4793F28C}"/>
    <cellStyle name="Output 2 9 2 9 3" xfId="35755" xr:uid="{8A3DD404-42DE-4892-B8F5-0D99D5A08400}"/>
    <cellStyle name="Output 2 9 2 9 3 2" xfId="35756" xr:uid="{1CBF3BDA-B19D-4489-B1C3-849996DEDA26}"/>
    <cellStyle name="Output 2 9 2 9 3 3" xfId="35757" xr:uid="{36B6F108-994A-461E-AA4F-00EA74F895C0}"/>
    <cellStyle name="Output 2 9 2 9 4" xfId="35758" xr:uid="{29CF0604-1402-424C-82ED-62E0C41EB335}"/>
    <cellStyle name="Output 2 9 2 9 4 2" xfId="35759" xr:uid="{9ED4E3A6-079C-4F86-8A27-53E27869A3B3}"/>
    <cellStyle name="Output 2 9 2 9 4 3" xfId="35760" xr:uid="{B9C0DF3E-971B-4EBB-9921-456CE7002D24}"/>
    <cellStyle name="Output 2 9 2 9 5" xfId="35761" xr:uid="{1C5F0EFF-0F31-45CD-A08B-C85DD47BF3EB}"/>
    <cellStyle name="Output 2 9 2 9 5 2" xfId="35762" xr:uid="{886EAB6E-9C4A-4D29-81B6-5A2BD4201752}"/>
    <cellStyle name="Output 2 9 2 9 5 3" xfId="35763" xr:uid="{E1939A4A-B0E6-48EB-81DC-940A0FE80E89}"/>
    <cellStyle name="Output 2 9 2 9 6" xfId="35764" xr:uid="{A77B0BC9-9918-4272-9737-6C287173C6DA}"/>
    <cellStyle name="Output 2 9 2 9 6 2" xfId="35765" xr:uid="{A729E3F0-B7E6-4CDE-814F-E4B0E34A5CA5}"/>
    <cellStyle name="Output 2 9 2 9 6 3" xfId="35766" xr:uid="{B7FF3D51-7F91-4C50-AF57-969D5600267C}"/>
    <cellStyle name="Output 2 9 2 9 7" xfId="35767" xr:uid="{24568C4D-958B-4A9D-93E8-AC6433471C5A}"/>
    <cellStyle name="Output 2 9 2 9 8" xfId="35768" xr:uid="{F91754E5-4B4F-489E-B915-2AFE495C8F86}"/>
    <cellStyle name="Output 2 9 20" xfId="35769" xr:uid="{155848A3-84DA-4189-8AA5-8207FFC73D1A}"/>
    <cellStyle name="Output 2 9 21" xfId="35770" xr:uid="{2CAE0930-032D-47E4-B77C-D5461C09EDD3}"/>
    <cellStyle name="Output 2 9 3" xfId="35771" xr:uid="{6CCF4C60-3D1A-4660-B992-EDE03DB89406}"/>
    <cellStyle name="Output 2 9 3 10" xfId="35772" xr:uid="{B097AA04-DBC0-4ABC-85E6-A3658584E755}"/>
    <cellStyle name="Output 2 9 3 10 2" xfId="35773" xr:uid="{4F981A9D-0F9B-4C1E-AD61-6CDC11237A07}"/>
    <cellStyle name="Output 2 9 3 10 2 2" xfId="35774" xr:uid="{518ADADD-55C3-4297-9DBF-C9B7D9FD2DC5}"/>
    <cellStyle name="Output 2 9 3 10 2 3" xfId="35775" xr:uid="{EA48E7DA-A1D5-4BDD-8144-B8D999A709EB}"/>
    <cellStyle name="Output 2 9 3 10 3" xfId="35776" xr:uid="{4F4BD645-EC73-4FC7-8874-2385D71FD5EF}"/>
    <cellStyle name="Output 2 9 3 10 3 2" xfId="35777" xr:uid="{A42D1C51-5EBF-449F-A081-4475F3157C63}"/>
    <cellStyle name="Output 2 9 3 10 3 3" xfId="35778" xr:uid="{7ADC660F-554A-4BD4-8CEE-FA198BF63CD0}"/>
    <cellStyle name="Output 2 9 3 10 4" xfId="35779" xr:uid="{58161B81-015B-471F-B026-891B5CEE8CD5}"/>
    <cellStyle name="Output 2 9 3 10 4 2" xfId="35780" xr:uid="{8192460B-4B52-4FBC-B2D5-50787AE2E242}"/>
    <cellStyle name="Output 2 9 3 10 4 3" xfId="35781" xr:uid="{59B4D28D-3490-4332-AC8D-9ED32E84FAC2}"/>
    <cellStyle name="Output 2 9 3 10 5" xfId="35782" xr:uid="{7E4A6520-CB3A-4981-9EA7-3BB8BC73478B}"/>
    <cellStyle name="Output 2 9 3 10 5 2" xfId="35783" xr:uid="{2DED3DDF-7E0D-42E2-AA6B-DBAD96A8DAF3}"/>
    <cellStyle name="Output 2 9 3 10 5 3" xfId="35784" xr:uid="{6E7E8560-3D90-4E1A-B5BB-9BB8EAE76C76}"/>
    <cellStyle name="Output 2 9 3 10 6" xfId="35785" xr:uid="{1F31D5F3-561C-4D85-B048-174A3AAFF708}"/>
    <cellStyle name="Output 2 9 3 10 6 2" xfId="35786" xr:uid="{74A29F16-B296-4D4B-BF8B-65D6DF423B0A}"/>
    <cellStyle name="Output 2 9 3 10 6 3" xfId="35787" xr:uid="{242B453D-8203-46EC-A465-E6949CFB76F5}"/>
    <cellStyle name="Output 2 9 3 10 7" xfId="35788" xr:uid="{0B790FAA-5BDB-4182-94D1-CECCCFCD71B2}"/>
    <cellStyle name="Output 2 9 3 10 8" xfId="35789" xr:uid="{F8019AD5-1405-44D4-AC68-2E08976AA9FD}"/>
    <cellStyle name="Output 2 9 3 11" xfId="35790" xr:uid="{CFBAE430-E908-462A-AC0A-2951ABFB3306}"/>
    <cellStyle name="Output 2 9 3 11 2" xfId="35791" xr:uid="{6D9E4E5C-709B-4A28-BA63-7EE842A6EC39}"/>
    <cellStyle name="Output 2 9 3 11 2 2" xfId="35792" xr:uid="{EBA4C9DF-2EAF-4E2E-89CD-0E7C69B1032C}"/>
    <cellStyle name="Output 2 9 3 11 2 3" xfId="35793" xr:uid="{0ADB02CC-E0B7-4A30-915C-22E810B4D9EA}"/>
    <cellStyle name="Output 2 9 3 11 3" xfId="35794" xr:uid="{EB441645-60B0-4CE8-BB1A-65B447BE590E}"/>
    <cellStyle name="Output 2 9 3 11 3 2" xfId="35795" xr:uid="{332BA748-90FB-4C38-86FA-6635962D48EC}"/>
    <cellStyle name="Output 2 9 3 11 3 3" xfId="35796" xr:uid="{F3DC5B46-A7FF-4A11-9217-1718ED7BF305}"/>
    <cellStyle name="Output 2 9 3 11 4" xfId="35797" xr:uid="{E0221BA6-7EC2-46FE-B32A-5590E31B8134}"/>
    <cellStyle name="Output 2 9 3 11 4 2" xfId="35798" xr:uid="{3ED8A467-23B6-4E01-B42B-FC25CD3DB261}"/>
    <cellStyle name="Output 2 9 3 11 4 3" xfId="35799" xr:uid="{03852AE8-9A1D-4E71-B248-229E0D3623AE}"/>
    <cellStyle name="Output 2 9 3 11 5" xfId="35800" xr:uid="{606930D8-94EB-4396-B2E1-65087C1A1C06}"/>
    <cellStyle name="Output 2 9 3 11 5 2" xfId="35801" xr:uid="{6AE071B3-4E93-44E9-8AAE-C1B8935FC229}"/>
    <cellStyle name="Output 2 9 3 11 5 3" xfId="35802" xr:uid="{264BB026-CD3F-453D-B340-08FF712E290B}"/>
    <cellStyle name="Output 2 9 3 11 6" xfId="35803" xr:uid="{89E9A4C0-F70D-405B-A4B7-8B534C80AE42}"/>
    <cellStyle name="Output 2 9 3 11 6 2" xfId="35804" xr:uid="{5C21AF08-9FCE-4366-954B-B27E762E146D}"/>
    <cellStyle name="Output 2 9 3 11 6 3" xfId="35805" xr:uid="{B8CDD043-1F70-4A45-9F45-34807C25FC1B}"/>
    <cellStyle name="Output 2 9 3 11 7" xfId="35806" xr:uid="{6D46BEBC-992E-432A-85C0-8D852666BC59}"/>
    <cellStyle name="Output 2 9 3 11 8" xfId="35807" xr:uid="{A53D5709-FFD9-4DE5-9628-2A98DE2A436F}"/>
    <cellStyle name="Output 2 9 3 12" xfId="35808" xr:uid="{288A3C06-A9D2-4A6E-9FEC-B37941518E28}"/>
    <cellStyle name="Output 2 9 3 12 2" xfId="35809" xr:uid="{F4C8D02C-0B71-4DA4-9BC0-4C1C93571F75}"/>
    <cellStyle name="Output 2 9 3 12 2 2" xfId="35810" xr:uid="{BFB60892-AB5E-4E15-8EE7-BB8F528709B9}"/>
    <cellStyle name="Output 2 9 3 12 2 3" xfId="35811" xr:uid="{3CFA35CE-E60C-4FE4-881D-53D8A2AE05F8}"/>
    <cellStyle name="Output 2 9 3 12 3" xfId="35812" xr:uid="{690479AE-819C-4893-AD08-F2DF8DD8CCD9}"/>
    <cellStyle name="Output 2 9 3 12 3 2" xfId="35813" xr:uid="{93EC1C69-644A-4F4C-83BF-1619A95BC16D}"/>
    <cellStyle name="Output 2 9 3 12 3 3" xfId="35814" xr:uid="{34321E04-B402-4BC1-BDCB-1D0FB43929BD}"/>
    <cellStyle name="Output 2 9 3 12 4" xfId="35815" xr:uid="{19054D24-09C0-4187-886D-CAFB983419E8}"/>
    <cellStyle name="Output 2 9 3 12 4 2" xfId="35816" xr:uid="{10762DBA-70C0-4A94-8D6C-AEB9ECA8B5A3}"/>
    <cellStyle name="Output 2 9 3 12 4 3" xfId="35817" xr:uid="{54851EE4-8FB9-439C-A619-029FF9F7DB63}"/>
    <cellStyle name="Output 2 9 3 12 5" xfId="35818" xr:uid="{707F360E-4494-4BBB-9093-7A2FC8892525}"/>
    <cellStyle name="Output 2 9 3 12 5 2" xfId="35819" xr:uid="{FF777A64-55F1-4A6E-994D-A2EF0CB39631}"/>
    <cellStyle name="Output 2 9 3 12 5 3" xfId="35820" xr:uid="{6E3F6E24-C8F9-4A92-ACB6-0ABCD2EC6D6D}"/>
    <cellStyle name="Output 2 9 3 12 6" xfId="35821" xr:uid="{F9644273-03E7-4823-9EE9-A8AA8C8F147A}"/>
    <cellStyle name="Output 2 9 3 12 6 2" xfId="35822" xr:uid="{563FBE12-42DE-4476-AC10-CEE83D1CCE1A}"/>
    <cellStyle name="Output 2 9 3 12 6 3" xfId="35823" xr:uid="{32D422BD-C8C4-4BB5-8BB6-E32E33CB095F}"/>
    <cellStyle name="Output 2 9 3 12 7" xfId="35824" xr:uid="{FA024F02-3526-41CF-AA18-349D91200729}"/>
    <cellStyle name="Output 2 9 3 12 8" xfId="35825" xr:uid="{C6479845-0CE1-472C-A0C6-29EEC2A1058B}"/>
    <cellStyle name="Output 2 9 3 13" xfId="35826" xr:uid="{1772C3ED-20F1-4275-8662-63BDD34687C6}"/>
    <cellStyle name="Output 2 9 3 13 2" xfId="35827" xr:uid="{E6974AE6-4B31-4B4E-8BA0-2F16B25E484B}"/>
    <cellStyle name="Output 2 9 3 13 2 2" xfId="35828" xr:uid="{B389BC30-9741-45A1-8B08-1B87CE26310F}"/>
    <cellStyle name="Output 2 9 3 13 2 3" xfId="35829" xr:uid="{03F65D2C-46B8-4022-B241-2AC73491E579}"/>
    <cellStyle name="Output 2 9 3 13 3" xfId="35830" xr:uid="{8E88CB3E-93F5-4BE1-9967-F8D613383E89}"/>
    <cellStyle name="Output 2 9 3 13 3 2" xfId="35831" xr:uid="{AADEE579-300D-4FE5-AF82-A7C96EDECE16}"/>
    <cellStyle name="Output 2 9 3 13 3 3" xfId="35832" xr:uid="{479F2DE9-C5CB-48A2-82F4-FD88EE6B8A27}"/>
    <cellStyle name="Output 2 9 3 13 4" xfId="35833" xr:uid="{5F7B81E7-3450-4413-B43D-940AAF60B59F}"/>
    <cellStyle name="Output 2 9 3 13 4 2" xfId="35834" xr:uid="{6C7CDEC3-10D3-43B0-B4D0-9AACC80A7A03}"/>
    <cellStyle name="Output 2 9 3 13 4 3" xfId="35835" xr:uid="{A97A19DF-E2D0-4CF7-85FC-06EBC3C5F4E4}"/>
    <cellStyle name="Output 2 9 3 13 5" xfId="35836" xr:uid="{6CF1124B-1A45-47AA-B845-35A5B63EEBD9}"/>
    <cellStyle name="Output 2 9 3 13 5 2" xfId="35837" xr:uid="{8F6D35C7-1663-4AF3-8C27-3A1C333EAFDB}"/>
    <cellStyle name="Output 2 9 3 13 5 3" xfId="35838" xr:uid="{7CF20239-B1DC-49C4-977B-ECAC954CE9CE}"/>
    <cellStyle name="Output 2 9 3 13 6" xfId="35839" xr:uid="{88D67E16-5549-42EC-BA9B-7B1183ACBC9F}"/>
    <cellStyle name="Output 2 9 3 13 6 2" xfId="35840" xr:uid="{447935CC-C7CA-4137-ACD1-E1CFF90DD018}"/>
    <cellStyle name="Output 2 9 3 13 6 3" xfId="35841" xr:uid="{F52EA4BE-BCE7-4AB7-96F8-8A01ED3D0DF9}"/>
    <cellStyle name="Output 2 9 3 13 7" xfId="35842" xr:uid="{F130EE0A-ED34-4502-B8EA-59DF5295DCC7}"/>
    <cellStyle name="Output 2 9 3 13 8" xfId="35843" xr:uid="{B3F307F3-8C64-4FE5-9906-AD7C8D18B95B}"/>
    <cellStyle name="Output 2 9 3 14" xfId="35844" xr:uid="{57E74246-32B6-4331-A78E-8FD66DE67072}"/>
    <cellStyle name="Output 2 9 3 14 2" xfId="35845" xr:uid="{B29B3027-51FC-49DF-A557-155BAE85DDE6}"/>
    <cellStyle name="Output 2 9 3 14 2 2" xfId="35846" xr:uid="{438A7EC3-8E4D-42F4-8A9B-201138CAB79F}"/>
    <cellStyle name="Output 2 9 3 14 2 3" xfId="35847" xr:uid="{8069D9C6-B979-4F59-B66C-C762B5DF45D5}"/>
    <cellStyle name="Output 2 9 3 14 3" xfId="35848" xr:uid="{86BEF42F-E883-4ED0-82BB-95D515FDC63D}"/>
    <cellStyle name="Output 2 9 3 14 3 2" xfId="35849" xr:uid="{A4CCD22A-82B2-4A52-827F-4F1F300D4037}"/>
    <cellStyle name="Output 2 9 3 14 3 3" xfId="35850" xr:uid="{5D66FAF7-94B8-48A4-95E5-5F6EF40EDBF7}"/>
    <cellStyle name="Output 2 9 3 14 4" xfId="35851" xr:uid="{B3E2F326-51A8-4DB6-B8E1-5793C0BC2A22}"/>
    <cellStyle name="Output 2 9 3 14 4 2" xfId="35852" xr:uid="{D76BED30-BAE8-4767-AC30-6D93C777EE5D}"/>
    <cellStyle name="Output 2 9 3 14 4 3" xfId="35853" xr:uid="{87A2891F-FEA5-4544-996A-94D9D6B11F26}"/>
    <cellStyle name="Output 2 9 3 14 5" xfId="35854" xr:uid="{1653B32B-4E34-44F3-AF2C-B899B4CDD88A}"/>
    <cellStyle name="Output 2 9 3 14 5 2" xfId="35855" xr:uid="{CDC41FB1-1781-4207-AD46-8BEF3DC3DE62}"/>
    <cellStyle name="Output 2 9 3 14 5 3" xfId="35856" xr:uid="{5AC70DD7-CA71-48BE-9A12-560A29A05891}"/>
    <cellStyle name="Output 2 9 3 14 6" xfId="35857" xr:uid="{5CDCC342-0145-40F4-BF82-92AE4E13F0CB}"/>
    <cellStyle name="Output 2 9 3 14 6 2" xfId="35858" xr:uid="{AE5FA64F-D953-4FD1-B71A-51C8AFCC257C}"/>
    <cellStyle name="Output 2 9 3 14 6 3" xfId="35859" xr:uid="{DD294B15-7957-4095-B28D-EEFC9F307CE0}"/>
    <cellStyle name="Output 2 9 3 14 7" xfId="35860" xr:uid="{922456E2-4AD4-494A-852B-FB60FB8A8CFA}"/>
    <cellStyle name="Output 2 9 3 14 8" xfId="35861" xr:uid="{AD39C8C1-A6EF-47CB-B3D8-C233FFA64B6D}"/>
    <cellStyle name="Output 2 9 3 15" xfId="35862" xr:uid="{9276F023-0B4B-4B2F-BC46-F9E9B4EFB07D}"/>
    <cellStyle name="Output 2 9 3 15 2" xfId="35863" xr:uid="{77376389-96E7-4D03-8F0E-D9BE44C63EE6}"/>
    <cellStyle name="Output 2 9 3 15 3" xfId="35864" xr:uid="{C5F6C5D9-9A2A-4640-A541-86F716B0B3B4}"/>
    <cellStyle name="Output 2 9 3 16" xfId="35865" xr:uid="{9C754BE0-5612-4A2F-A8F9-7770B2090D40}"/>
    <cellStyle name="Output 2 9 3 16 2" xfId="35866" xr:uid="{F945690F-AC7D-45DE-9813-0C9A331E0611}"/>
    <cellStyle name="Output 2 9 3 16 3" xfId="35867" xr:uid="{D6C28286-AF71-49DD-9AD7-BAFBF16AA514}"/>
    <cellStyle name="Output 2 9 3 17" xfId="35868" xr:uid="{82D17940-4464-4396-BFCF-2428B8020ED0}"/>
    <cellStyle name="Output 2 9 3 18" xfId="35869" xr:uid="{D9F4EB23-004A-462B-A62F-8006637E825E}"/>
    <cellStyle name="Output 2 9 3 2" xfId="35870" xr:uid="{7B601E8E-2E26-42F8-B059-356BB32533A4}"/>
    <cellStyle name="Output 2 9 3 2 2" xfId="35871" xr:uid="{1338A24A-9801-4E4A-A5FD-5EFE0B02B537}"/>
    <cellStyle name="Output 2 9 3 2 2 2" xfId="35872" xr:uid="{716ED573-C1F3-4F30-B575-D98CB60DFF49}"/>
    <cellStyle name="Output 2 9 3 2 2 3" xfId="35873" xr:uid="{CFFA151D-279E-4CCF-B69E-39D842EFF00A}"/>
    <cellStyle name="Output 2 9 3 2 3" xfId="35874" xr:uid="{3BEFB7D6-A3F0-469B-B275-77B69D0880D4}"/>
    <cellStyle name="Output 2 9 3 2 3 2" xfId="35875" xr:uid="{A27FC95E-A668-4DCD-BCCB-85F55D51291A}"/>
    <cellStyle name="Output 2 9 3 2 3 3" xfId="35876" xr:uid="{EE9B8A5D-13EF-4CA1-A2DF-4179801C5B93}"/>
    <cellStyle name="Output 2 9 3 2 4" xfId="35877" xr:uid="{77011809-8069-449A-8DA6-7DF38126DE5B}"/>
    <cellStyle name="Output 2 9 3 2 4 2" xfId="35878" xr:uid="{CB8419DF-C332-4A79-901C-69730257F087}"/>
    <cellStyle name="Output 2 9 3 2 4 3" xfId="35879" xr:uid="{8593D1A4-7ED5-41C8-9E1F-D9B97F5B8470}"/>
    <cellStyle name="Output 2 9 3 2 5" xfId="35880" xr:uid="{05797770-C64F-492E-8A20-08CE5CFA55F8}"/>
    <cellStyle name="Output 2 9 3 2 5 2" xfId="35881" xr:uid="{96627776-E0C9-484B-9E9D-08C7AE9F95DF}"/>
    <cellStyle name="Output 2 9 3 2 5 3" xfId="35882" xr:uid="{D962202A-8E95-4009-94AD-BB3A4C7547F7}"/>
    <cellStyle name="Output 2 9 3 2 6" xfId="35883" xr:uid="{AF11924D-E5FA-4AA9-8E61-798F2A7258A4}"/>
    <cellStyle name="Output 2 9 3 2 6 2" xfId="35884" xr:uid="{F74C01BA-55C1-4553-844A-0799CD547CDC}"/>
    <cellStyle name="Output 2 9 3 2 6 3" xfId="35885" xr:uid="{76B8A030-E14C-490B-AABC-E68515810C1F}"/>
    <cellStyle name="Output 2 9 3 2 7" xfId="35886" xr:uid="{07AD0E66-2C9A-42B4-B4BD-0B40CC528FA6}"/>
    <cellStyle name="Output 2 9 3 2 8" xfId="35887" xr:uid="{05488A6C-C236-477F-9528-4485EBA57F8F}"/>
    <cellStyle name="Output 2 9 3 2 9" xfId="35888" xr:uid="{FE4F8AE9-F5B4-4FD0-8370-52D0F8EDEA92}"/>
    <cellStyle name="Output 2 9 3 3" xfId="35889" xr:uid="{E136FF61-32AC-4F7D-9F76-6BD07C2EEB39}"/>
    <cellStyle name="Output 2 9 3 3 2" xfId="35890" xr:uid="{2DC0403B-61EF-4DFA-A987-D04151480038}"/>
    <cellStyle name="Output 2 9 3 3 2 2" xfId="35891" xr:uid="{DCF37192-07DB-4D48-9EA9-6432EA721438}"/>
    <cellStyle name="Output 2 9 3 3 2 3" xfId="35892" xr:uid="{E90ADB83-6109-4F02-A0FC-05E41DB9725E}"/>
    <cellStyle name="Output 2 9 3 3 3" xfId="35893" xr:uid="{605DDF6E-0E4D-4CC5-8FC8-4B7D1DA315F5}"/>
    <cellStyle name="Output 2 9 3 3 3 2" xfId="35894" xr:uid="{6779F713-A64D-4B0E-847F-33B682DFAB5F}"/>
    <cellStyle name="Output 2 9 3 3 3 3" xfId="35895" xr:uid="{403B5FCB-5A15-445A-9ECF-E72B10D6A7E3}"/>
    <cellStyle name="Output 2 9 3 3 4" xfId="35896" xr:uid="{C5F117B3-CFCB-4362-92BC-F45F3FD15C19}"/>
    <cellStyle name="Output 2 9 3 3 4 2" xfId="35897" xr:uid="{1DC0F95C-2EB7-4EE2-98A7-13D40C993B8C}"/>
    <cellStyle name="Output 2 9 3 3 4 3" xfId="35898" xr:uid="{E01FBD00-6D45-40C8-BDEA-B1D679D52FA3}"/>
    <cellStyle name="Output 2 9 3 3 5" xfId="35899" xr:uid="{A3FD914E-0D41-4515-9666-5AED12C05B22}"/>
    <cellStyle name="Output 2 9 3 3 5 2" xfId="35900" xr:uid="{F4894061-3D44-46DB-8A77-6D48E35D2A85}"/>
    <cellStyle name="Output 2 9 3 3 5 3" xfId="35901" xr:uid="{2ED5F5F4-BAEA-41CB-B519-A9E8182B84BF}"/>
    <cellStyle name="Output 2 9 3 3 6" xfId="35902" xr:uid="{45473202-C062-4180-8824-6E4E58E0CF07}"/>
    <cellStyle name="Output 2 9 3 3 6 2" xfId="35903" xr:uid="{5045DD23-4CC4-4BE8-94F8-4B21CFF6AA4E}"/>
    <cellStyle name="Output 2 9 3 3 6 3" xfId="35904" xr:uid="{04148D79-BF3C-4401-874F-003CE57120F1}"/>
    <cellStyle name="Output 2 9 3 3 7" xfId="35905" xr:uid="{B8A3382D-9DC5-4623-9EE1-5D4799F60EB9}"/>
    <cellStyle name="Output 2 9 3 3 8" xfId="35906" xr:uid="{FAB84B86-B598-43F9-A3D6-7404E762D3D0}"/>
    <cellStyle name="Output 2 9 3 3 9" xfId="35907" xr:uid="{8A720B65-2BEE-411B-84E5-B55C9DAA9CBC}"/>
    <cellStyle name="Output 2 9 3 4" xfId="35908" xr:uid="{BEE44CE6-635A-400A-AC6B-211FF3871B49}"/>
    <cellStyle name="Output 2 9 3 4 2" xfId="35909" xr:uid="{87B287A0-E5B7-48DC-A9B5-3F9670028E47}"/>
    <cellStyle name="Output 2 9 3 4 2 2" xfId="35910" xr:uid="{4E3C9585-B275-42B1-BD0B-A299A609BBB1}"/>
    <cellStyle name="Output 2 9 3 4 2 3" xfId="35911" xr:uid="{8DFFCEF0-3830-427A-B52D-450254CF5FE2}"/>
    <cellStyle name="Output 2 9 3 4 3" xfId="35912" xr:uid="{7829FDF4-CE48-4F63-8CBB-2EC84DC6FB16}"/>
    <cellStyle name="Output 2 9 3 4 3 2" xfId="35913" xr:uid="{CA9F72DF-FF3F-4533-8199-861221E35649}"/>
    <cellStyle name="Output 2 9 3 4 3 3" xfId="35914" xr:uid="{17958331-63EC-4A87-B5D2-6605639E0AB8}"/>
    <cellStyle name="Output 2 9 3 4 4" xfId="35915" xr:uid="{7C99D558-8029-4A2A-AFC5-1EC3052211B4}"/>
    <cellStyle name="Output 2 9 3 4 4 2" xfId="35916" xr:uid="{D2C17B0E-3FF3-4B2A-9F33-8B910130550A}"/>
    <cellStyle name="Output 2 9 3 4 4 3" xfId="35917" xr:uid="{B85ED3FA-E1B2-470C-8B8F-4609B9B5A095}"/>
    <cellStyle name="Output 2 9 3 4 5" xfId="35918" xr:uid="{EB7ED877-5732-4E1C-A215-AA3152A005A2}"/>
    <cellStyle name="Output 2 9 3 4 5 2" xfId="35919" xr:uid="{C2E6A1ED-8042-4B37-8294-952ED68E580B}"/>
    <cellStyle name="Output 2 9 3 4 5 3" xfId="35920" xr:uid="{BDFE4BDF-9992-4E8C-91D1-7BB9A386CFA1}"/>
    <cellStyle name="Output 2 9 3 4 6" xfId="35921" xr:uid="{85304950-5B54-40F9-9A0F-62DB9E46AC64}"/>
    <cellStyle name="Output 2 9 3 4 6 2" xfId="35922" xr:uid="{5AFE6CC7-E68D-4F67-8012-A022A5762B5B}"/>
    <cellStyle name="Output 2 9 3 4 6 3" xfId="35923" xr:uid="{27D8B2BC-6AE1-42F1-8704-5B2AFC597F92}"/>
    <cellStyle name="Output 2 9 3 4 7" xfId="35924" xr:uid="{5FCFEB93-EBBD-4D27-91D8-9CD83D120D24}"/>
    <cellStyle name="Output 2 9 3 4 8" xfId="35925" xr:uid="{7FD94264-ADB6-42D5-8EDC-B0DCCCA1A208}"/>
    <cellStyle name="Output 2 9 3 4 9" xfId="35926" xr:uid="{85B36AC5-6F7D-46F9-8A25-0E7A0B51345E}"/>
    <cellStyle name="Output 2 9 3 5" xfId="35927" xr:uid="{932CCC04-CE1A-4C6D-8D00-C8ACF3DA18AA}"/>
    <cellStyle name="Output 2 9 3 5 2" xfId="35928" xr:uid="{A46AECC9-08B3-4E5E-8445-F33C89530EF7}"/>
    <cellStyle name="Output 2 9 3 5 2 2" xfId="35929" xr:uid="{455CCD11-715A-4C15-B8FA-EAE58EC5D5CB}"/>
    <cellStyle name="Output 2 9 3 5 2 3" xfId="35930" xr:uid="{D550C969-8A31-4ECC-9717-B299F13D3171}"/>
    <cellStyle name="Output 2 9 3 5 3" xfId="35931" xr:uid="{03BE37A5-A26A-42E8-A6D7-D48634746F3F}"/>
    <cellStyle name="Output 2 9 3 5 3 2" xfId="35932" xr:uid="{3B8ABF14-D60E-410A-86BE-F9E064A6359C}"/>
    <cellStyle name="Output 2 9 3 5 3 3" xfId="35933" xr:uid="{F071EDE3-2F15-4378-A6F4-F2DD962E293A}"/>
    <cellStyle name="Output 2 9 3 5 4" xfId="35934" xr:uid="{547ADDFB-45DC-4A1B-9F61-CA2A9CB02C78}"/>
    <cellStyle name="Output 2 9 3 5 4 2" xfId="35935" xr:uid="{B0FEE394-666F-4F34-84D5-1BEAD4239A5D}"/>
    <cellStyle name="Output 2 9 3 5 4 3" xfId="35936" xr:uid="{71A697EA-B392-410D-BC6D-CE97F66BD684}"/>
    <cellStyle name="Output 2 9 3 5 5" xfId="35937" xr:uid="{C74024BF-23E4-4616-830B-27E2F7F9AB07}"/>
    <cellStyle name="Output 2 9 3 5 5 2" xfId="35938" xr:uid="{0C417C1B-EB7A-4C28-88CF-A691BCF57AA5}"/>
    <cellStyle name="Output 2 9 3 5 5 3" xfId="35939" xr:uid="{3929A35D-5985-4120-BB6A-D54E80265D48}"/>
    <cellStyle name="Output 2 9 3 5 6" xfId="35940" xr:uid="{676F6A5E-1202-4E5C-800C-8BF6A6AAB220}"/>
    <cellStyle name="Output 2 9 3 5 6 2" xfId="35941" xr:uid="{34E1B493-81DF-43CA-A4DF-9795953805B3}"/>
    <cellStyle name="Output 2 9 3 5 6 3" xfId="35942" xr:uid="{3E3689BC-22AB-49C6-8E41-5C1E2F6B0911}"/>
    <cellStyle name="Output 2 9 3 5 7" xfId="35943" xr:uid="{B956E155-70F6-4EAD-BEBD-A78B846D7358}"/>
    <cellStyle name="Output 2 9 3 5 8" xfId="35944" xr:uid="{F2B4B29A-42B4-4503-A3B8-547F63ABE602}"/>
    <cellStyle name="Output 2 9 3 5 9" xfId="35945" xr:uid="{23EFAAA9-5D22-4656-80C3-42A142847C44}"/>
    <cellStyle name="Output 2 9 3 6" xfId="35946" xr:uid="{4A5EF1F4-2652-4D07-B6CC-73E7454B5ABD}"/>
    <cellStyle name="Output 2 9 3 6 2" xfId="35947" xr:uid="{369A0DC0-0C13-4C50-9384-45ADC666A0FC}"/>
    <cellStyle name="Output 2 9 3 6 2 2" xfId="35948" xr:uid="{9A62E35C-95D7-4758-97C5-45D422CB55FE}"/>
    <cellStyle name="Output 2 9 3 6 2 3" xfId="35949" xr:uid="{08CC6F50-1455-411D-B286-C4E4AFE28B42}"/>
    <cellStyle name="Output 2 9 3 6 3" xfId="35950" xr:uid="{54967FFE-4DBE-4014-8834-794526C67F07}"/>
    <cellStyle name="Output 2 9 3 6 3 2" xfId="35951" xr:uid="{734738D6-0B91-4102-B273-B958BD003310}"/>
    <cellStyle name="Output 2 9 3 6 3 3" xfId="35952" xr:uid="{64F6D01D-CC83-4E0D-A7C1-16E0199425C4}"/>
    <cellStyle name="Output 2 9 3 6 4" xfId="35953" xr:uid="{B25C4A16-D7E1-4269-80EF-5ADC0750FF74}"/>
    <cellStyle name="Output 2 9 3 6 4 2" xfId="35954" xr:uid="{A97C0E25-B25F-4454-81B3-25833306BB80}"/>
    <cellStyle name="Output 2 9 3 6 4 3" xfId="35955" xr:uid="{1CB57D7B-2430-44E0-83D0-2CD82F0051F1}"/>
    <cellStyle name="Output 2 9 3 6 5" xfId="35956" xr:uid="{9E730922-538F-4A25-B621-0507B6721757}"/>
    <cellStyle name="Output 2 9 3 6 5 2" xfId="35957" xr:uid="{30922FAE-10F7-4BD4-880D-27D7CD897AE6}"/>
    <cellStyle name="Output 2 9 3 6 5 3" xfId="35958" xr:uid="{4EDDFBF8-FFA6-4515-9956-01FBBA22D82A}"/>
    <cellStyle name="Output 2 9 3 6 6" xfId="35959" xr:uid="{182F7134-32BA-4A56-A2B4-21BC4FE70AC9}"/>
    <cellStyle name="Output 2 9 3 6 6 2" xfId="35960" xr:uid="{524FCB66-15D7-4902-8DA1-7000CF9992D7}"/>
    <cellStyle name="Output 2 9 3 6 6 3" xfId="35961" xr:uid="{C9C72D77-2560-49FA-8F8B-07BEF5BA80B9}"/>
    <cellStyle name="Output 2 9 3 6 7" xfId="35962" xr:uid="{CEDB7330-3D7F-4A81-954B-8820954AB298}"/>
    <cellStyle name="Output 2 9 3 6 8" xfId="35963" xr:uid="{A1BA4870-64B0-4ED3-8E01-72325ED7BAE0}"/>
    <cellStyle name="Output 2 9 3 6 9" xfId="35964" xr:uid="{2163D113-D487-404F-BBB4-64E750EAC788}"/>
    <cellStyle name="Output 2 9 3 7" xfId="35965" xr:uid="{4D7DC9AC-B87D-4AA6-8D6C-045EA3FD7911}"/>
    <cellStyle name="Output 2 9 3 7 2" xfId="35966" xr:uid="{600436FA-68FB-451E-8FDB-B443EFF3FC71}"/>
    <cellStyle name="Output 2 9 3 7 2 2" xfId="35967" xr:uid="{78618917-012C-4D7E-A213-7B1E9BA984BC}"/>
    <cellStyle name="Output 2 9 3 7 2 3" xfId="35968" xr:uid="{9B068C2F-8F96-478D-BABD-335B0B473CE4}"/>
    <cellStyle name="Output 2 9 3 7 3" xfId="35969" xr:uid="{3A22E5A4-E5C7-459B-871C-EAEEC0A02356}"/>
    <cellStyle name="Output 2 9 3 7 3 2" xfId="35970" xr:uid="{1CA03A66-ECBF-4CA6-82F4-692F7140ACAA}"/>
    <cellStyle name="Output 2 9 3 7 3 3" xfId="35971" xr:uid="{41ECA998-6BA4-4E7B-AB9C-6C0ACFB4F15F}"/>
    <cellStyle name="Output 2 9 3 7 4" xfId="35972" xr:uid="{9D195E8C-C26C-4EFC-981F-37FA88133100}"/>
    <cellStyle name="Output 2 9 3 7 4 2" xfId="35973" xr:uid="{EA8D28EE-3860-4A03-82B0-084E56ABF162}"/>
    <cellStyle name="Output 2 9 3 7 4 3" xfId="35974" xr:uid="{46533F16-37CC-45F5-81C7-C45FE1FD6ADD}"/>
    <cellStyle name="Output 2 9 3 7 5" xfId="35975" xr:uid="{21D68963-6BF4-493E-B9F6-BD73B36E301C}"/>
    <cellStyle name="Output 2 9 3 7 5 2" xfId="35976" xr:uid="{47B689FA-791C-4C88-986F-CC3CCC1B53F4}"/>
    <cellStyle name="Output 2 9 3 7 5 3" xfId="35977" xr:uid="{19BCC89C-1102-4FA4-9657-833D25577FD8}"/>
    <cellStyle name="Output 2 9 3 7 6" xfId="35978" xr:uid="{7C5C6F9C-8B4D-4721-9833-EFAB8A81F5BD}"/>
    <cellStyle name="Output 2 9 3 7 6 2" xfId="35979" xr:uid="{E5E91A66-E53A-4A67-81F3-8A94BE34F295}"/>
    <cellStyle name="Output 2 9 3 7 6 3" xfId="35980" xr:uid="{C1C20128-7593-40F5-B09D-B3FFBA8BB7F3}"/>
    <cellStyle name="Output 2 9 3 7 7" xfId="35981" xr:uid="{5EC99833-46DA-4274-A5B3-FF69D855D45E}"/>
    <cellStyle name="Output 2 9 3 7 8" xfId="35982" xr:uid="{0F905FA3-D1C5-4525-9E6B-019E29086395}"/>
    <cellStyle name="Output 2 9 3 7 9" xfId="35983" xr:uid="{8958AB67-1E00-44B6-8D21-61789F1E04BB}"/>
    <cellStyle name="Output 2 9 3 8" xfId="35984" xr:uid="{7C8A9572-7761-4C3A-ADF3-6C9B90FF5EEA}"/>
    <cellStyle name="Output 2 9 3 8 2" xfId="35985" xr:uid="{F0DB4414-5C28-48FF-BA6E-90886701714C}"/>
    <cellStyle name="Output 2 9 3 8 2 2" xfId="35986" xr:uid="{27327054-2E0A-4D74-873D-BECA781AD075}"/>
    <cellStyle name="Output 2 9 3 8 2 3" xfId="35987" xr:uid="{557CEA1E-2290-4799-BAF8-E6500ACF41D4}"/>
    <cellStyle name="Output 2 9 3 8 3" xfId="35988" xr:uid="{6AF4B8C3-B2EF-4622-AB0E-B69AF74579CD}"/>
    <cellStyle name="Output 2 9 3 8 3 2" xfId="35989" xr:uid="{F98B11AF-6FDC-4060-876F-47B4ED3FFA93}"/>
    <cellStyle name="Output 2 9 3 8 3 3" xfId="35990" xr:uid="{A1386EBD-1029-494A-A92F-8DBBB856C609}"/>
    <cellStyle name="Output 2 9 3 8 4" xfId="35991" xr:uid="{15777027-8A32-4BAB-B5DF-D173C0097D55}"/>
    <cellStyle name="Output 2 9 3 8 4 2" xfId="35992" xr:uid="{0A6724DC-EDA8-460A-ACA0-58C9B0B46253}"/>
    <cellStyle name="Output 2 9 3 8 4 3" xfId="35993" xr:uid="{EE6BC7FE-7B32-4823-BF62-BBF489B26171}"/>
    <cellStyle name="Output 2 9 3 8 5" xfId="35994" xr:uid="{DE2FAB00-4D3D-490E-B7EC-AC378C0DB119}"/>
    <cellStyle name="Output 2 9 3 8 5 2" xfId="35995" xr:uid="{6C9EC7C6-5FB2-4A28-92F7-DAE3DE6887ED}"/>
    <cellStyle name="Output 2 9 3 8 5 3" xfId="35996" xr:uid="{8FD4E80D-3B79-45AD-8F89-8CAEC57CA8A9}"/>
    <cellStyle name="Output 2 9 3 8 6" xfId="35997" xr:uid="{4D0F1412-EB21-48C5-9574-92DB0E1D7904}"/>
    <cellStyle name="Output 2 9 3 8 6 2" xfId="35998" xr:uid="{D50E5A6C-4062-4A0F-8837-E4C084C67618}"/>
    <cellStyle name="Output 2 9 3 8 6 3" xfId="35999" xr:uid="{C29BC7C1-D753-4982-B8EF-C2018FA180FE}"/>
    <cellStyle name="Output 2 9 3 8 7" xfId="36000" xr:uid="{4BA9D84B-69F3-419B-8089-11E3BF18B5E1}"/>
    <cellStyle name="Output 2 9 3 8 8" xfId="36001" xr:uid="{2B5EE830-B180-429F-AB82-A0542C5776A4}"/>
    <cellStyle name="Output 2 9 3 8 9" xfId="36002" xr:uid="{4EE20D2A-7CDA-4241-AF8C-893FB3D0337B}"/>
    <cellStyle name="Output 2 9 3 9" xfId="36003" xr:uid="{03C0D340-061B-4D3C-8BC8-C34656CF0D09}"/>
    <cellStyle name="Output 2 9 3 9 2" xfId="36004" xr:uid="{B2459465-64F0-40C3-9575-5E146453DCC4}"/>
    <cellStyle name="Output 2 9 3 9 2 2" xfId="36005" xr:uid="{30FA3648-3EA7-4670-A2E7-DD9C0A02BD8D}"/>
    <cellStyle name="Output 2 9 3 9 2 3" xfId="36006" xr:uid="{B94D892B-810F-43F9-BD7F-8C03FCFCE093}"/>
    <cellStyle name="Output 2 9 3 9 3" xfId="36007" xr:uid="{2929A5F2-D79C-4FF7-B948-41BF1F2D47A3}"/>
    <cellStyle name="Output 2 9 3 9 3 2" xfId="36008" xr:uid="{71A626DC-F698-4A1B-B863-F110EF89F7AB}"/>
    <cellStyle name="Output 2 9 3 9 3 3" xfId="36009" xr:uid="{7F4D0BF7-6725-4ED3-8DD3-F273EA11A3EB}"/>
    <cellStyle name="Output 2 9 3 9 4" xfId="36010" xr:uid="{B4D2829B-A736-4CA0-8CF6-27B88EB77BA1}"/>
    <cellStyle name="Output 2 9 3 9 4 2" xfId="36011" xr:uid="{761600CD-5A4A-40B9-ABE4-BDA76552ABD2}"/>
    <cellStyle name="Output 2 9 3 9 4 3" xfId="36012" xr:uid="{A70CFDCA-500F-4D83-8824-D95C94F2FCFD}"/>
    <cellStyle name="Output 2 9 3 9 5" xfId="36013" xr:uid="{ACB63DEB-50A5-412C-8219-D6C878A16B18}"/>
    <cellStyle name="Output 2 9 3 9 5 2" xfId="36014" xr:uid="{4371100C-548C-4825-A446-C36C77D22455}"/>
    <cellStyle name="Output 2 9 3 9 5 3" xfId="36015" xr:uid="{9DD26D83-D822-4E1F-BFD5-A185E851AC36}"/>
    <cellStyle name="Output 2 9 3 9 6" xfId="36016" xr:uid="{2D10DFF4-8EA3-4B41-A620-D074E2CAA103}"/>
    <cellStyle name="Output 2 9 3 9 6 2" xfId="36017" xr:uid="{F34B2794-0FC4-42BD-83B7-A335014BB8B5}"/>
    <cellStyle name="Output 2 9 3 9 6 3" xfId="36018" xr:uid="{5B586CA2-3413-4F14-96A3-EDFD9F700B81}"/>
    <cellStyle name="Output 2 9 3 9 7" xfId="36019" xr:uid="{8A105D02-74BA-49DB-A524-EAA87A961E4F}"/>
    <cellStyle name="Output 2 9 3 9 8" xfId="36020" xr:uid="{ADA4F8B3-F58B-4F3B-975C-E03F0B25FD73}"/>
    <cellStyle name="Output 2 9 4" xfId="36021" xr:uid="{645FBB54-68E6-4380-8C69-C435C29B341B}"/>
    <cellStyle name="Output 2 9 4 10" xfId="36022" xr:uid="{781FA410-C64E-484C-BBDC-72513BCFD406}"/>
    <cellStyle name="Output 2 9 4 11" xfId="36023" xr:uid="{DB90507F-02CB-437C-AC31-BADC3459039E}"/>
    <cellStyle name="Output 2 9 4 2" xfId="36024" xr:uid="{AFD4CBF5-BF59-44F5-A27B-EC2A457DFDFE}"/>
    <cellStyle name="Output 2 9 4 2 2" xfId="36025" xr:uid="{8442DE6D-E1F6-4305-BF59-266D4F18B437}"/>
    <cellStyle name="Output 2 9 4 2 3" xfId="36026" xr:uid="{6603A759-C1DE-44BD-BA9F-8A6694859910}"/>
    <cellStyle name="Output 2 9 4 2 4" xfId="36027" xr:uid="{2899AEE6-2E84-48BC-B749-EF70C6A8139C}"/>
    <cellStyle name="Output 2 9 4 3" xfId="36028" xr:uid="{046B6CEE-F6F8-47B2-88E1-9A8CF3754757}"/>
    <cellStyle name="Output 2 9 4 3 2" xfId="36029" xr:uid="{205A5465-ABF3-4003-9E99-C59B8655BA96}"/>
    <cellStyle name="Output 2 9 4 3 3" xfId="36030" xr:uid="{35478531-7888-412F-BADA-0417882B0064}"/>
    <cellStyle name="Output 2 9 4 3 4" xfId="36031" xr:uid="{54BBA57B-25E9-41F7-8CAD-5A824B4D8DAA}"/>
    <cellStyle name="Output 2 9 4 4" xfId="36032" xr:uid="{229C0D46-AD88-46CF-ACE7-9B08629DE675}"/>
    <cellStyle name="Output 2 9 4 4 2" xfId="36033" xr:uid="{B33BF5C3-3D02-44E0-A66A-0B6E0B5944A2}"/>
    <cellStyle name="Output 2 9 4 4 3" xfId="36034" xr:uid="{0B2AFA9D-FFBB-4EE9-97A4-59333AAF9B73}"/>
    <cellStyle name="Output 2 9 4 4 4" xfId="36035" xr:uid="{B4788D0D-DF9F-44DF-A2A4-173F46B3C151}"/>
    <cellStyle name="Output 2 9 4 5" xfId="36036" xr:uid="{3988D30E-043C-43AF-8ED2-6B72C51EF870}"/>
    <cellStyle name="Output 2 9 4 5 2" xfId="36037" xr:uid="{0F3D4AD4-1382-4186-9EC4-7356670A31ED}"/>
    <cellStyle name="Output 2 9 4 5 3" xfId="36038" xr:uid="{825B7B77-4771-4DA1-BF6F-08C11AE03192}"/>
    <cellStyle name="Output 2 9 4 5 4" xfId="36039" xr:uid="{617291EB-FB7A-42AE-B56F-FA0F562125DB}"/>
    <cellStyle name="Output 2 9 4 6" xfId="36040" xr:uid="{554F060C-E4F9-4875-A769-31C3D3091570}"/>
    <cellStyle name="Output 2 9 4 6 2" xfId="36041" xr:uid="{3B5C105F-FAEC-42BB-9B11-FB68657294FC}"/>
    <cellStyle name="Output 2 9 4 6 3" xfId="36042" xr:uid="{16E0C57F-DCB1-42BF-B12F-C6C7AC0D4D84}"/>
    <cellStyle name="Output 2 9 4 6 4" xfId="36043" xr:uid="{40F0C30F-7D70-4E0F-8D01-F81FC2247925}"/>
    <cellStyle name="Output 2 9 4 7" xfId="36044" xr:uid="{DF07C9AE-16D8-4D59-AAE2-18809EC45BB3}"/>
    <cellStyle name="Output 2 9 4 8" xfId="36045" xr:uid="{F2A9DA1F-7B64-49DF-AB68-A7B9455EDEAA}"/>
    <cellStyle name="Output 2 9 4 9" xfId="36046" xr:uid="{4EFD7841-04CE-404D-8A6E-A8C549B4B748}"/>
    <cellStyle name="Output 2 9 5" xfId="36047" xr:uid="{784C1CFA-9DF5-4ECE-A52F-49AC552BB7FB}"/>
    <cellStyle name="Output 2 9 5 10" xfId="36048" xr:uid="{C84E01D2-8697-4164-9B2A-FB8243A002CE}"/>
    <cellStyle name="Output 2 9 5 11" xfId="36049" xr:uid="{6F2EF855-9480-4BEE-8B09-DFBFEFB47A07}"/>
    <cellStyle name="Output 2 9 5 2" xfId="36050" xr:uid="{96D34048-0837-45EF-86A5-B3EF546026A1}"/>
    <cellStyle name="Output 2 9 5 2 2" xfId="36051" xr:uid="{E82005AD-A985-4197-BDDD-A3F7BFBECEDB}"/>
    <cellStyle name="Output 2 9 5 2 3" xfId="36052" xr:uid="{8D5307AF-F190-4C76-B172-FE1E343043EB}"/>
    <cellStyle name="Output 2 9 5 2 4" xfId="36053" xr:uid="{F223AEF7-B4F1-404D-AA6A-00BED0608426}"/>
    <cellStyle name="Output 2 9 5 3" xfId="36054" xr:uid="{D4D6BD5C-1DBD-4F7A-B824-0AAF502326DD}"/>
    <cellStyle name="Output 2 9 5 3 2" xfId="36055" xr:uid="{8639B74C-EBF9-4C54-84EC-9C1A15028694}"/>
    <cellStyle name="Output 2 9 5 3 3" xfId="36056" xr:uid="{0CC62981-DC6D-440F-98FB-9268EB6F1409}"/>
    <cellStyle name="Output 2 9 5 3 4" xfId="36057" xr:uid="{BA6B90D0-CB83-4FE0-AD6E-AEB882F18D88}"/>
    <cellStyle name="Output 2 9 5 4" xfId="36058" xr:uid="{359D580C-9B9E-4396-88DB-53AC930997D7}"/>
    <cellStyle name="Output 2 9 5 4 2" xfId="36059" xr:uid="{3306ADFC-7DCC-46A8-8EFA-FF3B149B1F60}"/>
    <cellStyle name="Output 2 9 5 4 3" xfId="36060" xr:uid="{18C80E8D-9FCB-4A82-A337-EC7D10E8F89F}"/>
    <cellStyle name="Output 2 9 5 4 4" xfId="36061" xr:uid="{2113D98E-B2B1-46B5-B8BC-03BE1A7ED202}"/>
    <cellStyle name="Output 2 9 5 5" xfId="36062" xr:uid="{288F8E51-9B6C-48B7-B258-9058892FE759}"/>
    <cellStyle name="Output 2 9 5 5 2" xfId="36063" xr:uid="{0FF159C3-AABC-4E96-839F-FB8A6FBFA7F0}"/>
    <cellStyle name="Output 2 9 5 5 3" xfId="36064" xr:uid="{11968F50-2C78-40C4-839C-631BBEDE55AC}"/>
    <cellStyle name="Output 2 9 5 5 4" xfId="36065" xr:uid="{0462FE9A-E622-44D9-912A-837DFE5CB162}"/>
    <cellStyle name="Output 2 9 5 6" xfId="36066" xr:uid="{00D57819-744F-46C0-BD0D-564507893F27}"/>
    <cellStyle name="Output 2 9 5 6 2" xfId="36067" xr:uid="{5D91B602-9E85-4F7F-B9C1-E435E34DFCFE}"/>
    <cellStyle name="Output 2 9 5 6 3" xfId="36068" xr:uid="{2EC20244-1D8E-49E9-85C3-F749E4372F41}"/>
    <cellStyle name="Output 2 9 5 6 4" xfId="36069" xr:uid="{4A484C7B-A232-40FE-8B6B-008BD2123FA2}"/>
    <cellStyle name="Output 2 9 5 7" xfId="36070" xr:uid="{A44C589F-89F9-449D-A9AE-3CF814BB5FAB}"/>
    <cellStyle name="Output 2 9 5 8" xfId="36071" xr:uid="{504A040E-41C1-4AA0-90F7-E5740FD3A4BB}"/>
    <cellStyle name="Output 2 9 5 9" xfId="36072" xr:uid="{0F982E6C-695B-4C8F-B5AB-7A3DBC3C740D}"/>
    <cellStyle name="Output 2 9 6" xfId="36073" xr:uid="{216669D0-9EF5-4216-B33D-829D20952343}"/>
    <cellStyle name="Output 2 9 6 2" xfId="36074" xr:uid="{E096FB0E-06B0-49E4-B228-F7981A5BFF80}"/>
    <cellStyle name="Output 2 9 6 2 2" xfId="36075" xr:uid="{E1E978C2-47C7-405A-9DCA-EB50B4F0BB6B}"/>
    <cellStyle name="Output 2 9 6 2 3" xfId="36076" xr:uid="{945930BC-FD5A-4CA2-8896-3439E5172F7E}"/>
    <cellStyle name="Output 2 9 6 3" xfId="36077" xr:uid="{5F6E36CE-B35E-48DA-AD4A-9A4EBD39E37B}"/>
    <cellStyle name="Output 2 9 6 3 2" xfId="36078" xr:uid="{2D61209F-6F1B-47E4-898F-D261B1AD9296}"/>
    <cellStyle name="Output 2 9 6 3 3" xfId="36079" xr:uid="{00B8A1E7-CE17-4166-A5BE-E8837C9D9B4F}"/>
    <cellStyle name="Output 2 9 6 4" xfId="36080" xr:uid="{FADFCB08-E69F-40B9-B7C0-1178AA961F33}"/>
    <cellStyle name="Output 2 9 6 4 2" xfId="36081" xr:uid="{A77DE464-475B-47CB-AC41-594231A8F4A8}"/>
    <cellStyle name="Output 2 9 6 4 3" xfId="36082" xr:uid="{9B41CF20-C3AF-4E92-B613-63811D2B971F}"/>
    <cellStyle name="Output 2 9 6 5" xfId="36083" xr:uid="{F3D1CDDA-F976-4FC1-ADF9-3E033FB85AF0}"/>
    <cellStyle name="Output 2 9 6 5 2" xfId="36084" xr:uid="{1B98AF4B-2ABA-4F78-854C-8338F0E344C3}"/>
    <cellStyle name="Output 2 9 6 5 3" xfId="36085" xr:uid="{B15DEFB2-FF84-4D05-8511-48A5ADDAFEFB}"/>
    <cellStyle name="Output 2 9 6 6" xfId="36086" xr:uid="{CE566532-71A0-4F27-AC23-8AB9958F163A}"/>
    <cellStyle name="Output 2 9 6 6 2" xfId="36087" xr:uid="{935EB1A9-AD7C-4162-9459-53C947A8ADDE}"/>
    <cellStyle name="Output 2 9 6 6 3" xfId="36088" xr:uid="{E7D4A078-358E-4E76-ABC6-456F6CDD55D5}"/>
    <cellStyle name="Output 2 9 6 7" xfId="36089" xr:uid="{7C2D67CA-E861-422C-B2F0-B69D058F1A0D}"/>
    <cellStyle name="Output 2 9 6 8" xfId="36090" xr:uid="{7DBCE2EF-6C37-414A-976D-D836F3FF8672}"/>
    <cellStyle name="Output 2 9 6 9" xfId="36091" xr:uid="{3609E0BA-74BF-483E-9F7E-E4C19DC34795}"/>
    <cellStyle name="Output 2 9 7" xfId="36092" xr:uid="{ACD2E70B-665B-4E4C-B3C7-C1B375BA17D8}"/>
    <cellStyle name="Output 2 9 7 2" xfId="36093" xr:uid="{2DB2D09D-EE84-4712-AA62-A506E36EE675}"/>
    <cellStyle name="Output 2 9 7 2 2" xfId="36094" xr:uid="{EA25521A-0704-4BBC-8B02-54886E163013}"/>
    <cellStyle name="Output 2 9 7 2 3" xfId="36095" xr:uid="{E72B5DBD-46A7-412A-8F4C-EF411CBEEB3E}"/>
    <cellStyle name="Output 2 9 7 3" xfId="36096" xr:uid="{36EBB515-7DE3-45C5-92AB-D7C50BED70E1}"/>
    <cellStyle name="Output 2 9 7 3 2" xfId="36097" xr:uid="{161EC465-4B7E-4E3D-A71C-AB7F4A089939}"/>
    <cellStyle name="Output 2 9 7 3 3" xfId="36098" xr:uid="{F11C7093-9762-41C3-A036-BF05A47FD9FC}"/>
    <cellStyle name="Output 2 9 7 4" xfId="36099" xr:uid="{11401806-C06D-4F52-AD32-A4B22951930C}"/>
    <cellStyle name="Output 2 9 7 4 2" xfId="36100" xr:uid="{4432D018-2836-4C59-AD03-817F215F5A7E}"/>
    <cellStyle name="Output 2 9 7 4 3" xfId="36101" xr:uid="{8B220D87-B9BC-48B9-8ED4-14BCBC495879}"/>
    <cellStyle name="Output 2 9 7 5" xfId="36102" xr:uid="{9F298CEF-D1F4-461A-8D82-545588CE5434}"/>
    <cellStyle name="Output 2 9 7 5 2" xfId="36103" xr:uid="{495A9A2E-37E6-421B-84E6-A665B2A61A24}"/>
    <cellStyle name="Output 2 9 7 5 3" xfId="36104" xr:uid="{64A469C7-C8B4-460D-84F5-74A758C2C995}"/>
    <cellStyle name="Output 2 9 7 6" xfId="36105" xr:uid="{600BABCC-05CB-40C7-AEA5-BCBA9BCDEF34}"/>
    <cellStyle name="Output 2 9 7 6 2" xfId="36106" xr:uid="{6588E5E5-7349-4817-95E7-86BC949D6866}"/>
    <cellStyle name="Output 2 9 7 6 3" xfId="36107" xr:uid="{7472C682-3BEC-420A-ABFC-630F4A7973EC}"/>
    <cellStyle name="Output 2 9 7 7" xfId="36108" xr:uid="{788F4FDA-677D-44AF-9B76-A4EF258CCE83}"/>
    <cellStyle name="Output 2 9 7 8" xfId="36109" xr:uid="{C07BA7A8-72F8-47B6-927E-5B262AFEDDE1}"/>
    <cellStyle name="Output 2 9 7 9" xfId="36110" xr:uid="{198D9145-63F1-4F16-8FC1-798BF98DC4C2}"/>
    <cellStyle name="Output 2 9 8" xfId="36111" xr:uid="{5D8E2DB2-3A40-4581-BC1F-502DA43DBABE}"/>
    <cellStyle name="Output 2 9 8 2" xfId="36112" xr:uid="{A1E9F628-D6CF-4C6D-BF3C-71CE7C96A55D}"/>
    <cellStyle name="Output 2 9 8 2 2" xfId="36113" xr:uid="{237FA144-0C0E-4763-A1B5-C2071E531AD3}"/>
    <cellStyle name="Output 2 9 8 2 3" xfId="36114" xr:uid="{7426E8CC-D832-4340-BB84-A7D5E8C88C8A}"/>
    <cellStyle name="Output 2 9 8 3" xfId="36115" xr:uid="{E6E226C9-1F25-45B1-B4D7-4B2D55C374D3}"/>
    <cellStyle name="Output 2 9 8 3 2" xfId="36116" xr:uid="{5A95A7DD-908D-40F8-9DAF-991FBAE83F13}"/>
    <cellStyle name="Output 2 9 8 3 3" xfId="36117" xr:uid="{8B2F4AD3-AB77-4B40-9D41-1FED9AA69AF2}"/>
    <cellStyle name="Output 2 9 8 4" xfId="36118" xr:uid="{A52D4B9D-252F-4FC8-967A-EAEDD3D4DA64}"/>
    <cellStyle name="Output 2 9 8 4 2" xfId="36119" xr:uid="{D84FBA51-1963-4C8F-89C6-37962F413B6B}"/>
    <cellStyle name="Output 2 9 8 4 3" xfId="36120" xr:uid="{6F8FE4CF-5A37-4063-993E-6E241CC5265E}"/>
    <cellStyle name="Output 2 9 8 5" xfId="36121" xr:uid="{275F4C85-4A6E-4F4F-8A39-099337993E4F}"/>
    <cellStyle name="Output 2 9 8 5 2" xfId="36122" xr:uid="{217C86F9-8886-4842-B54E-F4A19FB3278A}"/>
    <cellStyle name="Output 2 9 8 5 3" xfId="36123" xr:uid="{1DC2AF7C-66BF-4730-92D6-D5BE1AB87D2C}"/>
    <cellStyle name="Output 2 9 8 6" xfId="36124" xr:uid="{30FBA562-0E44-47AE-A4F3-4777BF1EE7CB}"/>
    <cellStyle name="Output 2 9 8 6 2" xfId="36125" xr:uid="{90E8926B-BDF4-476B-A305-9D65BC4F5401}"/>
    <cellStyle name="Output 2 9 8 6 3" xfId="36126" xr:uid="{CC469679-6A54-4C8A-8485-3926ACF64468}"/>
    <cellStyle name="Output 2 9 8 7" xfId="36127" xr:uid="{A7EDCCAA-F419-44B3-8713-1508D4F36B71}"/>
    <cellStyle name="Output 2 9 8 8" xfId="36128" xr:uid="{F79DC291-F1B7-445A-A2C9-16FB0927519B}"/>
    <cellStyle name="Output 2 9 8 9" xfId="36129" xr:uid="{8D2263A6-3205-45EF-B0AC-501BAFF27935}"/>
    <cellStyle name="Output 2 9 9" xfId="36130" xr:uid="{A89077CB-BD4D-454A-B12B-38B669B88453}"/>
    <cellStyle name="Output 2 9 9 2" xfId="36131" xr:uid="{5115FB36-709B-4AC5-BF4B-93F70C7E5AB6}"/>
    <cellStyle name="Output 2 9 9 2 2" xfId="36132" xr:uid="{AD86B002-D943-4EC4-B12D-F961C6F1C919}"/>
    <cellStyle name="Output 2 9 9 2 3" xfId="36133" xr:uid="{FEDBA9DE-38AB-4394-AEAA-1688AC7D11D9}"/>
    <cellStyle name="Output 2 9 9 3" xfId="36134" xr:uid="{4AE76029-80EE-4FBC-A9F6-DB2DC3742DB2}"/>
    <cellStyle name="Output 2 9 9 3 2" xfId="36135" xr:uid="{9B6120F7-DD1A-43DB-9BC6-95EF20E7E586}"/>
    <cellStyle name="Output 2 9 9 3 3" xfId="36136" xr:uid="{4C997EC2-B4C8-48E8-A9B7-A7EFE6B0C496}"/>
    <cellStyle name="Output 2 9 9 4" xfId="36137" xr:uid="{EEF7B6E1-A386-4B60-AD6C-87B2174A992C}"/>
    <cellStyle name="Output 2 9 9 4 2" xfId="36138" xr:uid="{12949A19-04D4-4A45-A7C0-15DD4E3E8C5D}"/>
    <cellStyle name="Output 2 9 9 4 3" xfId="36139" xr:uid="{A05A24B0-E810-48EC-B558-F1D6256EC242}"/>
    <cellStyle name="Output 2 9 9 5" xfId="36140" xr:uid="{619D43A7-00E4-4062-9B8C-FFC556BA8068}"/>
    <cellStyle name="Output 2 9 9 5 2" xfId="36141" xr:uid="{708F7CC2-CF49-46F3-B7CF-16647605C89F}"/>
    <cellStyle name="Output 2 9 9 5 3" xfId="36142" xr:uid="{8A166F56-CB9A-4206-ADFD-FA5165B691E4}"/>
    <cellStyle name="Output 2 9 9 6" xfId="36143" xr:uid="{F46A6645-C428-4822-A022-5F9C3F6DAF7C}"/>
    <cellStyle name="Output 2 9 9 6 2" xfId="36144" xr:uid="{03AFB171-8864-4C85-81DB-FF044967C975}"/>
    <cellStyle name="Output 2 9 9 6 3" xfId="36145" xr:uid="{EA724C45-60B7-472B-856A-1B9FE08CEF6E}"/>
    <cellStyle name="Output 2 9 9 7" xfId="36146" xr:uid="{1818DC7F-C405-480D-A18A-E1F3BA13477B}"/>
    <cellStyle name="Output 2 9 9 8" xfId="36147" xr:uid="{35075214-9E5A-4026-904F-430BD5B9BC68}"/>
    <cellStyle name="Output 2 9 9 9" xfId="36148" xr:uid="{94CA3E94-B607-4616-BEC7-237C004ABA8A}"/>
    <cellStyle name="Output 3" xfId="36149" xr:uid="{8502DF26-69AE-4391-BE81-0938215609C6}"/>
    <cellStyle name="Output 4" xfId="36150" xr:uid="{D9DB2609-7497-4227-9B1B-54AF567DE841}"/>
    <cellStyle name="Percent" xfId="3" builtinId="5"/>
    <cellStyle name="Percent [2]" xfId="212" xr:uid="{FDD52476-78EC-4707-B698-695CA1A31760}"/>
    <cellStyle name="Percent [2] 2" xfId="213" xr:uid="{7BE0646C-9979-4DFA-892F-9B2006A9AA49}"/>
    <cellStyle name="Percent [2]_29(d) - Gas extensions -tariffs" xfId="214" xr:uid="{024FF03C-2308-41C4-BEE7-8D8DBE834A30}"/>
    <cellStyle name="Percent 10" xfId="51184" xr:uid="{F74EA94A-780A-4379-89D8-DE5705956266}"/>
    <cellStyle name="Percent 11" xfId="51187" xr:uid="{E7C26CB7-BBE0-4B9F-ACBF-06B35C124390}"/>
    <cellStyle name="Percent 12" xfId="20" xr:uid="{C6DC14D4-F565-4D80-A503-867B1B1A3F80}"/>
    <cellStyle name="Percent 2" xfId="11" xr:uid="{F6FA92FB-C61E-4D08-BD49-3E402ABEC58A}"/>
    <cellStyle name="Percent 2 10" xfId="346" xr:uid="{A27ED5A9-B40D-44D2-8FAB-3D17B59C5F3B}"/>
    <cellStyle name="Percent 2 11" xfId="348" xr:uid="{4E7C4432-86B9-4299-8675-E68A487E4DF0}"/>
    <cellStyle name="Percent 2 12" xfId="350" xr:uid="{BE4D7EF1-CD31-4004-BEA1-ACCF6251E03F}"/>
    <cellStyle name="Percent 2 13" xfId="356" xr:uid="{8CC6D942-8716-4915-A2AA-DF32434BC0F8}"/>
    <cellStyle name="Percent 2 14" xfId="382" xr:uid="{5FB87564-B910-44A1-8F64-7D5FB6B82E42}"/>
    <cellStyle name="Percent 2 15" xfId="373" xr:uid="{52AF217A-823F-4995-ACE6-96AC6F705A3B}"/>
    <cellStyle name="Percent 2 16" xfId="21" xr:uid="{CD518A70-8DB1-42EA-BB56-E1854C0942B3}"/>
    <cellStyle name="Percent 2 2" xfId="215" xr:uid="{F6BEA2FD-C14F-489C-ABB5-37418064BBCD}"/>
    <cellStyle name="Percent 2 2 2" xfId="36151" xr:uid="{AE4B88EE-1A1D-4FAE-AE07-0C39092B178C}"/>
    <cellStyle name="Percent 2 2 3" xfId="36152" xr:uid="{57DEE7CA-68B7-4A92-A271-AD60D3416292}"/>
    <cellStyle name="Percent 2 3" xfId="332" xr:uid="{BE00E73E-04AC-4949-A49E-BCE21040A0E2}"/>
    <cellStyle name="Percent 2 4" xfId="333" xr:uid="{829826D9-71C3-4973-A752-235A503CA706}"/>
    <cellStyle name="Percent 2 4 2" xfId="36153" xr:uid="{82E5ADD1-DF5E-4F35-BF81-2194744EF9F3}"/>
    <cellStyle name="Percent 2 5" xfId="334" xr:uid="{CC14F2B5-F6B6-46F9-A565-9C468457E37F}"/>
    <cellStyle name="Percent 2 5 2" xfId="36154" xr:uid="{A529410A-3B7D-43BB-B057-6DD81A40F73A}"/>
    <cellStyle name="Percent 2 6" xfId="335" xr:uid="{CFCC9A65-F3A8-47D6-9BE2-B84EC3A652AD}"/>
    <cellStyle name="Percent 2 7" xfId="339" xr:uid="{FDC1FDF2-AA28-4548-9454-E1E96F928646}"/>
    <cellStyle name="Percent 2 8" xfId="341" xr:uid="{67EE0A17-4838-476D-B939-E6484AB4B096}"/>
    <cellStyle name="Percent 2 9" xfId="343" xr:uid="{0F0BF76E-2E67-4FCF-8816-0317AB4BB93F}"/>
    <cellStyle name="Percent 3" xfId="216" xr:uid="{A01253A0-E3C4-4D0E-A024-6DFDE6D6BC8C}"/>
    <cellStyle name="Percent 3 2" xfId="217" xr:uid="{3354C687-7227-4D66-A967-3EF108E7396B}"/>
    <cellStyle name="Percent 3 2 2" xfId="498" xr:uid="{D655CC77-BBE2-4174-A1A3-884FCEA3D6C9}"/>
    <cellStyle name="Percent 3 2 3" xfId="480" xr:uid="{D970A014-3B72-405F-9810-100AD0DC19D4}"/>
    <cellStyle name="Percent 3 2 3 2" xfId="564" xr:uid="{C95ACA95-2186-4A33-A15B-44F7783C18C1}"/>
    <cellStyle name="Percent 3 2 3 3" xfId="36155" xr:uid="{00D88108-7474-4646-BFA6-1DF93A5781E0}"/>
    <cellStyle name="Percent 3 3" xfId="389" xr:uid="{4034FA19-706D-4AD4-9D6C-5BEC1B2B2B47}"/>
    <cellStyle name="Percent 3 3 2" xfId="497" xr:uid="{BDE689FC-B50F-496A-B452-3603F3167F44}"/>
    <cellStyle name="Percent 3 3 3" xfId="546" xr:uid="{A90192B3-C2EA-4819-B7FC-DE221516D87B}"/>
    <cellStyle name="Percent 3 4" xfId="298" xr:uid="{32274E0B-37F0-4300-BA0D-EE8A6039AD48}"/>
    <cellStyle name="Percent 3 4 2" xfId="533" xr:uid="{54C9316C-B816-4A25-84A1-18247683B6B8}"/>
    <cellStyle name="Percent 3 4 3" xfId="36156" xr:uid="{6A59AC45-9CAD-4CBB-860F-79953A764E34}"/>
    <cellStyle name="Percent 3 5" xfId="449" xr:uid="{52F8C3A0-0A55-4E02-87D5-4E36CA6BBCCA}"/>
    <cellStyle name="Percent 3 5 2" xfId="550" xr:uid="{8D5D4179-EAD1-4FD8-9A3D-84D92A88C516}"/>
    <cellStyle name="Percent 3 5 3" xfId="36157" xr:uid="{A003322C-3DE5-4BB7-8EFC-95A3EEE59EA0}"/>
    <cellStyle name="Percent 3 6" xfId="458" xr:uid="{E1C9F7B0-9357-459C-8B3A-3AA8A8F250BC}"/>
    <cellStyle name="Percent 3 6 2" xfId="553" xr:uid="{D3809C52-7E95-48A7-BC9A-B387281382BD}"/>
    <cellStyle name="Percent 3 6 3" xfId="36158" xr:uid="{13B86BD9-66F5-43B3-929A-8E4601278AE3}"/>
    <cellStyle name="Percent 3 7" xfId="464" xr:uid="{308DB282-E657-4AA5-B255-A845B6235DA5}"/>
    <cellStyle name="Percent 3 7 2" xfId="556" xr:uid="{DD0174B1-1AC3-40A1-94E8-904D0E940C09}"/>
    <cellStyle name="Percent 3 7 3" xfId="36159" xr:uid="{EBDDAAE6-051B-4A16-9F35-81F264171C64}"/>
    <cellStyle name="Percent 3 8" xfId="514" xr:uid="{242AAD49-3E9F-4256-9686-A5EFAE198DAD}"/>
    <cellStyle name="Percent 3 8 2" xfId="573" xr:uid="{8652DD35-E37D-45D5-B3A0-7C73F3A03C6F}"/>
    <cellStyle name="Percent 3 8 3" xfId="36160" xr:uid="{AD941CDF-8B9A-460D-9C09-4102285A32D7}"/>
    <cellStyle name="Percent 3 9" xfId="613" xr:uid="{0A98D94A-9F55-45DD-A710-980EBA77E447}"/>
    <cellStyle name="Percent 4" xfId="218" xr:uid="{4973E09D-AEEC-402C-9ABB-4BE829AC6D25}"/>
    <cellStyle name="Percent 4 2" xfId="412" xr:uid="{EF04BEB0-5E9F-4115-B954-18A3616F9043}"/>
    <cellStyle name="Percent 4 2 2" xfId="499" xr:uid="{7A39FE44-741E-4C96-AA43-2FEDB4E315CD}"/>
    <cellStyle name="Percent 4 3" xfId="36161" xr:uid="{84741A6B-3344-404F-860D-2248570667CA}"/>
    <cellStyle name="Percent 4 4" xfId="36162" xr:uid="{78917F99-8C4B-4CC7-B365-BC281E488E39}"/>
    <cellStyle name="Percent 5" xfId="468" xr:uid="{A68A75F0-25BC-4761-8E95-3F798DB53275}"/>
    <cellStyle name="Percent 5 2" xfId="576" xr:uid="{FEC75182-CA6A-4072-88D5-47A891FDDD37}"/>
    <cellStyle name="Percent 5 2 2" xfId="36164" xr:uid="{073AC8F5-83C4-4BA0-840B-27F9EBDD11DD}"/>
    <cellStyle name="Percent 5 3" xfId="36163" xr:uid="{C7EB6812-5D34-40BD-BFE1-B0B5CCA9C4F9}"/>
    <cellStyle name="Percent 6" xfId="36165" xr:uid="{F276F3F1-364A-4816-B952-3D9EF0A28D54}"/>
    <cellStyle name="Percent 6 2" xfId="36166" xr:uid="{9876BB0A-DE0C-47A8-96CD-5E61CC89BC20}"/>
    <cellStyle name="Percent 7" xfId="219" xr:uid="{BDEB2B68-20AC-4B1D-8568-1ED050C60C3A}"/>
    <cellStyle name="Percent 8" xfId="36167" xr:uid="{B86A1C4F-4424-448F-84D1-E1599CB46E9B}"/>
    <cellStyle name="Percent 8 2" xfId="36168" xr:uid="{E9CAD3EA-A7EA-400A-9375-15F0CD0B9D42}"/>
    <cellStyle name="Percent 8 3" xfId="36169" xr:uid="{E0D484D1-3504-4F03-BD1D-7EB1C770BB8C}"/>
    <cellStyle name="Percent 9" xfId="36170" xr:uid="{73A52956-CB62-4A5F-B71B-DD4DFA0508B5}"/>
    <cellStyle name="Percentage" xfId="220" xr:uid="{1DBEC8EF-D8DE-48E8-8864-2204DC9D505B}"/>
    <cellStyle name="Period" xfId="336" xr:uid="{1EFE6AB9-C719-4BFC-8702-0B3EB82BABFA}"/>
    <cellStyle name="Period 2" xfId="365" xr:uid="{D0BFACB7-4BC3-4C1F-99BF-0B61B693E246}"/>
    <cellStyle name="Period 3" xfId="366" xr:uid="{9CBF5AE0-D703-4DCA-939F-0EF894FEC41B}"/>
    <cellStyle name="Period 4" xfId="367" xr:uid="{2502C857-9592-4B9D-9F2A-3A415C225110}"/>
    <cellStyle name="Period Title" xfId="221" xr:uid="{25BDA89F-53A8-4392-9B33-B67C76FA3179}"/>
    <cellStyle name="PSChar" xfId="222" xr:uid="{0049E206-23B9-4BC7-9C02-4AFCB5587BA3}"/>
    <cellStyle name="PSDate" xfId="223" xr:uid="{C603E5AC-B186-43F3-B00B-D2CB6002A8BC}"/>
    <cellStyle name="PSDec" xfId="224" xr:uid="{41AEB105-C905-48B2-979F-B0BE7819A551}"/>
    <cellStyle name="PSDetail" xfId="225" xr:uid="{FDAAC609-8BF7-46DC-A4DD-630B9717E89A}"/>
    <cellStyle name="PSDetail 2" xfId="541" xr:uid="{E2C50F24-371D-4C51-980C-C3B92DF6DEE6}"/>
    <cellStyle name="PSDetail 2 2" xfId="36171" xr:uid="{3823806D-E057-47D7-A7FE-C16707F1B32A}"/>
    <cellStyle name="PSDetail 3" xfId="523" xr:uid="{588A1194-4D9B-442A-BE15-F701D242217C}"/>
    <cellStyle name="PSDetail 4" xfId="539" xr:uid="{168B345D-EA7E-4FCC-9EB1-3DD3BCDA0D97}"/>
    <cellStyle name="PSHeading" xfId="226" xr:uid="{B3B49ADF-6349-4D4C-B5D1-0CD9D1CBD749}"/>
    <cellStyle name="PSHeading 10" xfId="36172" xr:uid="{99C81ACF-5FDB-40EF-8171-C416FE77150B}"/>
    <cellStyle name="PSHeading 11" xfId="36173" xr:uid="{B7B83320-970D-4CA5-B645-F4E0D930128C}"/>
    <cellStyle name="PSHeading 2" xfId="500" xr:uid="{C198883D-255F-4C53-B378-D6E21EAB67A9}"/>
    <cellStyle name="PSHeading 2 2" xfId="568" xr:uid="{61EF22F1-4579-4EF6-BD64-199D5F64E722}"/>
    <cellStyle name="PSHeading 2 2 2" xfId="36175" xr:uid="{A49A60F8-E503-44E4-AD23-F69383612558}"/>
    <cellStyle name="PSHeading 2 2 3" xfId="36176" xr:uid="{32FBE95A-458B-4338-91A2-3E687F5F08EA}"/>
    <cellStyle name="PSHeading 2 2 4" xfId="36174" xr:uid="{D495D0F8-D5E1-4CE6-9935-D633E14B5BEF}"/>
    <cellStyle name="PSHeading 2 3" xfId="519" xr:uid="{5755190D-6440-4E61-ABB6-3B1A45E8E845}"/>
    <cellStyle name="PSHeading 2 3 2" xfId="36177" xr:uid="{02F138A1-55DC-45ED-A20A-4FED39B8455C}"/>
    <cellStyle name="PSHeading 2 3 3" xfId="36178" xr:uid="{F7B66844-1B3B-4806-B059-A9F12E44CBF9}"/>
    <cellStyle name="PSHeading 2 4" xfId="36179" xr:uid="{ECA3A247-DB70-4227-83FC-244F60BE9BB6}"/>
    <cellStyle name="PSHeading 2 4 2" xfId="36180" xr:uid="{C969ECF4-0302-49E7-8642-D40551A6632A}"/>
    <cellStyle name="PSHeading 2 4 3" xfId="36181" xr:uid="{A77F53B2-34A5-444C-8353-E5EBA73D0C10}"/>
    <cellStyle name="PSHeading 2 5" xfId="36182" xr:uid="{51E60C7C-444E-494A-B895-7FD11FB906C2}"/>
    <cellStyle name="PSHeading 2 5 2" xfId="36183" xr:uid="{05EA4E2C-0FC2-4536-93E9-2E06621F279D}"/>
    <cellStyle name="PSHeading 2 6" xfId="36184" xr:uid="{6DE26A92-12E1-4270-A181-763359C19E4C}"/>
    <cellStyle name="PSHeading 2 7" xfId="36185" xr:uid="{9B179BBF-0F5B-4A47-8A88-6E872E02CD94}"/>
    <cellStyle name="PSHeading 2 8" xfId="36186" xr:uid="{056A957D-8D02-44C8-ADD1-57BE0AF44EFB}"/>
    <cellStyle name="PSHeading 3" xfId="467" xr:uid="{056B168C-053F-4076-AA97-A75E2981E7F7}"/>
    <cellStyle name="PSHeading 3 2" xfId="36188" xr:uid="{BDE56270-49A8-4752-97FA-ED6B1D1C5670}"/>
    <cellStyle name="PSHeading 3 3" xfId="36189" xr:uid="{9037E6DB-8577-427B-AED6-B3A009EAD263}"/>
    <cellStyle name="PSHeading 3 4" xfId="36187" xr:uid="{FE84636B-4E70-4249-90C5-30919A2FD10B}"/>
    <cellStyle name="PSHeading 4" xfId="36190" xr:uid="{9E3FEA46-A289-4BA8-BDE7-F627C62A4A93}"/>
    <cellStyle name="PSHeading 5" xfId="36191" xr:uid="{6948C6C3-CD73-4034-AEFA-C43AC08BA33B}"/>
    <cellStyle name="PSHeading 6" xfId="36192" xr:uid="{A0C5F9BE-CD87-4488-9C3D-D5F5598F677E}"/>
    <cellStyle name="PSHeading 7" xfId="36193" xr:uid="{D1893093-2FE5-4ECA-ACD1-82CD32115B16}"/>
    <cellStyle name="PSHeading 8" xfId="36194" xr:uid="{5B7FAEDE-F33F-4AC9-AD74-9729D4381645}"/>
    <cellStyle name="PSHeading 9" xfId="36195" xr:uid="{4DD3E8E7-CA21-44C6-A9CB-22496482838F}"/>
    <cellStyle name="PSInt" xfId="227" xr:uid="{AC03D121-422D-4DB5-9BD6-BB9D7E96F4BB}"/>
    <cellStyle name="PSSpacer" xfId="228" xr:uid="{CB62B436-D0A1-458B-B1E3-DB719947DD5B}"/>
    <cellStyle name="Ratio" xfId="229" xr:uid="{21C72E0D-7BB8-4109-84C9-515CA27D8360}"/>
    <cellStyle name="Ratio 2" xfId="230" xr:uid="{2924EDA9-7309-44E5-A75F-1B506B0C67DE}"/>
    <cellStyle name="Ratio_29(d) - Gas extensions -tariffs" xfId="231" xr:uid="{0E143D4D-49DA-4D1E-A806-BBB0EBDB4700}"/>
    <cellStyle name="Right Date" xfId="232" xr:uid="{78060E08-4C91-4316-8C5C-40BB28DF9555}"/>
    <cellStyle name="Right Number" xfId="233" xr:uid="{B601D18F-9D74-4984-956C-0D21D7429943}"/>
    <cellStyle name="Right Year" xfId="234" xr:uid="{D9022413-C797-43FC-AA89-A408B93F1AF6}"/>
    <cellStyle name="RIN_TB2" xfId="304" xr:uid="{F3112DE9-4844-45EA-B190-034A2C6D80E9}"/>
    <cellStyle name="Row label 1" xfId="36196" xr:uid="{83D8DC27-F68D-4223-9CAA-6CAA94B44508}"/>
    <cellStyle name="Rows" xfId="36197" xr:uid="{30211BA7-9412-4F06-8DDB-CC13F84D5A04}"/>
    <cellStyle name="SAPError" xfId="235" xr:uid="{2D6064C3-9CAF-40D9-9BFF-6452A2AA7A48}"/>
    <cellStyle name="SAPError 2" xfId="236" xr:uid="{8D34B0F9-2A8C-47A1-82B4-D73314DC28C1}"/>
    <cellStyle name="SAPKey" xfId="237" xr:uid="{1EB11720-F33B-487B-BF06-ED36E430C5D2}"/>
    <cellStyle name="SAPKey 2" xfId="238" xr:uid="{8358AF58-95E2-4319-B755-87DFD827F680}"/>
    <cellStyle name="SAPLocked" xfId="239" xr:uid="{43FCB1E8-87D0-44FD-86A4-7E3A6891BD9A}"/>
    <cellStyle name="SAPLocked 2" xfId="240" xr:uid="{F4D1A90F-0228-431C-9D72-A4759843BC99}"/>
    <cellStyle name="SAPOutput" xfId="241" xr:uid="{330A5D2D-69C7-4B46-9A8B-FF3223104C0A}"/>
    <cellStyle name="SAPOutput 2" xfId="242" xr:uid="{D1E6CC52-6474-4E5C-B325-E38CF6D96576}"/>
    <cellStyle name="SAPSpace" xfId="243" xr:uid="{1BAA3A39-5128-4670-84AD-BFE3B0D4B76F}"/>
    <cellStyle name="SAPSpace 2" xfId="244" xr:uid="{566D4218-3521-44CA-BD31-5CC0F638BB02}"/>
    <cellStyle name="SAPText" xfId="245" xr:uid="{E6080337-319B-4678-BEA5-F48585E62230}"/>
    <cellStyle name="SAPText 2" xfId="246" xr:uid="{62F16039-8414-49CD-8E16-FDE1153648C6}"/>
    <cellStyle name="SAPUnLocked" xfId="247" xr:uid="{9BBA244E-14F0-4650-984F-E23B5B715E24}"/>
    <cellStyle name="SAPUnLocked 2" xfId="248" xr:uid="{7E030D67-F3BD-4519-9DC7-B324703B872E}"/>
    <cellStyle name="Sheet Title" xfId="249" xr:uid="{3B357405-8F17-4A7A-BD10-C14106FEA771}"/>
    <cellStyle name="SheetHeader1" xfId="25" xr:uid="{56897A05-A407-4307-836B-169A8B44671D}"/>
    <cellStyle name="ss16" xfId="437" xr:uid="{EA1C7A41-9B38-4B65-B755-A6CCD78782A7}"/>
    <cellStyle name="Standard_Australi" xfId="36198" xr:uid="{554B9041-B751-4F04-B4CF-619A6EA60727}"/>
    <cellStyle name="Style 1" xfId="250" xr:uid="{23C8D2C5-FB78-4790-BB1E-59A62BEF7940}"/>
    <cellStyle name="Style 1 2" xfId="251" xr:uid="{3ED123C5-34C8-471A-B6EB-3ADA38D55584}"/>
    <cellStyle name="Style 1 3" xfId="36199" xr:uid="{C69AE5A0-4011-4783-A060-F3023BEA43EC}"/>
    <cellStyle name="Style 1_29(d) - Gas extensions -tariffs" xfId="252" xr:uid="{70B7D9DD-26E9-46D8-9ECA-07A5BD5F9E19}"/>
    <cellStyle name="style1" xfId="337" xr:uid="{26E4C02B-2B31-49F8-ADF8-4A684342A4EA}"/>
    <cellStyle name="style1a" xfId="36200" xr:uid="{8846F54E-CA97-457F-ABEE-E43AD67B2236}"/>
    <cellStyle name="Style2" xfId="253" xr:uid="{B3CA9E79-8FB6-4CE3-86BC-667939CD2962}"/>
    <cellStyle name="Style3" xfId="254" xr:uid="{3600096D-8305-4B08-8E0E-02A91BE49CC9}"/>
    <cellStyle name="Style4" xfId="255" xr:uid="{FFA25C79-2EAF-4A95-B150-B282C5A6867E}"/>
    <cellStyle name="Style4 2" xfId="256" xr:uid="{834D3C7B-BA9B-411F-B6F8-27C2D67BD2C5}"/>
    <cellStyle name="Style4_29(d) - Gas extensions -tariffs" xfId="257" xr:uid="{3AE369FE-E19D-42A6-B5EF-96B026623EE9}"/>
    <cellStyle name="Style5" xfId="258" xr:uid="{7D63CC12-3DAB-4FEF-8F74-9F63B3841B60}"/>
    <cellStyle name="Style5 2" xfId="259" xr:uid="{0E82A23E-94E9-4248-B7F5-01A9312DEA3F}"/>
    <cellStyle name="Style5_29(d) - Gas extensions -tariffs" xfId="260" xr:uid="{1278ED5D-3C27-49E5-9571-315A5A24BA74}"/>
    <cellStyle name="Style5a" xfId="36201" xr:uid="{7307E136-B464-4C39-B9A4-3DA8684A42E3}"/>
    <cellStyle name="sub-heading" xfId="36202" xr:uid="{E1652824-9A53-47D4-9D49-380BF9420938}"/>
    <cellStyle name="Sub-Sub_Heading" xfId="36203" xr:uid="{6883BEA6-3C16-448D-884B-28594C2D3633}"/>
    <cellStyle name="sub-total" xfId="36204" xr:uid="{966DDE1C-4F07-455D-A678-D93868639BC5}"/>
    <cellStyle name="Summary Text" xfId="438" xr:uid="{54CB96E7-5B33-4CD3-9B8F-0EB07D075E14}"/>
    <cellStyle name="Table Head Green" xfId="261" xr:uid="{C16E5445-63E8-4A2B-9AE0-966380FE9169}"/>
    <cellStyle name="Table Head Green 2" xfId="289" xr:uid="{B31DB71B-F3F4-44D0-9B64-8DD751B75B63}"/>
    <cellStyle name="Table Head Green 2 2" xfId="36206" xr:uid="{72B87210-81CC-4BAF-86FF-79F9520D8BE7}"/>
    <cellStyle name="Table Head Green 2 3" xfId="36205" xr:uid="{49362510-47FA-4C70-BE67-C219BBBE85FA}"/>
    <cellStyle name="Table Head Green 3" xfId="36207" xr:uid="{503E8F22-4E80-459C-80F9-984F06121458}"/>
    <cellStyle name="Table Head_pldt" xfId="262" xr:uid="{CFE4508F-BC3B-4667-8117-17078FC04863}"/>
    <cellStyle name="Table Heading" xfId="439" xr:uid="{3D271E3C-5B42-434C-B700-8774E0F3E03E}"/>
    <cellStyle name="Table Source" xfId="263" xr:uid="{9790D7B6-1C84-4588-9F5A-33B13DC99C41}"/>
    <cellStyle name="Table Units" xfId="264" xr:uid="{F91B7FEC-F9FF-4CE4-A6F5-29A258EABF4F}"/>
    <cellStyle name="Table Units 2" xfId="578" xr:uid="{B4FDBA9D-37CA-4086-84C7-CA160FDBDEB8}"/>
    <cellStyle name="Table Units 2 2" xfId="36208" xr:uid="{DBAD3A79-43F3-422D-95D0-8CC492C9DF5A}"/>
    <cellStyle name="Table Units 3" xfId="524" xr:uid="{5B11B4BB-DD46-4D14-B4E5-5A37B93DB1F9}"/>
    <cellStyle name="Table Units 4" xfId="542" xr:uid="{DD0C6EDF-15E1-4989-AB57-F43DFC1AD18E}"/>
    <cellStyle name="TableLvl2" xfId="28" xr:uid="{F7264A3A-EEA2-4794-9D5E-83958B00AAA4}"/>
    <cellStyle name="TableLvl3" xfId="29" xr:uid="{22F54378-7E37-4D93-9288-5A0B8B4C7D45}"/>
    <cellStyle name="Text" xfId="265" xr:uid="{FC518EB0-5042-4701-9866-FFF9BFD4EFAA}"/>
    <cellStyle name="Text 2" xfId="266" xr:uid="{C6D0D47E-7578-48CD-80F5-9068E8B41BFC}"/>
    <cellStyle name="Text 3" xfId="267" xr:uid="{12EB4293-465B-415C-9FB7-31B3B4C89605}"/>
    <cellStyle name="Text Head 1" xfId="268" xr:uid="{65ACD0F3-6FDB-4FD3-B5B9-1D8BBBF910B4}"/>
    <cellStyle name="Text Head 2" xfId="269" xr:uid="{F4B1F853-67A9-43EA-B9CD-D12AD0FC6A7D}"/>
    <cellStyle name="Text Indent 2" xfId="270" xr:uid="{4669EBF6-297B-4D71-9DCC-A44D90726EE1}"/>
    <cellStyle name="Theirs" xfId="271" xr:uid="{1611AFFA-8757-435A-9DFD-EA5FB8ED40CE}"/>
    <cellStyle name="Title 2" xfId="272" xr:uid="{A0031EFD-7496-4D5D-9C66-2CFDC9B886AA}"/>
    <cellStyle name="Title 3" xfId="36209" xr:uid="{B9B107F4-36C3-470E-ACEC-04F6E764C256}"/>
    <cellStyle name="TOC 1" xfId="273" xr:uid="{C07D9E24-491B-4727-8FE3-F88AAE414101}"/>
    <cellStyle name="TOC 2" xfId="274" xr:uid="{AD1138D0-0B50-46A5-97FB-296551D192C6}"/>
    <cellStyle name="TOC 3" xfId="275" xr:uid="{E81B0080-3319-4BB7-8C32-5E86041B7C6E}"/>
    <cellStyle name="Total 2" xfId="276" xr:uid="{58293FF6-7C2A-4B82-805A-FD1972933801}"/>
    <cellStyle name="Total 2 10" xfId="36210" xr:uid="{FA711991-4C63-4908-8E58-47CD0186F32A}"/>
    <cellStyle name="Total 2 10 10" xfId="36211" xr:uid="{ACE380CC-A26E-44C6-B0CA-32F2925FD537}"/>
    <cellStyle name="Total 2 10 10 2" xfId="36212" xr:uid="{ADDBC65E-E338-4576-AB42-714A5453F92D}"/>
    <cellStyle name="Total 2 10 10 2 2" xfId="36213" xr:uid="{09554CFC-D606-4316-8BD6-9F82E07A70B3}"/>
    <cellStyle name="Total 2 10 10 2 3" xfId="36214" xr:uid="{6A71B525-433D-4853-8DFC-DE7919C370A8}"/>
    <cellStyle name="Total 2 10 10 3" xfId="36215" xr:uid="{B672B813-48A5-4967-83DB-A609F122C791}"/>
    <cellStyle name="Total 2 10 10 3 2" xfId="36216" xr:uid="{7FD42A78-6349-4475-8260-5DBE77D92A95}"/>
    <cellStyle name="Total 2 10 10 3 3" xfId="36217" xr:uid="{42AEA9CD-EC93-412E-AC98-0568A11698F6}"/>
    <cellStyle name="Total 2 10 10 4" xfId="36218" xr:uid="{895E6ADF-EDDE-4354-98FF-5B39E698BB58}"/>
    <cellStyle name="Total 2 10 10 4 2" xfId="36219" xr:uid="{0482EAE4-F0B2-436D-943D-488BBB136527}"/>
    <cellStyle name="Total 2 10 10 4 3" xfId="36220" xr:uid="{EEDFF929-CF19-4237-A3C6-FF6A7FFD55AD}"/>
    <cellStyle name="Total 2 10 10 5" xfId="36221" xr:uid="{B6655DA8-88C1-48F0-A594-A72D3732ADCD}"/>
    <cellStyle name="Total 2 10 10 5 2" xfId="36222" xr:uid="{8EA7D0D0-5CA7-4E5E-A26F-33E435440D7F}"/>
    <cellStyle name="Total 2 10 10 5 3" xfId="36223" xr:uid="{C0EB59B4-1BBF-4134-BDCC-542D07B74507}"/>
    <cellStyle name="Total 2 10 10 6" xfId="36224" xr:uid="{EDE932E8-9660-4068-AE5A-BE4D2A7A7BF7}"/>
    <cellStyle name="Total 2 10 10 6 2" xfId="36225" xr:uid="{CD74166B-C8E4-4FDE-B6C4-DD12CB45867B}"/>
    <cellStyle name="Total 2 10 10 6 3" xfId="36226" xr:uid="{8AE4F470-CBBC-4663-9083-0BD4027EB156}"/>
    <cellStyle name="Total 2 10 10 7" xfId="36227" xr:uid="{31B88234-487C-4E94-A016-4B8F207A9E1B}"/>
    <cellStyle name="Total 2 10 10 8" xfId="36228" xr:uid="{D924B578-E0C3-4164-A623-A21DA010A255}"/>
    <cellStyle name="Total 2 10 11" xfId="36229" xr:uid="{0292694C-6420-4BC5-B99E-19803E16D262}"/>
    <cellStyle name="Total 2 10 11 2" xfId="36230" xr:uid="{597E740A-AE7C-4647-A7DC-86A5BD864449}"/>
    <cellStyle name="Total 2 10 11 2 2" xfId="36231" xr:uid="{4E304170-D3FA-417B-A20D-A6798C62B126}"/>
    <cellStyle name="Total 2 10 11 2 3" xfId="36232" xr:uid="{E163A8F5-A753-49A7-A27D-6C925F29168D}"/>
    <cellStyle name="Total 2 10 11 3" xfId="36233" xr:uid="{A2BF7A47-5726-47F7-96EA-39ED6971D110}"/>
    <cellStyle name="Total 2 10 11 3 2" xfId="36234" xr:uid="{BAA3E496-846C-4BCC-B1A2-56F81F278AB6}"/>
    <cellStyle name="Total 2 10 11 3 3" xfId="36235" xr:uid="{3291C9E2-EA4A-4467-A72B-1815F1B10A85}"/>
    <cellStyle name="Total 2 10 11 4" xfId="36236" xr:uid="{72ED30F7-E713-4441-A890-41E6094F521B}"/>
    <cellStyle name="Total 2 10 11 4 2" xfId="36237" xr:uid="{B54086FA-8A86-414D-B210-167D9EE4A593}"/>
    <cellStyle name="Total 2 10 11 4 3" xfId="36238" xr:uid="{83BB3F75-1094-49C6-AD6E-47F11B304BE3}"/>
    <cellStyle name="Total 2 10 11 5" xfId="36239" xr:uid="{C1ED034D-60B5-48B1-B3C6-86B99628D33E}"/>
    <cellStyle name="Total 2 10 11 5 2" xfId="36240" xr:uid="{84A19786-C690-47E3-9A7B-871402C2CAE0}"/>
    <cellStyle name="Total 2 10 11 5 3" xfId="36241" xr:uid="{5907DA56-870E-44E0-B1CB-5B9F946E89D7}"/>
    <cellStyle name="Total 2 10 11 6" xfId="36242" xr:uid="{5BABD140-B7E9-41A1-9FCF-68932B299EC4}"/>
    <cellStyle name="Total 2 10 11 6 2" xfId="36243" xr:uid="{811E3F8F-BACC-4C1F-9D6B-B4C37175CEA2}"/>
    <cellStyle name="Total 2 10 11 6 3" xfId="36244" xr:uid="{ACC38C65-602E-4B68-91BD-7949BE343CEA}"/>
    <cellStyle name="Total 2 10 11 7" xfId="36245" xr:uid="{AD645D5E-82BC-449E-9F93-FF74C85055FB}"/>
    <cellStyle name="Total 2 10 11 8" xfId="36246" xr:uid="{4492DEFC-82C2-43C1-9A4A-67815D6BD6F3}"/>
    <cellStyle name="Total 2 10 12" xfId="36247" xr:uid="{EE9CE9D4-5C03-409D-9337-68B48FEB8F40}"/>
    <cellStyle name="Total 2 10 12 2" xfId="36248" xr:uid="{059C08F3-89F1-4CF0-8E8A-9C3D6987B564}"/>
    <cellStyle name="Total 2 10 12 2 2" xfId="36249" xr:uid="{5EBE787B-0288-4C7F-8F53-88F658412BA3}"/>
    <cellStyle name="Total 2 10 12 2 3" xfId="36250" xr:uid="{F0F79D0D-E2A2-4BDB-BC53-0EE2C1DD2CED}"/>
    <cellStyle name="Total 2 10 12 3" xfId="36251" xr:uid="{74699495-51E1-4E8A-A578-6AE4C16CD714}"/>
    <cellStyle name="Total 2 10 12 3 2" xfId="36252" xr:uid="{40893D96-3A80-4AB4-B3DC-19C6D621FC5A}"/>
    <cellStyle name="Total 2 10 12 3 3" xfId="36253" xr:uid="{ED5ED8F1-6C52-4A31-8DE3-8AB99CCC2F5A}"/>
    <cellStyle name="Total 2 10 12 4" xfId="36254" xr:uid="{7FA18260-AD0B-436D-82DB-26604B53642A}"/>
    <cellStyle name="Total 2 10 12 4 2" xfId="36255" xr:uid="{64C42A47-B8FB-4FD8-86BC-B7AE2C8B961D}"/>
    <cellStyle name="Total 2 10 12 4 3" xfId="36256" xr:uid="{B8FC1C18-1F93-406D-A29E-1BE386E16632}"/>
    <cellStyle name="Total 2 10 12 5" xfId="36257" xr:uid="{016A4579-4829-4F22-A054-C24991F0DBEA}"/>
    <cellStyle name="Total 2 10 12 5 2" xfId="36258" xr:uid="{52CEF886-7E2B-488A-8BBE-92523DCCEC70}"/>
    <cellStyle name="Total 2 10 12 5 3" xfId="36259" xr:uid="{9E51DDA8-D594-4788-A290-AFC04EC9334F}"/>
    <cellStyle name="Total 2 10 12 6" xfId="36260" xr:uid="{DB19CE04-5436-4650-845A-A0D00760D64E}"/>
    <cellStyle name="Total 2 10 12 6 2" xfId="36261" xr:uid="{3EB15C97-94D9-45E4-A157-83964390797F}"/>
    <cellStyle name="Total 2 10 12 6 3" xfId="36262" xr:uid="{C02424F4-0F7A-4FFE-9C5D-A762DA98FC64}"/>
    <cellStyle name="Total 2 10 12 7" xfId="36263" xr:uid="{AEEF4197-18AA-4422-922C-FFAD3EECBBE9}"/>
    <cellStyle name="Total 2 10 12 8" xfId="36264" xr:uid="{0F73DD10-05C2-45C7-88E9-51FFE8C85924}"/>
    <cellStyle name="Total 2 10 13" xfId="36265" xr:uid="{7B86124B-4EC1-4BA1-9968-1BA072D4E243}"/>
    <cellStyle name="Total 2 10 13 2" xfId="36266" xr:uid="{0E8BD230-7D50-4080-8BE9-4F0EC920DD67}"/>
    <cellStyle name="Total 2 10 13 2 2" xfId="36267" xr:uid="{426145AE-8E34-4AD7-B26A-6F9B4091088E}"/>
    <cellStyle name="Total 2 10 13 2 3" xfId="36268" xr:uid="{7AB78D93-0B22-48E9-9503-ECA44A291BE6}"/>
    <cellStyle name="Total 2 10 13 3" xfId="36269" xr:uid="{C023DBB6-756F-41CC-A307-11B019E7FCDB}"/>
    <cellStyle name="Total 2 10 13 3 2" xfId="36270" xr:uid="{FF5660C7-825C-4D91-9CE2-814534F1286D}"/>
    <cellStyle name="Total 2 10 13 3 3" xfId="36271" xr:uid="{9E0BB29B-A815-4740-99E1-FED4B0CAFBC1}"/>
    <cellStyle name="Total 2 10 13 4" xfId="36272" xr:uid="{7DED0867-39D6-443F-AE79-D41A72F7C80D}"/>
    <cellStyle name="Total 2 10 13 4 2" xfId="36273" xr:uid="{8B9BC06F-9207-4F92-843C-B5135468619B}"/>
    <cellStyle name="Total 2 10 13 4 3" xfId="36274" xr:uid="{6C62B35B-D81F-4EA9-9F2D-1880BD95F23D}"/>
    <cellStyle name="Total 2 10 13 5" xfId="36275" xr:uid="{B2E8A2F3-4BB0-40B1-8051-326DF77BDF83}"/>
    <cellStyle name="Total 2 10 13 5 2" xfId="36276" xr:uid="{C7BA0A74-D163-48AE-8C42-8A514C08ABEB}"/>
    <cellStyle name="Total 2 10 13 5 3" xfId="36277" xr:uid="{84D8F3FF-0A1A-41CA-B667-BF71536583FD}"/>
    <cellStyle name="Total 2 10 13 6" xfId="36278" xr:uid="{8FE20F5D-4CF8-4E95-9EB9-4F730FEF9D63}"/>
    <cellStyle name="Total 2 10 13 6 2" xfId="36279" xr:uid="{67506F4A-419E-427C-96FA-91FD42FA3D78}"/>
    <cellStyle name="Total 2 10 13 6 3" xfId="36280" xr:uid="{4A0FEED2-3CAD-4456-8307-CE2341AA1B97}"/>
    <cellStyle name="Total 2 10 13 7" xfId="36281" xr:uid="{697BF084-B91A-47EF-BC29-CF6C37EC50CE}"/>
    <cellStyle name="Total 2 10 13 8" xfId="36282" xr:uid="{D207F3FA-A958-4FFE-95CC-EF551335E495}"/>
    <cellStyle name="Total 2 10 14" xfId="36283" xr:uid="{E736BE5D-0A8F-47F3-8E33-39696BD700B5}"/>
    <cellStyle name="Total 2 10 14 2" xfId="36284" xr:uid="{F607846F-7EED-4C91-B792-9D8B25F09474}"/>
    <cellStyle name="Total 2 10 14 2 2" xfId="36285" xr:uid="{78E58435-7B04-4F9D-A57E-AA1133F462A1}"/>
    <cellStyle name="Total 2 10 14 2 3" xfId="36286" xr:uid="{85DCE04C-E2B0-460F-811D-CB088DC8432A}"/>
    <cellStyle name="Total 2 10 14 3" xfId="36287" xr:uid="{166D54BC-D738-4A58-9DD0-905C256ACC63}"/>
    <cellStyle name="Total 2 10 14 3 2" xfId="36288" xr:uid="{4372F042-6A72-42F3-B382-74DBC878DA7E}"/>
    <cellStyle name="Total 2 10 14 3 3" xfId="36289" xr:uid="{E2A6629C-D325-4CA5-889A-08652FF7F8D9}"/>
    <cellStyle name="Total 2 10 14 4" xfId="36290" xr:uid="{F516AD73-971B-45D4-BDB8-E1745BAE64A6}"/>
    <cellStyle name="Total 2 10 14 4 2" xfId="36291" xr:uid="{5D5DEA20-ED48-43C5-A42C-CB46DA0397BF}"/>
    <cellStyle name="Total 2 10 14 4 3" xfId="36292" xr:uid="{0500982E-2EC8-4D22-9CBD-B845A07C14CB}"/>
    <cellStyle name="Total 2 10 14 5" xfId="36293" xr:uid="{70100A21-4AE8-4DA3-AB60-8D8E21A465F6}"/>
    <cellStyle name="Total 2 10 14 5 2" xfId="36294" xr:uid="{3FE2FC48-87F1-43B3-873F-B6C2B60ECFAE}"/>
    <cellStyle name="Total 2 10 14 5 3" xfId="36295" xr:uid="{7CF39371-B3A0-4AA8-BB24-486D48ED7C55}"/>
    <cellStyle name="Total 2 10 14 6" xfId="36296" xr:uid="{A55F8A5B-13D3-4CA1-8189-DDF9E8EFC0CA}"/>
    <cellStyle name="Total 2 10 14 6 2" xfId="36297" xr:uid="{D351B018-9B96-4F78-881C-8CA0FED7CF79}"/>
    <cellStyle name="Total 2 10 14 6 3" xfId="36298" xr:uid="{6B7E2AAA-C532-449B-9B17-5006FF4C2A32}"/>
    <cellStyle name="Total 2 10 14 7" xfId="36299" xr:uid="{C05249BD-7516-4473-B5FC-024E9873811E}"/>
    <cellStyle name="Total 2 10 14 8" xfId="36300" xr:uid="{8B78CC4B-E5E6-4126-AC1F-265265A9A121}"/>
    <cellStyle name="Total 2 10 15" xfId="36301" xr:uid="{16D63820-F11F-42C8-BA4F-5837FB6E728A}"/>
    <cellStyle name="Total 2 10 15 2" xfId="36302" xr:uid="{8C00FCC1-A8D8-4D4A-8796-33B531CE0765}"/>
    <cellStyle name="Total 2 10 15 3" xfId="36303" xr:uid="{B83B6977-4738-40EA-8CA2-494759E7F2EE}"/>
    <cellStyle name="Total 2 10 16" xfId="36304" xr:uid="{FC17D4FB-3163-4B1B-84CB-CF5245BBB858}"/>
    <cellStyle name="Total 2 10 16 2" xfId="36305" xr:uid="{FEB24989-FA2B-47D8-9B06-F870AEDE5D7C}"/>
    <cellStyle name="Total 2 10 16 3" xfId="36306" xr:uid="{12965937-8781-43BD-A9E7-755F923D822C}"/>
    <cellStyle name="Total 2 10 17" xfId="36307" xr:uid="{77150211-9B99-4A0A-80FE-52B1F3941580}"/>
    <cellStyle name="Total 2 10 18" xfId="36308" xr:uid="{58A651A2-DF6D-43FB-B71D-E6A863649176}"/>
    <cellStyle name="Total 2 10 2" xfId="36309" xr:uid="{C409CF38-2A4B-45A0-B521-679F00A3481A}"/>
    <cellStyle name="Total 2 10 2 2" xfId="36310" xr:uid="{B4A73F5E-8219-4840-A929-182A83DCBD01}"/>
    <cellStyle name="Total 2 10 2 2 2" xfId="36311" xr:uid="{E2DA33F2-7443-4C25-B404-FAE8DC717A05}"/>
    <cellStyle name="Total 2 10 2 2 3" xfId="36312" xr:uid="{E3002880-1E04-46E4-8C8F-DDD0A4415ED6}"/>
    <cellStyle name="Total 2 10 2 3" xfId="36313" xr:uid="{37253ACA-14DB-4BEE-8C62-E67FF0FF8ABA}"/>
    <cellStyle name="Total 2 10 2 3 2" xfId="36314" xr:uid="{0B5465D0-D9DF-448B-8CA0-7E91E8AF7240}"/>
    <cellStyle name="Total 2 10 2 3 3" xfId="36315" xr:uid="{17C80B38-6C09-43B5-8831-B64A8A75CA63}"/>
    <cellStyle name="Total 2 10 2 4" xfId="36316" xr:uid="{91F073E2-B5CB-4B49-B88B-9091E75415E2}"/>
    <cellStyle name="Total 2 10 2 4 2" xfId="36317" xr:uid="{54B7AFB2-78AA-4FE1-A1CC-A5D198C2D3C8}"/>
    <cellStyle name="Total 2 10 2 4 3" xfId="36318" xr:uid="{BB5551DB-6F3C-4064-9023-79F1E5E9301B}"/>
    <cellStyle name="Total 2 10 2 5" xfId="36319" xr:uid="{52ADB57C-FDC4-4469-ACD3-8BF70B2693E9}"/>
    <cellStyle name="Total 2 10 2 5 2" xfId="36320" xr:uid="{6AD68D35-DC12-499E-9756-E9BD099E504A}"/>
    <cellStyle name="Total 2 10 2 5 3" xfId="36321" xr:uid="{E11B80BD-22E7-41B9-83B6-3542CB0C8F25}"/>
    <cellStyle name="Total 2 10 2 6" xfId="36322" xr:uid="{E16F38A6-9971-407B-88AD-B6E9B3BE8A51}"/>
    <cellStyle name="Total 2 10 2 6 2" xfId="36323" xr:uid="{E8822943-6E3C-4D6B-9F80-367122D159BE}"/>
    <cellStyle name="Total 2 10 2 6 3" xfId="36324" xr:uid="{59B6D7B4-32EE-4801-8EE8-5A341A645A33}"/>
    <cellStyle name="Total 2 10 2 7" xfId="36325" xr:uid="{F4A3F651-B204-4B91-B663-1DD1319A8A41}"/>
    <cellStyle name="Total 2 10 2 8" xfId="36326" xr:uid="{C747F7A5-03AB-4A3A-A32E-E72276B1FF37}"/>
    <cellStyle name="Total 2 10 2 9" xfId="36327" xr:uid="{1303E99A-439A-49A4-9199-3A8F2D61DCF4}"/>
    <cellStyle name="Total 2 10 3" xfId="36328" xr:uid="{77345FD9-5D85-4B02-B41C-DBE3CECB4C6C}"/>
    <cellStyle name="Total 2 10 3 2" xfId="36329" xr:uid="{E7E65593-020F-4780-862A-69BF26EAFB27}"/>
    <cellStyle name="Total 2 10 3 2 2" xfId="36330" xr:uid="{66B5269D-C702-40B4-BA5A-CF2D432C5F1E}"/>
    <cellStyle name="Total 2 10 3 2 3" xfId="36331" xr:uid="{76CF1BD7-40C7-4955-9A8A-2F12B36F57A2}"/>
    <cellStyle name="Total 2 10 3 3" xfId="36332" xr:uid="{C7FDEF9E-C296-4DB9-83F2-9DE286AFAFC6}"/>
    <cellStyle name="Total 2 10 3 3 2" xfId="36333" xr:uid="{0237317B-B3CB-4A05-9AFF-D0E229598FC1}"/>
    <cellStyle name="Total 2 10 3 3 3" xfId="36334" xr:uid="{C6457B56-B6DE-4395-A710-C2869D5299A4}"/>
    <cellStyle name="Total 2 10 3 4" xfId="36335" xr:uid="{14A4891A-1EBB-46E1-A848-611EBD3AF2CD}"/>
    <cellStyle name="Total 2 10 3 4 2" xfId="36336" xr:uid="{5AD669BF-E441-4D6C-8D02-070BC292E724}"/>
    <cellStyle name="Total 2 10 3 4 3" xfId="36337" xr:uid="{3BE2E1A7-C751-4BBD-87EC-9BEF5745D866}"/>
    <cellStyle name="Total 2 10 3 5" xfId="36338" xr:uid="{A3D3868A-2165-4E5C-9EA5-6BD0C20CF748}"/>
    <cellStyle name="Total 2 10 3 5 2" xfId="36339" xr:uid="{2CDFF9B7-8E72-4C88-BA0D-5DF5C80468D5}"/>
    <cellStyle name="Total 2 10 3 5 3" xfId="36340" xr:uid="{6E6BCAC9-ABAB-401E-86FC-D1E0EABABFDA}"/>
    <cellStyle name="Total 2 10 3 6" xfId="36341" xr:uid="{B83F6A70-BB3D-40CE-9C9D-746D4C890569}"/>
    <cellStyle name="Total 2 10 3 6 2" xfId="36342" xr:uid="{83620FAF-E940-4938-AFB5-65EE1432CBFD}"/>
    <cellStyle name="Total 2 10 3 6 3" xfId="36343" xr:uid="{38029322-17F8-4AE5-B3B3-D68A9D2B26D0}"/>
    <cellStyle name="Total 2 10 3 7" xfId="36344" xr:uid="{1D2FCC4E-8437-4EB8-8572-B88CE4A3F8AC}"/>
    <cellStyle name="Total 2 10 3 8" xfId="36345" xr:uid="{7B22CF85-B2AD-4EC7-8526-F1A9149DA175}"/>
    <cellStyle name="Total 2 10 3 9" xfId="36346" xr:uid="{8946E144-F15D-4F97-A87A-9F19C642CB5F}"/>
    <cellStyle name="Total 2 10 4" xfId="36347" xr:uid="{CA4F3915-34FB-49D5-A1B3-3E08DC68E46C}"/>
    <cellStyle name="Total 2 10 4 2" xfId="36348" xr:uid="{725F3F44-F760-45E7-8BCF-0C5647E98120}"/>
    <cellStyle name="Total 2 10 4 2 2" xfId="36349" xr:uid="{62F16853-8CD4-4C73-A2BD-31BA5E17588B}"/>
    <cellStyle name="Total 2 10 4 2 3" xfId="36350" xr:uid="{0AC8FFE0-BF4F-4206-8A0B-B796525D21A5}"/>
    <cellStyle name="Total 2 10 4 3" xfId="36351" xr:uid="{A2A31901-D79A-44A6-B5B5-224B266258AD}"/>
    <cellStyle name="Total 2 10 4 3 2" xfId="36352" xr:uid="{3064883A-3FD3-494B-8F3B-FFE65D22A4F7}"/>
    <cellStyle name="Total 2 10 4 3 3" xfId="36353" xr:uid="{635F1621-FE79-40B0-A602-55546AA03287}"/>
    <cellStyle name="Total 2 10 4 4" xfId="36354" xr:uid="{98209D71-A871-4A2A-9C90-7510A1F6B5B7}"/>
    <cellStyle name="Total 2 10 4 4 2" xfId="36355" xr:uid="{7A80678F-D1A3-41A3-8B79-C2B626B96700}"/>
    <cellStyle name="Total 2 10 4 4 3" xfId="36356" xr:uid="{EF18F513-D83A-4EBB-8005-C2F0E487F01F}"/>
    <cellStyle name="Total 2 10 4 5" xfId="36357" xr:uid="{203B8F96-611A-43BD-9E8E-66F0563131D1}"/>
    <cellStyle name="Total 2 10 4 5 2" xfId="36358" xr:uid="{AFE6D5A4-97DB-4D5D-8D8A-A7E1A4FB9F9B}"/>
    <cellStyle name="Total 2 10 4 5 3" xfId="36359" xr:uid="{7EEC4B6A-C236-4DA9-8ABC-F14465428915}"/>
    <cellStyle name="Total 2 10 4 6" xfId="36360" xr:uid="{DC667336-409E-41D4-98CB-53F6BF888FD3}"/>
    <cellStyle name="Total 2 10 4 6 2" xfId="36361" xr:uid="{6A2A20EC-139E-4238-83B1-83C8CC042AFA}"/>
    <cellStyle name="Total 2 10 4 6 3" xfId="36362" xr:uid="{C1D64F82-BF6A-4CF0-8509-B49FCE3FC2BA}"/>
    <cellStyle name="Total 2 10 4 7" xfId="36363" xr:uid="{AF764124-FF6F-4A6C-B24D-41D784662455}"/>
    <cellStyle name="Total 2 10 4 8" xfId="36364" xr:uid="{990B6C57-4F88-4B0A-ADEC-736A3F2350F8}"/>
    <cellStyle name="Total 2 10 4 9" xfId="36365" xr:uid="{D9448A7A-034D-407A-BDC9-D0357C57FE59}"/>
    <cellStyle name="Total 2 10 5" xfId="36366" xr:uid="{23671F1B-669C-4419-98AD-4E69BA7BD600}"/>
    <cellStyle name="Total 2 10 5 2" xfId="36367" xr:uid="{3274062E-B443-41CB-AB57-D5141DB077B7}"/>
    <cellStyle name="Total 2 10 5 2 2" xfId="36368" xr:uid="{BA8413EE-2111-469F-955B-4BDFFA1DF1FF}"/>
    <cellStyle name="Total 2 10 5 2 3" xfId="36369" xr:uid="{FFF8F623-CA63-4EE6-920D-BB0D62D20E5A}"/>
    <cellStyle name="Total 2 10 5 3" xfId="36370" xr:uid="{F65DA177-E1C0-45F9-A9F7-BB57335CC585}"/>
    <cellStyle name="Total 2 10 5 3 2" xfId="36371" xr:uid="{113D83AB-35A0-4A5C-A9C1-39DD3E119C78}"/>
    <cellStyle name="Total 2 10 5 3 3" xfId="36372" xr:uid="{C5444142-BCF0-44DC-A837-93ADEC6DE09C}"/>
    <cellStyle name="Total 2 10 5 4" xfId="36373" xr:uid="{8B6DEF70-C650-4882-86BA-51034D375F45}"/>
    <cellStyle name="Total 2 10 5 4 2" xfId="36374" xr:uid="{6A1C3294-1183-4A9E-9D30-EEDB1718CBC6}"/>
    <cellStyle name="Total 2 10 5 4 3" xfId="36375" xr:uid="{A10CA3EB-ED17-41B1-9A1E-61CD1CA4DB0A}"/>
    <cellStyle name="Total 2 10 5 5" xfId="36376" xr:uid="{1D8C8548-7A1D-4740-B86F-CA058ACFFCFB}"/>
    <cellStyle name="Total 2 10 5 5 2" xfId="36377" xr:uid="{6B067C6C-0C3B-4081-B836-35B3322B172F}"/>
    <cellStyle name="Total 2 10 5 5 3" xfId="36378" xr:uid="{2027005F-1828-4BAD-ABBE-C95F0E93C448}"/>
    <cellStyle name="Total 2 10 5 6" xfId="36379" xr:uid="{B2229C6E-3FAC-4DDC-B662-035FED8D2BF0}"/>
    <cellStyle name="Total 2 10 5 6 2" xfId="36380" xr:uid="{6210E595-FFE7-4D4E-96E7-E9E021CE9763}"/>
    <cellStyle name="Total 2 10 5 6 3" xfId="36381" xr:uid="{9955E7CA-D4FA-43B8-AB12-527DCE3BF43A}"/>
    <cellStyle name="Total 2 10 5 7" xfId="36382" xr:uid="{73D109DA-6C48-494C-8339-A13C19F69072}"/>
    <cellStyle name="Total 2 10 5 8" xfId="36383" xr:uid="{DDC4BF50-0604-43B0-AFD8-43793F2ACF18}"/>
    <cellStyle name="Total 2 10 5 9" xfId="36384" xr:uid="{7FCC3A0E-3853-4F27-ABC2-FCCAE3DD36DB}"/>
    <cellStyle name="Total 2 10 6" xfId="36385" xr:uid="{71C25DAE-3DA9-47E2-B33B-21F67D79346A}"/>
    <cellStyle name="Total 2 10 6 2" xfId="36386" xr:uid="{E5846E55-2CBD-4BEE-9DC2-C19F43069ABF}"/>
    <cellStyle name="Total 2 10 6 2 2" xfId="36387" xr:uid="{D5FE85BB-FD29-4FAE-96D0-18B2F038DF67}"/>
    <cellStyle name="Total 2 10 6 2 3" xfId="36388" xr:uid="{F4E55633-5504-4CF5-847D-D1BBCD15D428}"/>
    <cellStyle name="Total 2 10 6 3" xfId="36389" xr:uid="{06AF6F12-500F-4252-91B2-D591932CC1C1}"/>
    <cellStyle name="Total 2 10 6 3 2" xfId="36390" xr:uid="{F8C5A1F2-16CD-427B-B119-D2CD982A8F2B}"/>
    <cellStyle name="Total 2 10 6 3 3" xfId="36391" xr:uid="{5A9C513B-1B3B-4147-935B-CF4B9B6C689B}"/>
    <cellStyle name="Total 2 10 6 4" xfId="36392" xr:uid="{FBF377AF-21E3-4CF8-A6B8-1ECE0291C156}"/>
    <cellStyle name="Total 2 10 6 4 2" xfId="36393" xr:uid="{C77BC9EE-FE69-45C5-9C7B-5D2C1DC69D47}"/>
    <cellStyle name="Total 2 10 6 4 3" xfId="36394" xr:uid="{F047F811-FC87-4518-9D27-7965AA969C95}"/>
    <cellStyle name="Total 2 10 6 5" xfId="36395" xr:uid="{49EE7BBD-4F3A-45E4-A7CF-985D1A211472}"/>
    <cellStyle name="Total 2 10 6 5 2" xfId="36396" xr:uid="{17AFBDD7-952B-4099-AA9F-3762FC4E0509}"/>
    <cellStyle name="Total 2 10 6 5 3" xfId="36397" xr:uid="{AEDE3DE9-5341-4F27-9042-DB0E43A249D5}"/>
    <cellStyle name="Total 2 10 6 6" xfId="36398" xr:uid="{F05AD91C-E91D-4C31-9C0A-FCC296D460E8}"/>
    <cellStyle name="Total 2 10 6 6 2" xfId="36399" xr:uid="{BF9A46D3-DA3C-42F0-8AD8-445EA40C643B}"/>
    <cellStyle name="Total 2 10 6 6 3" xfId="36400" xr:uid="{20C6BB71-72B6-4A70-97DE-C2BD93CF835E}"/>
    <cellStyle name="Total 2 10 6 7" xfId="36401" xr:uid="{D7ED0FF6-2742-4A6B-8CC7-E3A7DE276027}"/>
    <cellStyle name="Total 2 10 6 8" xfId="36402" xr:uid="{7B06F604-8947-44A7-B2E8-04A3D98C6FE8}"/>
    <cellStyle name="Total 2 10 6 9" xfId="36403" xr:uid="{03BF67EB-10C1-47B8-92A7-01978572C091}"/>
    <cellStyle name="Total 2 10 7" xfId="36404" xr:uid="{14A5DA7F-FE06-4E67-A69E-08CE131B6902}"/>
    <cellStyle name="Total 2 10 7 2" xfId="36405" xr:uid="{14CA50C3-9E30-44AB-9AE0-36A0AA6C0F5E}"/>
    <cellStyle name="Total 2 10 7 2 2" xfId="36406" xr:uid="{915AF3DA-23A2-464B-B37F-F79033761D95}"/>
    <cellStyle name="Total 2 10 7 2 3" xfId="36407" xr:uid="{8B299FDA-E48D-4CB6-A4E5-F0C4D71E6047}"/>
    <cellStyle name="Total 2 10 7 3" xfId="36408" xr:uid="{0F5C7D34-2A12-461E-B640-3C048C91E985}"/>
    <cellStyle name="Total 2 10 7 3 2" xfId="36409" xr:uid="{250228A3-DB01-4AB3-ADED-9D97F20DE7FA}"/>
    <cellStyle name="Total 2 10 7 3 3" xfId="36410" xr:uid="{021484D1-972A-41C7-B46D-BE7BF2CD0613}"/>
    <cellStyle name="Total 2 10 7 4" xfId="36411" xr:uid="{2D648676-6EC7-434F-87FD-1C8A7AF8560A}"/>
    <cellStyle name="Total 2 10 7 4 2" xfId="36412" xr:uid="{B1FC69C9-4627-465F-AAB5-E3256FE4F6D5}"/>
    <cellStyle name="Total 2 10 7 4 3" xfId="36413" xr:uid="{FD781D05-7FC8-41DB-891D-D4C0411CB8F0}"/>
    <cellStyle name="Total 2 10 7 5" xfId="36414" xr:uid="{353FEDD9-E517-4091-8FA8-C67996C2FC27}"/>
    <cellStyle name="Total 2 10 7 5 2" xfId="36415" xr:uid="{54157672-DCC1-4B31-9B9D-0867E0C615FB}"/>
    <cellStyle name="Total 2 10 7 5 3" xfId="36416" xr:uid="{988D2BE6-66B9-47DE-ACDF-153CB864BBF0}"/>
    <cellStyle name="Total 2 10 7 6" xfId="36417" xr:uid="{A59023B8-D047-4FFE-9DE5-015B2B6932F7}"/>
    <cellStyle name="Total 2 10 7 6 2" xfId="36418" xr:uid="{C1E30FF6-29EA-40F4-973A-1873D852C981}"/>
    <cellStyle name="Total 2 10 7 6 3" xfId="36419" xr:uid="{B3324D87-356E-4222-A68B-B5F610252E28}"/>
    <cellStyle name="Total 2 10 7 7" xfId="36420" xr:uid="{8247C162-80E3-43F2-BF72-063773932DE4}"/>
    <cellStyle name="Total 2 10 7 8" xfId="36421" xr:uid="{30BB2A12-AFDD-4B01-B1EB-2738E53F96B6}"/>
    <cellStyle name="Total 2 10 7 9" xfId="36422" xr:uid="{649858AE-CECB-4A69-AE96-E7EF4617C2E7}"/>
    <cellStyle name="Total 2 10 8" xfId="36423" xr:uid="{245D3E69-82E0-427F-A99A-A159F0C3C834}"/>
    <cellStyle name="Total 2 10 8 2" xfId="36424" xr:uid="{9D99DBC0-59CB-4BE9-8B25-4EA03AFDB12A}"/>
    <cellStyle name="Total 2 10 8 2 2" xfId="36425" xr:uid="{BBC659C5-BFFF-4085-BDD4-F5642FE55C77}"/>
    <cellStyle name="Total 2 10 8 2 3" xfId="36426" xr:uid="{3041E04C-D25A-4C13-9251-3D924CB95364}"/>
    <cellStyle name="Total 2 10 8 3" xfId="36427" xr:uid="{1C235D0B-6F07-4FA0-836B-2ABC5B6C5C00}"/>
    <cellStyle name="Total 2 10 8 3 2" xfId="36428" xr:uid="{FEA0700C-1FF6-4CAB-A6C9-8F03ABABAB9A}"/>
    <cellStyle name="Total 2 10 8 3 3" xfId="36429" xr:uid="{83DBD42F-C856-4F6E-B86D-C5264AE911E9}"/>
    <cellStyle name="Total 2 10 8 4" xfId="36430" xr:uid="{2DBE5A69-A33D-4725-875D-763E395DF02A}"/>
    <cellStyle name="Total 2 10 8 4 2" xfId="36431" xr:uid="{68C5CEE6-B19D-47EA-8831-33B62C0E3601}"/>
    <cellStyle name="Total 2 10 8 4 3" xfId="36432" xr:uid="{38AE785B-AEA9-48C9-9C95-48B4C3968987}"/>
    <cellStyle name="Total 2 10 8 5" xfId="36433" xr:uid="{4C3D489D-9C5B-4C52-B438-070B410DFCF5}"/>
    <cellStyle name="Total 2 10 8 5 2" xfId="36434" xr:uid="{974D090E-F6DE-4EAD-86FC-2D330A1748FD}"/>
    <cellStyle name="Total 2 10 8 5 3" xfId="36435" xr:uid="{5F48EEA8-F867-4753-AE86-69C160306AC5}"/>
    <cellStyle name="Total 2 10 8 6" xfId="36436" xr:uid="{92814679-796D-451C-9013-A40A3F3FC4DB}"/>
    <cellStyle name="Total 2 10 8 6 2" xfId="36437" xr:uid="{6DF4C49D-29E1-4DEF-ADF4-7A56212FAB9D}"/>
    <cellStyle name="Total 2 10 8 6 3" xfId="36438" xr:uid="{156BFEFD-3E4C-4F89-86F1-01255DBAF3CE}"/>
    <cellStyle name="Total 2 10 8 7" xfId="36439" xr:uid="{F2FD91C2-B2AA-4A42-B366-C2DB7B30A365}"/>
    <cellStyle name="Total 2 10 8 8" xfId="36440" xr:uid="{BE07983F-5B10-409E-B833-3A51CF6B3A4E}"/>
    <cellStyle name="Total 2 10 8 9" xfId="36441" xr:uid="{EC26D9B3-DF5C-4F41-85BC-5A3107D1DA90}"/>
    <cellStyle name="Total 2 10 9" xfId="36442" xr:uid="{52348432-5186-439E-A419-3BA2A122A320}"/>
    <cellStyle name="Total 2 10 9 2" xfId="36443" xr:uid="{7F08189A-FA1D-45FC-854E-35D6DF68AED6}"/>
    <cellStyle name="Total 2 10 9 2 2" xfId="36444" xr:uid="{B46A4339-4C17-4E80-8359-0033E43ED100}"/>
    <cellStyle name="Total 2 10 9 2 3" xfId="36445" xr:uid="{1953861E-68E6-4F73-9856-AD853364F387}"/>
    <cellStyle name="Total 2 10 9 3" xfId="36446" xr:uid="{BAB65134-A0D8-4EC2-892A-4C0E0186CCB9}"/>
    <cellStyle name="Total 2 10 9 3 2" xfId="36447" xr:uid="{80A4D7F3-D199-419F-A1E5-2C7D8428847A}"/>
    <cellStyle name="Total 2 10 9 3 3" xfId="36448" xr:uid="{CA315ECB-E555-4C27-8F64-D4F140ADC1E7}"/>
    <cellStyle name="Total 2 10 9 4" xfId="36449" xr:uid="{37C8D83C-DFFF-4E52-A059-FE30CDE300EE}"/>
    <cellStyle name="Total 2 10 9 4 2" xfId="36450" xr:uid="{F08F56E9-6787-465C-8BC5-8D9D3866E011}"/>
    <cellStyle name="Total 2 10 9 4 3" xfId="36451" xr:uid="{CE973126-B17C-40B9-8F3A-B9067E0EC52A}"/>
    <cellStyle name="Total 2 10 9 5" xfId="36452" xr:uid="{5DE79693-E77F-4C3A-BAB3-032459CABBA7}"/>
    <cellStyle name="Total 2 10 9 5 2" xfId="36453" xr:uid="{F5943D11-029C-46A5-8594-B526874EDFB5}"/>
    <cellStyle name="Total 2 10 9 5 3" xfId="36454" xr:uid="{F3CC3851-E11C-479B-8E2F-B7B9ACE314BE}"/>
    <cellStyle name="Total 2 10 9 6" xfId="36455" xr:uid="{A4A8DDA2-A6CB-42D6-8D37-EE3D5F129187}"/>
    <cellStyle name="Total 2 10 9 6 2" xfId="36456" xr:uid="{E2F2AF55-8E2C-427A-AC56-D1406DABB3F7}"/>
    <cellStyle name="Total 2 10 9 6 3" xfId="36457" xr:uid="{28CB580A-CBF8-411D-B556-B060FE05A954}"/>
    <cellStyle name="Total 2 10 9 7" xfId="36458" xr:uid="{F4DE5EB3-0D52-41A7-86BA-82C8DB3BE2DA}"/>
    <cellStyle name="Total 2 10 9 8" xfId="36459" xr:uid="{B159467C-7659-4A81-B716-CF8684E76DBF}"/>
    <cellStyle name="Total 2 11" xfId="36460" xr:uid="{6D166E79-565B-4C3F-A4F5-5CA24C2BF26A}"/>
    <cellStyle name="Total 2 11 10" xfId="36461" xr:uid="{F64F731B-6739-4A11-86F2-24E1D5E46F0E}"/>
    <cellStyle name="Total 2 11 10 2" xfId="36462" xr:uid="{435BD91D-B287-4CAE-BF60-889D6FEDE0F2}"/>
    <cellStyle name="Total 2 11 10 2 2" xfId="36463" xr:uid="{BD6ADEB0-A530-4551-9E8A-164BCFBC453B}"/>
    <cellStyle name="Total 2 11 10 2 3" xfId="36464" xr:uid="{2B595904-9182-4F34-A5F2-5A5D5927C8A7}"/>
    <cellStyle name="Total 2 11 10 3" xfId="36465" xr:uid="{CD37A874-E4E5-4E5E-A78B-6FA2BF31E3A6}"/>
    <cellStyle name="Total 2 11 10 3 2" xfId="36466" xr:uid="{ED288F23-8A4F-4C6C-9B1F-827A9E76AC01}"/>
    <cellStyle name="Total 2 11 10 3 3" xfId="36467" xr:uid="{FC82D17A-E8C9-4158-B3D0-A02AF1F0F2CF}"/>
    <cellStyle name="Total 2 11 10 4" xfId="36468" xr:uid="{62DCB5E9-3CB5-417C-8C79-3900165B49A6}"/>
    <cellStyle name="Total 2 11 10 4 2" xfId="36469" xr:uid="{BB5272F8-D8D0-4DEF-83D3-4AB81708BB5C}"/>
    <cellStyle name="Total 2 11 10 4 3" xfId="36470" xr:uid="{3DC4A9E5-899F-46E9-91EB-8A115FDD20FC}"/>
    <cellStyle name="Total 2 11 10 5" xfId="36471" xr:uid="{1FA38896-CBB6-45CD-867B-99D9127343A1}"/>
    <cellStyle name="Total 2 11 10 5 2" xfId="36472" xr:uid="{B309F228-EE49-453D-B5C6-49FEDB4E62F0}"/>
    <cellStyle name="Total 2 11 10 5 3" xfId="36473" xr:uid="{D914BE0D-14AB-488C-8FC7-704BE4800EA4}"/>
    <cellStyle name="Total 2 11 10 6" xfId="36474" xr:uid="{F27E32C7-18EF-4D9B-A58E-BA6760A86313}"/>
    <cellStyle name="Total 2 11 10 6 2" xfId="36475" xr:uid="{91FDD722-8DCC-4800-9103-B74C2114FA32}"/>
    <cellStyle name="Total 2 11 10 6 3" xfId="36476" xr:uid="{6CFAF834-1D57-4D15-B479-8049CEABD652}"/>
    <cellStyle name="Total 2 11 10 7" xfId="36477" xr:uid="{24E15F9B-D21D-45E3-81C0-C4E20F3A87D1}"/>
    <cellStyle name="Total 2 11 10 8" xfId="36478" xr:uid="{8DA7A954-6B1F-49DF-A8A4-706B9E7FEC03}"/>
    <cellStyle name="Total 2 11 11" xfId="36479" xr:uid="{4AFD9485-0761-49CE-BD01-F34E1659E9C7}"/>
    <cellStyle name="Total 2 11 11 2" xfId="36480" xr:uid="{D2DB541D-8AC7-4777-8469-BCFE87B2FC45}"/>
    <cellStyle name="Total 2 11 11 2 2" xfId="36481" xr:uid="{516A12E4-EA7E-402A-B467-0E03A0479267}"/>
    <cellStyle name="Total 2 11 11 2 3" xfId="36482" xr:uid="{FB6CB41D-6E8C-410E-8DF2-A4F010E67C5B}"/>
    <cellStyle name="Total 2 11 11 3" xfId="36483" xr:uid="{578C9448-E1CB-4952-88A9-6FA85FCF4062}"/>
    <cellStyle name="Total 2 11 11 3 2" xfId="36484" xr:uid="{5D77A028-1538-4D5C-970E-299DC9E9D4D4}"/>
    <cellStyle name="Total 2 11 11 3 3" xfId="36485" xr:uid="{80723043-C230-4470-8579-831889E2E8F8}"/>
    <cellStyle name="Total 2 11 11 4" xfId="36486" xr:uid="{63C6A3B8-187E-41C2-A1E5-EB70732492BC}"/>
    <cellStyle name="Total 2 11 11 4 2" xfId="36487" xr:uid="{93A9F977-EB57-4A84-9921-B8746065AC18}"/>
    <cellStyle name="Total 2 11 11 4 3" xfId="36488" xr:uid="{3A3B613A-D785-48B2-B94F-B1BC48B6CF06}"/>
    <cellStyle name="Total 2 11 11 5" xfId="36489" xr:uid="{B486313B-55A5-485A-8182-3802E37681BE}"/>
    <cellStyle name="Total 2 11 11 5 2" xfId="36490" xr:uid="{9C1F6CB1-23AB-4980-916C-7341636452F0}"/>
    <cellStyle name="Total 2 11 11 5 3" xfId="36491" xr:uid="{CBD3F290-E0E0-4074-B8DF-8206F0191828}"/>
    <cellStyle name="Total 2 11 11 6" xfId="36492" xr:uid="{26409B72-F8E7-47A8-BB9C-B9BD268141AE}"/>
    <cellStyle name="Total 2 11 11 6 2" xfId="36493" xr:uid="{148B7110-CC1A-4270-8520-A9AF626A7563}"/>
    <cellStyle name="Total 2 11 11 6 3" xfId="36494" xr:uid="{1A8091A7-955C-4ED3-9129-C8ECA4C46C90}"/>
    <cellStyle name="Total 2 11 11 7" xfId="36495" xr:uid="{DF784B60-BA8E-4DAD-B297-CF08DF512CB9}"/>
    <cellStyle name="Total 2 11 11 8" xfId="36496" xr:uid="{448A30B5-198B-41B5-9E63-B441D404CD60}"/>
    <cellStyle name="Total 2 11 12" xfId="36497" xr:uid="{D183FD1D-5C01-4072-92A2-D16C5AE39BE3}"/>
    <cellStyle name="Total 2 11 12 2" xfId="36498" xr:uid="{FFEBB08D-EE87-42C3-B481-E2901874958C}"/>
    <cellStyle name="Total 2 11 12 2 2" xfId="36499" xr:uid="{265AFB82-1CBA-4F5D-8337-70BD0D5401AE}"/>
    <cellStyle name="Total 2 11 12 2 3" xfId="36500" xr:uid="{0F3D1A9F-83F7-4462-A7FE-842F6D8BEB5B}"/>
    <cellStyle name="Total 2 11 12 3" xfId="36501" xr:uid="{4178C283-9D36-48A6-B6BC-83DBF02EDCB6}"/>
    <cellStyle name="Total 2 11 12 3 2" xfId="36502" xr:uid="{BFB2C469-257C-45F3-920F-360C7163FA54}"/>
    <cellStyle name="Total 2 11 12 3 3" xfId="36503" xr:uid="{3D3CA82F-A4B1-4CF0-9416-3BFDAEA0CF58}"/>
    <cellStyle name="Total 2 11 12 4" xfId="36504" xr:uid="{79F215EF-36DB-4FCB-B042-9EAE55BD6169}"/>
    <cellStyle name="Total 2 11 12 4 2" xfId="36505" xr:uid="{76700857-4F43-4D95-9F25-F58A0551842B}"/>
    <cellStyle name="Total 2 11 12 4 3" xfId="36506" xr:uid="{3D1AA622-E438-43D7-92A6-14481EEF2309}"/>
    <cellStyle name="Total 2 11 12 5" xfId="36507" xr:uid="{745D0165-0621-478D-8690-7052E7B5582B}"/>
    <cellStyle name="Total 2 11 12 5 2" xfId="36508" xr:uid="{0525866A-82C0-4FAD-88A1-03914E40A208}"/>
    <cellStyle name="Total 2 11 12 5 3" xfId="36509" xr:uid="{98D37B34-A0B7-4D8D-9DAB-26DC5102BC38}"/>
    <cellStyle name="Total 2 11 12 6" xfId="36510" xr:uid="{3246BB2A-C6D8-4C09-B94D-FFB3438AF4BE}"/>
    <cellStyle name="Total 2 11 12 6 2" xfId="36511" xr:uid="{7D5177E2-7120-45E3-B346-0E865A27095D}"/>
    <cellStyle name="Total 2 11 12 6 3" xfId="36512" xr:uid="{DB9451A6-9612-46B2-B498-01F5E49CDE7B}"/>
    <cellStyle name="Total 2 11 12 7" xfId="36513" xr:uid="{82F8537D-67FD-46D2-9262-FEDAB95D19FF}"/>
    <cellStyle name="Total 2 11 12 8" xfId="36514" xr:uid="{7EBB699D-1EE5-45A5-915A-A3CF41395410}"/>
    <cellStyle name="Total 2 11 13" xfId="36515" xr:uid="{12F03C56-7939-4F6F-A7E7-8FD3D09B4C46}"/>
    <cellStyle name="Total 2 11 13 2" xfId="36516" xr:uid="{6E1CF755-F01F-4CF4-ADBB-298599DB0A16}"/>
    <cellStyle name="Total 2 11 13 2 2" xfId="36517" xr:uid="{A4FD80CE-6C7A-437F-B311-B208707F453E}"/>
    <cellStyle name="Total 2 11 13 2 3" xfId="36518" xr:uid="{60F62CEB-B3E4-4F08-BBF3-DF6AF52C9AD3}"/>
    <cellStyle name="Total 2 11 13 3" xfId="36519" xr:uid="{309B556E-965F-436E-90CC-4E7920600934}"/>
    <cellStyle name="Total 2 11 13 3 2" xfId="36520" xr:uid="{21077A41-0F88-41FB-BE90-757484EB9339}"/>
    <cellStyle name="Total 2 11 13 3 3" xfId="36521" xr:uid="{269B94DD-D450-4C6F-87BA-9E630032E78C}"/>
    <cellStyle name="Total 2 11 13 4" xfId="36522" xr:uid="{C0BF41D6-4212-4473-9BE9-13ED9604F616}"/>
    <cellStyle name="Total 2 11 13 4 2" xfId="36523" xr:uid="{94EFD6D4-5A39-41C2-AB4A-99C774A6E416}"/>
    <cellStyle name="Total 2 11 13 4 3" xfId="36524" xr:uid="{0076B1FE-DCD9-4B08-847E-8D0A26D2BF6B}"/>
    <cellStyle name="Total 2 11 13 5" xfId="36525" xr:uid="{131C855C-55FD-4FE9-A5C1-6483A7FBFF1B}"/>
    <cellStyle name="Total 2 11 13 5 2" xfId="36526" xr:uid="{5A26490A-C2AC-44E9-8418-75B6AC4867C7}"/>
    <cellStyle name="Total 2 11 13 5 3" xfId="36527" xr:uid="{0ABCFA6E-6589-4B85-A739-B64044F7B819}"/>
    <cellStyle name="Total 2 11 13 6" xfId="36528" xr:uid="{25681364-4984-4932-BF80-ECC5091E3B8D}"/>
    <cellStyle name="Total 2 11 13 6 2" xfId="36529" xr:uid="{29AFF487-A8A8-43D0-9E95-D71030F6764A}"/>
    <cellStyle name="Total 2 11 13 6 3" xfId="36530" xr:uid="{D54022D4-D4A9-4BD7-A47F-16EC06456CE8}"/>
    <cellStyle name="Total 2 11 13 7" xfId="36531" xr:uid="{8B6523FB-FDB1-40C0-92A8-523CF33F1070}"/>
    <cellStyle name="Total 2 11 13 8" xfId="36532" xr:uid="{0F7D181B-BC65-49D0-BB8C-FB9FF3F7233B}"/>
    <cellStyle name="Total 2 11 14" xfId="36533" xr:uid="{40B7A118-7ADD-4709-9A81-7C99E1AE7BE7}"/>
    <cellStyle name="Total 2 11 14 2" xfId="36534" xr:uid="{B7243573-E07D-4512-AEB8-715544FB71CD}"/>
    <cellStyle name="Total 2 11 14 2 2" xfId="36535" xr:uid="{45350D0C-7EF3-4923-AB84-032361E3FDD8}"/>
    <cellStyle name="Total 2 11 14 2 3" xfId="36536" xr:uid="{56453083-922B-4107-8BB6-A3A1D766C0E2}"/>
    <cellStyle name="Total 2 11 14 3" xfId="36537" xr:uid="{A17AB171-6616-453F-918A-D4B0743423B5}"/>
    <cellStyle name="Total 2 11 14 3 2" xfId="36538" xr:uid="{741F281E-6D70-456D-8A77-2EA579FC6FC7}"/>
    <cellStyle name="Total 2 11 14 3 3" xfId="36539" xr:uid="{7790D901-4798-4CF1-9505-AC3C79927A85}"/>
    <cellStyle name="Total 2 11 14 4" xfId="36540" xr:uid="{8A0DCB33-23FF-409E-932A-09FF2AA6B5D1}"/>
    <cellStyle name="Total 2 11 14 4 2" xfId="36541" xr:uid="{6BFC819A-EFE2-4133-ADB9-F2FE8F8C52CC}"/>
    <cellStyle name="Total 2 11 14 4 3" xfId="36542" xr:uid="{8A20E396-7C73-4C39-9046-D0B8BDAE2838}"/>
    <cellStyle name="Total 2 11 14 5" xfId="36543" xr:uid="{4C140B3A-796B-4AFF-863D-450BE1770063}"/>
    <cellStyle name="Total 2 11 14 5 2" xfId="36544" xr:uid="{C19EB7CE-3B74-4008-8F19-5971AA46507F}"/>
    <cellStyle name="Total 2 11 14 5 3" xfId="36545" xr:uid="{B323EC2C-15A9-46C4-B874-129BA972E149}"/>
    <cellStyle name="Total 2 11 14 6" xfId="36546" xr:uid="{19C66D2D-D262-456D-9F4E-F98901985CF6}"/>
    <cellStyle name="Total 2 11 14 6 2" xfId="36547" xr:uid="{BCEC01A0-346E-4DD7-9A13-3C0C455816A7}"/>
    <cellStyle name="Total 2 11 14 6 3" xfId="36548" xr:uid="{16CD5E22-B762-4170-8BB0-38C32D84792A}"/>
    <cellStyle name="Total 2 11 14 7" xfId="36549" xr:uid="{EDBA40EF-65BE-4DA3-AD0D-572F39316D84}"/>
    <cellStyle name="Total 2 11 14 8" xfId="36550" xr:uid="{71B81704-C586-4779-AF56-71E5BDE25BF1}"/>
    <cellStyle name="Total 2 11 15" xfId="36551" xr:uid="{981167DD-6EB8-41F8-9342-2BFC539E332B}"/>
    <cellStyle name="Total 2 11 15 2" xfId="36552" xr:uid="{DA559686-32C3-4903-8310-FCEB58D04E3E}"/>
    <cellStyle name="Total 2 11 15 3" xfId="36553" xr:uid="{90B18EEB-0C33-4D11-AE6C-B53D13329659}"/>
    <cellStyle name="Total 2 11 16" xfId="36554" xr:uid="{4F9EF367-607A-4358-BB13-211DF5CA037C}"/>
    <cellStyle name="Total 2 11 16 2" xfId="36555" xr:uid="{F183CB0B-14F5-4C42-8E1F-16FE5FBA6532}"/>
    <cellStyle name="Total 2 11 16 3" xfId="36556" xr:uid="{0D5EC22C-E0F1-4165-BBAB-AB4066DBE2EE}"/>
    <cellStyle name="Total 2 11 17" xfId="36557" xr:uid="{FC26E4F1-95EF-4ECC-9299-71EC69D9F7B1}"/>
    <cellStyle name="Total 2 11 18" xfId="36558" xr:uid="{CAAFFCF5-D2BE-443E-A2A7-D57B6CE0E63C}"/>
    <cellStyle name="Total 2 11 2" xfId="36559" xr:uid="{8D6BF12D-C599-42A1-B689-BC2B59487D30}"/>
    <cellStyle name="Total 2 11 2 2" xfId="36560" xr:uid="{2EF4BBB0-DE94-4AB7-9B10-95CA7D516A12}"/>
    <cellStyle name="Total 2 11 2 2 2" xfId="36561" xr:uid="{151B3336-2390-4776-BB80-0669A92969DC}"/>
    <cellStyle name="Total 2 11 2 2 3" xfId="36562" xr:uid="{0401C045-0453-4F94-9BF6-1F7F9AB4580D}"/>
    <cellStyle name="Total 2 11 2 3" xfId="36563" xr:uid="{E48AFBE1-2760-4E4C-BF4C-AD1A186BE1BC}"/>
    <cellStyle name="Total 2 11 2 3 2" xfId="36564" xr:uid="{706C2397-C753-4073-B39B-EA51A984710F}"/>
    <cellStyle name="Total 2 11 2 3 3" xfId="36565" xr:uid="{31E8A770-A69A-4F75-BE24-50486F004D82}"/>
    <cellStyle name="Total 2 11 2 4" xfId="36566" xr:uid="{56803295-CE95-4AC0-9BBB-861F7E758024}"/>
    <cellStyle name="Total 2 11 2 4 2" xfId="36567" xr:uid="{AE341ECA-405F-464E-9646-48FEE7C73BE0}"/>
    <cellStyle name="Total 2 11 2 4 3" xfId="36568" xr:uid="{AB656870-0E75-4208-9A0C-F7A81E3EF3F7}"/>
    <cellStyle name="Total 2 11 2 5" xfId="36569" xr:uid="{342918FE-5F66-41F7-A521-E8B136C2320F}"/>
    <cellStyle name="Total 2 11 2 5 2" xfId="36570" xr:uid="{26B7BB26-0F16-4F0A-B191-36DD130AA19F}"/>
    <cellStyle name="Total 2 11 2 5 3" xfId="36571" xr:uid="{2B4B9620-36C7-4C19-97C0-045F2C012B3C}"/>
    <cellStyle name="Total 2 11 2 6" xfId="36572" xr:uid="{951D44E5-0C5A-417A-9D8B-8A54D075EA6B}"/>
    <cellStyle name="Total 2 11 2 6 2" xfId="36573" xr:uid="{10A9379C-02AE-4AE2-A6E7-8C812940AC39}"/>
    <cellStyle name="Total 2 11 2 6 3" xfId="36574" xr:uid="{D381A17C-4BC5-4670-B2BA-1C6B7A401378}"/>
    <cellStyle name="Total 2 11 2 7" xfId="36575" xr:uid="{2186140F-BB2D-4D6E-94A2-6241633E842B}"/>
    <cellStyle name="Total 2 11 2 8" xfId="36576" xr:uid="{660919A5-B267-43C2-A421-EEC633218516}"/>
    <cellStyle name="Total 2 11 2 9" xfId="36577" xr:uid="{3C08072A-842A-4389-960D-C0C285A18930}"/>
    <cellStyle name="Total 2 11 3" xfId="36578" xr:uid="{8923A1D0-5B40-4C2E-BE89-07487C7E2805}"/>
    <cellStyle name="Total 2 11 3 2" xfId="36579" xr:uid="{B6D7B44B-4166-454C-98F2-D1628DD340DC}"/>
    <cellStyle name="Total 2 11 3 2 2" xfId="36580" xr:uid="{F2355460-F053-4126-9239-AAA20886E13A}"/>
    <cellStyle name="Total 2 11 3 2 3" xfId="36581" xr:uid="{3A03DA65-ED8E-4071-915B-A4266C2B10A5}"/>
    <cellStyle name="Total 2 11 3 3" xfId="36582" xr:uid="{5501A97F-E585-46B9-8875-24889DE05684}"/>
    <cellStyle name="Total 2 11 3 3 2" xfId="36583" xr:uid="{BE1957F2-E89A-429F-9216-5966DFEC63A2}"/>
    <cellStyle name="Total 2 11 3 3 3" xfId="36584" xr:uid="{671D2593-74F1-453C-8190-4A12661FF96F}"/>
    <cellStyle name="Total 2 11 3 4" xfId="36585" xr:uid="{18297EE8-401E-4B80-B91F-7C82C9CB0877}"/>
    <cellStyle name="Total 2 11 3 4 2" xfId="36586" xr:uid="{55BAF845-0598-4203-9092-0B9CB3B43D73}"/>
    <cellStyle name="Total 2 11 3 4 3" xfId="36587" xr:uid="{C907C5C6-4012-4128-8E78-47B577E147D3}"/>
    <cellStyle name="Total 2 11 3 5" xfId="36588" xr:uid="{A0DD3FA8-89D1-4AFE-A578-6E7EDF510993}"/>
    <cellStyle name="Total 2 11 3 5 2" xfId="36589" xr:uid="{BA5799A5-6026-44DA-B61D-1C103C914876}"/>
    <cellStyle name="Total 2 11 3 5 3" xfId="36590" xr:uid="{6714E460-782B-46C0-9945-062084335152}"/>
    <cellStyle name="Total 2 11 3 6" xfId="36591" xr:uid="{3B1C34DD-2F41-43C6-AF75-32103C3142B4}"/>
    <cellStyle name="Total 2 11 3 6 2" xfId="36592" xr:uid="{2918EE92-4CB7-4A19-A074-96523ABB757A}"/>
    <cellStyle name="Total 2 11 3 6 3" xfId="36593" xr:uid="{1BB6DA51-A5A9-45F7-8A85-51F0BD575582}"/>
    <cellStyle name="Total 2 11 3 7" xfId="36594" xr:uid="{68F6DEC6-AF75-480B-9A7D-7D0D455693F9}"/>
    <cellStyle name="Total 2 11 3 8" xfId="36595" xr:uid="{5304CE8E-4479-4942-B7DC-9B5D5383B4FC}"/>
    <cellStyle name="Total 2 11 3 9" xfId="36596" xr:uid="{686FA44F-BB06-43AA-81F5-D5F772835DE6}"/>
    <cellStyle name="Total 2 11 4" xfId="36597" xr:uid="{397568C7-CD1B-4970-870E-E4D7D8A81937}"/>
    <cellStyle name="Total 2 11 4 2" xfId="36598" xr:uid="{25231400-90F7-42D0-AF04-2ECCEC38817A}"/>
    <cellStyle name="Total 2 11 4 2 2" xfId="36599" xr:uid="{5DE9F1EF-8C53-40FD-AB24-799F2C6C1AC4}"/>
    <cellStyle name="Total 2 11 4 2 3" xfId="36600" xr:uid="{D317F3B9-3E7A-4928-AB0C-8B10729C1102}"/>
    <cellStyle name="Total 2 11 4 3" xfId="36601" xr:uid="{216B2B86-219D-434C-A0F5-4D96FC23CC49}"/>
    <cellStyle name="Total 2 11 4 3 2" xfId="36602" xr:uid="{EC895819-86FD-43A4-AA7C-F2F3D68A3709}"/>
    <cellStyle name="Total 2 11 4 3 3" xfId="36603" xr:uid="{EA20FAF6-B3EC-4769-B7C6-25A6F4B22482}"/>
    <cellStyle name="Total 2 11 4 4" xfId="36604" xr:uid="{C4BDDA5D-E6A6-4E20-BF47-597DEA738560}"/>
    <cellStyle name="Total 2 11 4 4 2" xfId="36605" xr:uid="{5E7A3783-6C6A-4DEB-9801-072D16B30AF8}"/>
    <cellStyle name="Total 2 11 4 4 3" xfId="36606" xr:uid="{4430170F-245C-43B9-A5C2-7316B4372D14}"/>
    <cellStyle name="Total 2 11 4 5" xfId="36607" xr:uid="{C5D0B8AB-C11B-4925-8F52-4AAA74CE2E93}"/>
    <cellStyle name="Total 2 11 4 5 2" xfId="36608" xr:uid="{F964A013-6E68-4DE0-BEB7-63FE6B916C33}"/>
    <cellStyle name="Total 2 11 4 5 3" xfId="36609" xr:uid="{40B6A8CA-8E8B-4979-BEBB-5571F13124E1}"/>
    <cellStyle name="Total 2 11 4 6" xfId="36610" xr:uid="{CC8616F6-559E-4C85-8F08-E200219113DE}"/>
    <cellStyle name="Total 2 11 4 6 2" xfId="36611" xr:uid="{07B0CDBB-0004-4ADA-BD88-F1A4154DD38D}"/>
    <cellStyle name="Total 2 11 4 6 3" xfId="36612" xr:uid="{1B27168C-2E2A-4735-A640-033681ACDD58}"/>
    <cellStyle name="Total 2 11 4 7" xfId="36613" xr:uid="{94D69C1D-EC9B-489E-A0C6-A53379766A4A}"/>
    <cellStyle name="Total 2 11 4 8" xfId="36614" xr:uid="{D91AE801-BA7B-4C15-B050-5A48292C5150}"/>
    <cellStyle name="Total 2 11 4 9" xfId="36615" xr:uid="{078EBCF7-2E06-4D94-92A5-C3E21FF49C2E}"/>
    <cellStyle name="Total 2 11 5" xfId="36616" xr:uid="{0CFECAE9-FF68-4943-8396-387F4F8C6994}"/>
    <cellStyle name="Total 2 11 5 2" xfId="36617" xr:uid="{6A417BB4-5F2F-46BF-AC0F-4CFB5E2E9740}"/>
    <cellStyle name="Total 2 11 5 2 2" xfId="36618" xr:uid="{6A463DF9-300F-4CB2-9FE0-78A3BA7E8513}"/>
    <cellStyle name="Total 2 11 5 2 3" xfId="36619" xr:uid="{AAA2329B-97E7-477F-9EE1-2424D673D4BC}"/>
    <cellStyle name="Total 2 11 5 3" xfId="36620" xr:uid="{144B0BD1-FDE2-44CF-A91B-558309A8901A}"/>
    <cellStyle name="Total 2 11 5 3 2" xfId="36621" xr:uid="{7D359DC0-C798-4DF0-8130-AB8FA04029C1}"/>
    <cellStyle name="Total 2 11 5 3 3" xfId="36622" xr:uid="{7876DAC5-F1FE-4DCF-B859-5201B3AE6E2A}"/>
    <cellStyle name="Total 2 11 5 4" xfId="36623" xr:uid="{3B1F1726-A562-461F-8C70-2FA880F17FAC}"/>
    <cellStyle name="Total 2 11 5 4 2" xfId="36624" xr:uid="{425B4E9E-DB6B-439A-A9C4-F865FED11B63}"/>
    <cellStyle name="Total 2 11 5 4 3" xfId="36625" xr:uid="{40DB108D-CE01-4328-B5C9-37A3BE2FAF94}"/>
    <cellStyle name="Total 2 11 5 5" xfId="36626" xr:uid="{9CD46F4D-266C-450E-AF07-1782DAC3F33B}"/>
    <cellStyle name="Total 2 11 5 5 2" xfId="36627" xr:uid="{9C163854-3219-4409-A431-C0AFB615A660}"/>
    <cellStyle name="Total 2 11 5 5 3" xfId="36628" xr:uid="{6A0AFDA4-6968-454D-97D8-52BDABA65781}"/>
    <cellStyle name="Total 2 11 5 6" xfId="36629" xr:uid="{01B3C484-10DF-4676-8E1C-7DF18D73A5D3}"/>
    <cellStyle name="Total 2 11 5 6 2" xfId="36630" xr:uid="{C29A713F-29A2-4FAF-B2F4-974763230A0B}"/>
    <cellStyle name="Total 2 11 5 6 3" xfId="36631" xr:uid="{3642B2BB-CC34-4144-A833-EA12595242CF}"/>
    <cellStyle name="Total 2 11 5 7" xfId="36632" xr:uid="{661A14DB-7EB5-4CA3-87AE-7C3AA73A0F10}"/>
    <cellStyle name="Total 2 11 5 8" xfId="36633" xr:uid="{7AD08A6C-82C0-49BC-BB3A-52E2CDC03B7B}"/>
    <cellStyle name="Total 2 11 5 9" xfId="36634" xr:uid="{DE1A5089-6C0D-43BA-B8A8-67628925A95C}"/>
    <cellStyle name="Total 2 11 6" xfId="36635" xr:uid="{E739FD1D-820C-4544-ABB3-1695D704D23D}"/>
    <cellStyle name="Total 2 11 6 2" xfId="36636" xr:uid="{F45AE31D-61B9-47BB-844B-0AD123B481A0}"/>
    <cellStyle name="Total 2 11 6 2 2" xfId="36637" xr:uid="{EDA49230-5F55-4DFA-BC3A-45F7AE67DB77}"/>
    <cellStyle name="Total 2 11 6 2 3" xfId="36638" xr:uid="{7ECDAF88-3CAA-45C8-8606-83C6C8B95AA4}"/>
    <cellStyle name="Total 2 11 6 3" xfId="36639" xr:uid="{28F6633C-8428-47C9-BC35-A28182B1117D}"/>
    <cellStyle name="Total 2 11 6 3 2" xfId="36640" xr:uid="{152DE462-C3F9-477B-B272-D40B9B05D751}"/>
    <cellStyle name="Total 2 11 6 3 3" xfId="36641" xr:uid="{096B8FA9-C1DB-4B0B-96B8-1F188FBF19A3}"/>
    <cellStyle name="Total 2 11 6 4" xfId="36642" xr:uid="{85908EDC-FB80-46AA-996B-DCBE48719877}"/>
    <cellStyle name="Total 2 11 6 4 2" xfId="36643" xr:uid="{BFC05E61-7774-4002-95D3-5DF4EF6CD5F2}"/>
    <cellStyle name="Total 2 11 6 4 3" xfId="36644" xr:uid="{1E605EC8-6B82-4455-9B3D-492A7097F810}"/>
    <cellStyle name="Total 2 11 6 5" xfId="36645" xr:uid="{11E081F8-819D-4B1C-98D3-029041416CAA}"/>
    <cellStyle name="Total 2 11 6 5 2" xfId="36646" xr:uid="{4279A1F9-0380-4BFD-B032-C8E222ACDF12}"/>
    <cellStyle name="Total 2 11 6 5 3" xfId="36647" xr:uid="{6E2EF3DA-09E5-4E05-8590-E2DB463DC4C6}"/>
    <cellStyle name="Total 2 11 6 6" xfId="36648" xr:uid="{F3EAD90E-3534-47A2-A31E-0208AC7C76C5}"/>
    <cellStyle name="Total 2 11 6 6 2" xfId="36649" xr:uid="{B482DBF9-F32E-417F-8F83-BA8B3188F493}"/>
    <cellStyle name="Total 2 11 6 6 3" xfId="36650" xr:uid="{7C71709F-3A86-47A5-A001-B1A8447FC1C1}"/>
    <cellStyle name="Total 2 11 6 7" xfId="36651" xr:uid="{0296BC11-240A-4D2F-AC38-1F2C11481A89}"/>
    <cellStyle name="Total 2 11 6 8" xfId="36652" xr:uid="{6DB84FF1-24BD-4872-BB34-9DEE8470457C}"/>
    <cellStyle name="Total 2 11 6 9" xfId="36653" xr:uid="{D8F81903-415D-4D0A-A0EB-C5CD3D010514}"/>
    <cellStyle name="Total 2 11 7" xfId="36654" xr:uid="{59AD293F-00D6-48B6-83F1-DBE9BECAB7B1}"/>
    <cellStyle name="Total 2 11 7 2" xfId="36655" xr:uid="{34D8A901-CC3A-4EB9-B7D5-A6414AC9DC5E}"/>
    <cellStyle name="Total 2 11 7 2 2" xfId="36656" xr:uid="{969CA7E0-7E94-42C7-8B72-004089D42898}"/>
    <cellStyle name="Total 2 11 7 2 3" xfId="36657" xr:uid="{A127CD66-071E-4051-BCE8-0E380CB18AD1}"/>
    <cellStyle name="Total 2 11 7 3" xfId="36658" xr:uid="{26C8D240-4A4F-4F3E-9360-747FDD5D3F26}"/>
    <cellStyle name="Total 2 11 7 3 2" xfId="36659" xr:uid="{18E2B774-B8DD-4C74-B3A5-81D0EA74BB85}"/>
    <cellStyle name="Total 2 11 7 3 3" xfId="36660" xr:uid="{67985033-9747-47F8-9C5E-5D517ACD530A}"/>
    <cellStyle name="Total 2 11 7 4" xfId="36661" xr:uid="{1FDA37B3-3446-4997-BD8F-008EE46B7ED7}"/>
    <cellStyle name="Total 2 11 7 4 2" xfId="36662" xr:uid="{96D3FCE8-F8CE-4226-B876-EB3C9C593318}"/>
    <cellStyle name="Total 2 11 7 4 3" xfId="36663" xr:uid="{9182882C-FE6C-4D14-BD07-FF5AA8FA9BCC}"/>
    <cellStyle name="Total 2 11 7 5" xfId="36664" xr:uid="{46649D23-1C14-44BD-B8F8-D9DDD042CBE2}"/>
    <cellStyle name="Total 2 11 7 5 2" xfId="36665" xr:uid="{7D44E6A7-17CF-4780-B1AC-71DB1E9D96A9}"/>
    <cellStyle name="Total 2 11 7 5 3" xfId="36666" xr:uid="{90784E12-0BC5-4F16-AB54-8875EA72523C}"/>
    <cellStyle name="Total 2 11 7 6" xfId="36667" xr:uid="{C2009A88-8A5A-4158-B758-883606036A0B}"/>
    <cellStyle name="Total 2 11 7 6 2" xfId="36668" xr:uid="{2972AE64-408E-4846-A4F7-B3A78DD37B14}"/>
    <cellStyle name="Total 2 11 7 6 3" xfId="36669" xr:uid="{6E780BF2-2015-494D-8085-A97C14951E11}"/>
    <cellStyle name="Total 2 11 7 7" xfId="36670" xr:uid="{4A10B012-574F-4712-90C0-F6C3606D2EE7}"/>
    <cellStyle name="Total 2 11 7 8" xfId="36671" xr:uid="{FA176D5E-3B60-46AC-AF55-F1100843094D}"/>
    <cellStyle name="Total 2 11 7 9" xfId="36672" xr:uid="{6AAA23A0-F0EB-4DD6-8518-88F028D8326F}"/>
    <cellStyle name="Total 2 11 8" xfId="36673" xr:uid="{AD508E44-89A6-4CF7-9F7C-4BAFD78E9299}"/>
    <cellStyle name="Total 2 11 8 2" xfId="36674" xr:uid="{0223A6AE-D5D8-4DC8-8B91-1B408DBE41FF}"/>
    <cellStyle name="Total 2 11 8 2 2" xfId="36675" xr:uid="{25B4464A-E713-4269-8132-D89DB3796F0C}"/>
    <cellStyle name="Total 2 11 8 2 3" xfId="36676" xr:uid="{7A948365-6040-4ED9-B869-0CB299CA1F19}"/>
    <cellStyle name="Total 2 11 8 3" xfId="36677" xr:uid="{E5BC7CC9-88AD-4C93-AE8C-4BFAC993C467}"/>
    <cellStyle name="Total 2 11 8 3 2" xfId="36678" xr:uid="{93C044F0-B02C-49BB-A07E-B031B7C26FD6}"/>
    <cellStyle name="Total 2 11 8 3 3" xfId="36679" xr:uid="{85873714-8C18-4814-BF82-B66C6751DA15}"/>
    <cellStyle name="Total 2 11 8 4" xfId="36680" xr:uid="{BBC63F78-0042-4882-9DA5-CD3F86882442}"/>
    <cellStyle name="Total 2 11 8 4 2" xfId="36681" xr:uid="{2C12E4F0-E365-4E76-A3F9-E1E001167B88}"/>
    <cellStyle name="Total 2 11 8 4 3" xfId="36682" xr:uid="{30EC0657-DED8-4492-9291-991A1F45C466}"/>
    <cellStyle name="Total 2 11 8 5" xfId="36683" xr:uid="{67FC4580-ED06-4264-AC1A-52BF7CE14762}"/>
    <cellStyle name="Total 2 11 8 5 2" xfId="36684" xr:uid="{C56892FB-5FBD-40A1-A95F-097FCDA1C066}"/>
    <cellStyle name="Total 2 11 8 5 3" xfId="36685" xr:uid="{B6B18670-DE9F-44DF-A685-31C1A758FBE7}"/>
    <cellStyle name="Total 2 11 8 6" xfId="36686" xr:uid="{E1348FE5-2E04-4C7D-A629-1C91C08E651C}"/>
    <cellStyle name="Total 2 11 8 6 2" xfId="36687" xr:uid="{A2598706-FA79-47F6-822F-13C3B91BC560}"/>
    <cellStyle name="Total 2 11 8 6 3" xfId="36688" xr:uid="{F83330B7-59DA-422D-A13E-0DB82029BF14}"/>
    <cellStyle name="Total 2 11 8 7" xfId="36689" xr:uid="{2CFBEFEC-DF96-4E32-A64C-69E5272F71B3}"/>
    <cellStyle name="Total 2 11 8 8" xfId="36690" xr:uid="{2A89AED9-F209-4FF4-849F-CC548237BDE5}"/>
    <cellStyle name="Total 2 11 8 9" xfId="36691" xr:uid="{F6F7A0D3-DB86-4DC4-A8C8-105ED29ED2B0}"/>
    <cellStyle name="Total 2 11 9" xfId="36692" xr:uid="{ECBEFC8B-273C-4EF6-B782-4BD06B8F4556}"/>
    <cellStyle name="Total 2 11 9 2" xfId="36693" xr:uid="{2757966D-FE54-47FF-93F9-2449FDBCDD76}"/>
    <cellStyle name="Total 2 11 9 2 2" xfId="36694" xr:uid="{EC5D48F5-EC49-4655-8167-D1C492E65A06}"/>
    <cellStyle name="Total 2 11 9 2 3" xfId="36695" xr:uid="{9363AFF2-5133-4257-AB2F-D2388A3E6AA5}"/>
    <cellStyle name="Total 2 11 9 3" xfId="36696" xr:uid="{F1F15B2C-5BD0-4153-8E8B-815C2254BA21}"/>
    <cellStyle name="Total 2 11 9 3 2" xfId="36697" xr:uid="{D86B7F98-B37B-4BEF-ABDE-C8AE53BFC98F}"/>
    <cellStyle name="Total 2 11 9 3 3" xfId="36698" xr:uid="{D4C7067C-41E7-4E4B-99D0-2A54DD280949}"/>
    <cellStyle name="Total 2 11 9 4" xfId="36699" xr:uid="{3BE4B1F9-A15C-4807-AF0F-697DDD94953A}"/>
    <cellStyle name="Total 2 11 9 4 2" xfId="36700" xr:uid="{3CF0CB43-E13A-4C5B-AC8A-BF473E168E53}"/>
    <cellStyle name="Total 2 11 9 4 3" xfId="36701" xr:uid="{34720982-5DE6-49E6-9AA3-6F174B7275BA}"/>
    <cellStyle name="Total 2 11 9 5" xfId="36702" xr:uid="{47F228F8-68E4-4E92-88CD-72089A5EC645}"/>
    <cellStyle name="Total 2 11 9 5 2" xfId="36703" xr:uid="{8F315F5B-F50A-4C2A-AC77-00BC0CE79ABE}"/>
    <cellStyle name="Total 2 11 9 5 3" xfId="36704" xr:uid="{6FE5C5BC-57A6-4B4A-A26C-F9C3B605E46D}"/>
    <cellStyle name="Total 2 11 9 6" xfId="36705" xr:uid="{8A7005F1-0044-4F30-A339-6EE024C0E02A}"/>
    <cellStyle name="Total 2 11 9 6 2" xfId="36706" xr:uid="{CD8ACF7B-03A5-4657-8B3C-636D795FECAA}"/>
    <cellStyle name="Total 2 11 9 6 3" xfId="36707" xr:uid="{EED8DCBB-41FC-44D3-8411-976F20A14F58}"/>
    <cellStyle name="Total 2 11 9 7" xfId="36708" xr:uid="{BF79B847-AD3D-4C36-9EBE-3FB07394AF9E}"/>
    <cellStyle name="Total 2 11 9 8" xfId="36709" xr:uid="{90845B4A-432B-4D59-98F6-25750912739F}"/>
    <cellStyle name="Total 2 12" xfId="36710" xr:uid="{A8B406EE-E857-405A-9553-3FBEE5EA6B64}"/>
    <cellStyle name="Total 2 12 10" xfId="36711" xr:uid="{CA5EA58E-71B3-4D05-BB10-B101CB5279AA}"/>
    <cellStyle name="Total 2 12 11" xfId="36712" xr:uid="{E7A39D95-9541-4F19-B207-B4D9D8EAE9F8}"/>
    <cellStyle name="Total 2 12 2" xfId="36713" xr:uid="{54AC0643-1F80-4A0A-A74D-2C483520DF71}"/>
    <cellStyle name="Total 2 12 2 2" xfId="36714" xr:uid="{8837B8CC-980C-4464-BAF5-7925FF578C74}"/>
    <cellStyle name="Total 2 12 2 3" xfId="36715" xr:uid="{E0913B7F-0163-4D7E-B971-7598A22F3A35}"/>
    <cellStyle name="Total 2 12 2 4" xfId="36716" xr:uid="{7C117EFF-226E-4A6A-A27F-F85376140060}"/>
    <cellStyle name="Total 2 12 3" xfId="36717" xr:uid="{832FA8D0-78D5-4E7D-A6B7-E4C26D3D496C}"/>
    <cellStyle name="Total 2 12 3 2" xfId="36718" xr:uid="{37FEF713-E7DC-4CEE-9AA6-7632859307B8}"/>
    <cellStyle name="Total 2 12 3 3" xfId="36719" xr:uid="{DBD69663-75D2-42A5-B29B-2AD26F827C8C}"/>
    <cellStyle name="Total 2 12 3 4" xfId="36720" xr:uid="{95A668ED-2BF9-4D7B-81DD-436B78C155BD}"/>
    <cellStyle name="Total 2 12 4" xfId="36721" xr:uid="{8D6AEA5C-8F4A-4E61-B3BE-9C52C28DCDF4}"/>
    <cellStyle name="Total 2 12 4 2" xfId="36722" xr:uid="{173C16E5-2139-47B6-8997-BDD1A0185454}"/>
    <cellStyle name="Total 2 12 4 3" xfId="36723" xr:uid="{B2BA81F2-8771-4DA9-BEF8-6BD695780A3B}"/>
    <cellStyle name="Total 2 12 4 4" xfId="36724" xr:uid="{EE91652F-C085-4190-80BC-948C56A3BF8F}"/>
    <cellStyle name="Total 2 12 5" xfId="36725" xr:uid="{5781CA54-F617-4ED9-9574-711418922A24}"/>
    <cellStyle name="Total 2 12 5 2" xfId="36726" xr:uid="{07BB677B-8F1B-4159-80C6-89216DF8B569}"/>
    <cellStyle name="Total 2 12 5 3" xfId="36727" xr:uid="{C9D4A3A1-D3D2-4D85-B25D-28BB243C7291}"/>
    <cellStyle name="Total 2 12 5 4" xfId="36728" xr:uid="{51CB850A-5900-4E8D-8E75-D00CBA29E6C3}"/>
    <cellStyle name="Total 2 12 6" xfId="36729" xr:uid="{D403DED3-50CA-4246-9776-DE13F90F94F4}"/>
    <cellStyle name="Total 2 12 6 2" xfId="36730" xr:uid="{C9A26AC5-C7D5-4467-B281-27713AB18FBA}"/>
    <cellStyle name="Total 2 12 6 3" xfId="36731" xr:uid="{06E59056-F35E-449C-8438-1C9DE9E31C9C}"/>
    <cellStyle name="Total 2 12 6 4" xfId="36732" xr:uid="{984DF226-82D8-4E86-98AF-9CF38EE0FDC0}"/>
    <cellStyle name="Total 2 12 7" xfId="36733" xr:uid="{27195396-1DBA-48B9-AD25-8194DCD635A6}"/>
    <cellStyle name="Total 2 12 8" xfId="36734" xr:uid="{92C08C3D-325F-4F4F-8ADD-008F45300C1F}"/>
    <cellStyle name="Total 2 12 9" xfId="36735" xr:uid="{E9D8D4F4-CE24-4FDC-B115-F6FE533EC504}"/>
    <cellStyle name="Total 2 13" xfId="36736" xr:uid="{9D3382A3-62BD-4E96-A92F-9573D1138503}"/>
    <cellStyle name="Total 2 13 10" xfId="36737" xr:uid="{41D1602C-6758-4668-B20E-B4440C4C2F5C}"/>
    <cellStyle name="Total 2 13 2" xfId="36738" xr:uid="{D06A16BD-EA8E-4FB5-AE34-9420C90CC914}"/>
    <cellStyle name="Total 2 13 2 2" xfId="36739" xr:uid="{EFAC3003-8231-4586-AE2A-08C3AC5E5A13}"/>
    <cellStyle name="Total 2 13 2 3" xfId="36740" xr:uid="{7BB3D652-905D-4AF8-8ACB-7764F3C3AEB9}"/>
    <cellStyle name="Total 2 13 2 4" xfId="36741" xr:uid="{39C52686-D5F6-442A-B9F3-1386BF9D66C5}"/>
    <cellStyle name="Total 2 13 3" xfId="36742" xr:uid="{98281F4B-BBD5-42DA-882C-AF1D8B20F269}"/>
    <cellStyle name="Total 2 13 3 2" xfId="36743" xr:uid="{FFF8CF8F-D33B-4ADB-9033-20E70E715DC0}"/>
    <cellStyle name="Total 2 13 3 3" xfId="36744" xr:uid="{CC81C1BE-6E75-4223-8BD9-CE67DD294237}"/>
    <cellStyle name="Total 2 13 3 4" xfId="36745" xr:uid="{C34A06E3-5555-40D1-8717-1ECD3278F7CD}"/>
    <cellStyle name="Total 2 13 4" xfId="36746" xr:uid="{1B59E602-0DC1-4E16-A70B-2579813BD7BB}"/>
    <cellStyle name="Total 2 13 4 2" xfId="36747" xr:uid="{49967754-0138-4EC4-80BE-82C2EE5FD38B}"/>
    <cellStyle name="Total 2 13 4 3" xfId="36748" xr:uid="{53B9638E-8401-4989-A05A-A1A68BC901B1}"/>
    <cellStyle name="Total 2 13 4 4" xfId="36749" xr:uid="{7018243A-F91D-467C-A6F2-00FD58679068}"/>
    <cellStyle name="Total 2 13 5" xfId="36750" xr:uid="{2CD52CC0-BCE2-4FAA-981E-D1FE817343A9}"/>
    <cellStyle name="Total 2 13 5 2" xfId="36751" xr:uid="{5C425C25-2EAA-4BE6-B083-BB255ACE0C08}"/>
    <cellStyle name="Total 2 13 5 3" xfId="36752" xr:uid="{DDA8A26D-E25F-4064-82EA-7EA144811F2B}"/>
    <cellStyle name="Total 2 13 5 4" xfId="36753" xr:uid="{96F0154C-74A6-4C4D-9231-BD868F46740C}"/>
    <cellStyle name="Total 2 13 6" xfId="36754" xr:uid="{B76D1088-18AB-4AAE-ABAA-E9FE9E8F8DCC}"/>
    <cellStyle name="Total 2 13 6 2" xfId="36755" xr:uid="{059D915A-9F93-435C-8A2E-62CDBCF8F6F7}"/>
    <cellStyle name="Total 2 13 6 3" xfId="36756" xr:uid="{E143CD7A-F6B2-4D45-BFF4-51CD2661A761}"/>
    <cellStyle name="Total 2 13 6 4" xfId="36757" xr:uid="{4F50FF90-0439-4648-8A97-3DE062CE815E}"/>
    <cellStyle name="Total 2 13 7" xfId="36758" xr:uid="{BAC04848-E11D-4B1D-AE3F-C56A8DB358AE}"/>
    <cellStyle name="Total 2 13 8" xfId="36759" xr:uid="{8997AA14-DFF4-40B3-BA96-F0EFAB649B0D}"/>
    <cellStyle name="Total 2 13 9" xfId="36760" xr:uid="{24C48A67-B102-43E4-8367-528CDD52F7C2}"/>
    <cellStyle name="Total 2 14" xfId="36761" xr:uid="{09D04FD7-E0A1-4BDE-9494-3AF36BF656E3}"/>
    <cellStyle name="Total 2 14 2" xfId="36762" xr:uid="{8DCA09B5-1131-4932-A291-A04951061159}"/>
    <cellStyle name="Total 2 14 2 2" xfId="36763" xr:uid="{9406CBC9-7A41-443D-BACD-1D5F71F65859}"/>
    <cellStyle name="Total 2 14 2 3" xfId="36764" xr:uid="{7F72B7D3-6AE1-486C-A322-B789A87AB743}"/>
    <cellStyle name="Total 2 14 3" xfId="36765" xr:uid="{F96C0C97-1567-4E06-97F4-D123EAFB51B5}"/>
    <cellStyle name="Total 2 14 3 2" xfId="36766" xr:uid="{22AAE941-898D-439D-A351-35759F641346}"/>
    <cellStyle name="Total 2 14 3 3" xfId="36767" xr:uid="{5B1368B9-4E76-43AF-87F2-CCCF96B5F47E}"/>
    <cellStyle name="Total 2 14 4" xfId="36768" xr:uid="{D74988C2-643A-420F-A6E7-791D707CA05B}"/>
    <cellStyle name="Total 2 14 4 2" xfId="36769" xr:uid="{E989AC37-491B-4052-AF98-FBD60EACAE42}"/>
    <cellStyle name="Total 2 14 4 3" xfId="36770" xr:uid="{C72B58E3-A5C3-46AD-AE94-374FE63D2D26}"/>
    <cellStyle name="Total 2 14 5" xfId="36771" xr:uid="{BFC9606F-F266-478B-8CBB-BB26CC2C1724}"/>
    <cellStyle name="Total 2 14 5 2" xfId="36772" xr:uid="{7DE2CFA4-F347-45BB-8AF2-0FA8DCCA2504}"/>
    <cellStyle name="Total 2 14 5 3" xfId="36773" xr:uid="{F47E816A-9C02-42B3-99BF-EF1558924FD2}"/>
    <cellStyle name="Total 2 14 6" xfId="36774" xr:uid="{07B60C7E-2D41-4A9E-8314-88CA5A07728F}"/>
    <cellStyle name="Total 2 14 6 2" xfId="36775" xr:uid="{1E3DEA31-4EC3-4E95-9631-4008896DE584}"/>
    <cellStyle name="Total 2 14 6 3" xfId="36776" xr:uid="{A3DA7E65-10D3-41AD-86AD-3C60F55EF63B}"/>
    <cellStyle name="Total 2 14 7" xfId="36777" xr:uid="{15C403A3-26E9-49A1-B5DB-D06DE8AED204}"/>
    <cellStyle name="Total 2 14 8" xfId="36778" xr:uid="{34C76D72-7923-4CBA-9ADF-1C5F5ABAF797}"/>
    <cellStyle name="Total 2 14 9" xfId="36779" xr:uid="{776623F6-588C-4FF7-AD36-C0D0573F9F3E}"/>
    <cellStyle name="Total 2 15" xfId="36780" xr:uid="{6CC34718-B1EC-4937-8034-98DD386F5F1C}"/>
    <cellStyle name="Total 2 15 2" xfId="36781" xr:uid="{6B9E631B-96BE-4A8D-B3C5-B5076CE24551}"/>
    <cellStyle name="Total 2 15 2 2" xfId="36782" xr:uid="{F6514C28-8A6E-4D45-AAD4-EFEFA0D3F985}"/>
    <cellStyle name="Total 2 15 2 3" xfId="36783" xr:uid="{EAC1DD0B-4FD9-4817-B675-FB53102F2EDE}"/>
    <cellStyle name="Total 2 15 3" xfId="36784" xr:uid="{71CD54E6-5947-4DB1-80B5-1FF23FB1360D}"/>
    <cellStyle name="Total 2 15 3 2" xfId="36785" xr:uid="{085D395C-899D-49DE-81BF-2A89382C376B}"/>
    <cellStyle name="Total 2 15 3 3" xfId="36786" xr:uid="{406A163C-93EA-492D-A97C-DF979FEAB128}"/>
    <cellStyle name="Total 2 15 4" xfId="36787" xr:uid="{16E08A32-5758-4803-8CED-DB86F8016CF9}"/>
    <cellStyle name="Total 2 15 4 2" xfId="36788" xr:uid="{E883E7BA-BA81-4898-ADB0-57BD2C38222A}"/>
    <cellStyle name="Total 2 15 4 3" xfId="36789" xr:uid="{5E05CE63-54EF-4131-8824-087E165069DB}"/>
    <cellStyle name="Total 2 15 5" xfId="36790" xr:uid="{C730C4BC-CDD0-40BA-BF12-D11E3B3FEB97}"/>
    <cellStyle name="Total 2 15 5 2" xfId="36791" xr:uid="{0F4AC4EE-B2ED-4649-A4F0-A7366482AAA2}"/>
    <cellStyle name="Total 2 15 5 3" xfId="36792" xr:uid="{564E15A9-603E-4AD0-B1D7-39366AEC237E}"/>
    <cellStyle name="Total 2 15 6" xfId="36793" xr:uid="{96D38E2E-8461-4F7C-85A2-69FB8F2B7208}"/>
    <cellStyle name="Total 2 15 6 2" xfId="36794" xr:uid="{88E5E493-F880-4307-BFC4-25B649269B5D}"/>
    <cellStyle name="Total 2 15 6 3" xfId="36795" xr:uid="{54AA73F3-0CC2-4779-99A9-8D5328DA7A75}"/>
    <cellStyle name="Total 2 15 7" xfId="36796" xr:uid="{C413D8F4-43A2-4577-B0C5-FE4220B9C1AA}"/>
    <cellStyle name="Total 2 15 8" xfId="36797" xr:uid="{384770D6-86C7-4D60-8AEE-7D1FF66E3587}"/>
    <cellStyle name="Total 2 15 9" xfId="36798" xr:uid="{1B141D9B-4518-465E-94D0-AF4E71A3AC10}"/>
    <cellStyle name="Total 2 16" xfId="36799" xr:uid="{DF89C3D7-4280-476F-A8C5-A18802E43395}"/>
    <cellStyle name="Total 2 16 2" xfId="36800" xr:uid="{F28B107B-17EC-4D43-8665-96E2C3C9CFFB}"/>
    <cellStyle name="Total 2 16 2 2" xfId="36801" xr:uid="{4810FC69-917B-421D-83AE-129E9277B651}"/>
    <cellStyle name="Total 2 16 2 3" xfId="36802" xr:uid="{4218D9EE-131C-4F9D-AF38-418617D5DA0A}"/>
    <cellStyle name="Total 2 16 3" xfId="36803" xr:uid="{D16BDE64-EE70-4F8B-9A2C-DA850429BBC5}"/>
    <cellStyle name="Total 2 16 3 2" xfId="36804" xr:uid="{580F858B-8F42-4559-BC39-F21DE228AA0F}"/>
    <cellStyle name="Total 2 16 3 3" xfId="36805" xr:uid="{5F3693B9-5F96-41AC-9DCD-76921145F1CF}"/>
    <cellStyle name="Total 2 16 4" xfId="36806" xr:uid="{6E4FA11F-E1D3-4282-A817-F3E313521F95}"/>
    <cellStyle name="Total 2 16 4 2" xfId="36807" xr:uid="{1E9AED41-AFBB-449A-9BE1-703888AA2312}"/>
    <cellStyle name="Total 2 16 4 3" xfId="36808" xr:uid="{652B5234-6A1D-4968-AFA6-FE7F005FB3A1}"/>
    <cellStyle name="Total 2 16 5" xfId="36809" xr:uid="{1C63F8A1-8D71-4963-9501-40858FB7D6E5}"/>
    <cellStyle name="Total 2 16 5 2" xfId="36810" xr:uid="{0A0A7AEC-BE49-429E-8709-4D8803F28FC5}"/>
    <cellStyle name="Total 2 16 5 3" xfId="36811" xr:uid="{F1F4D911-30EC-4DD0-A9CA-27AD2BCF9F1A}"/>
    <cellStyle name="Total 2 16 6" xfId="36812" xr:uid="{236892F5-F0FC-445F-9DF3-03C5D1415C5E}"/>
    <cellStyle name="Total 2 16 6 2" xfId="36813" xr:uid="{3567B23D-00D6-415F-B449-6C350465A083}"/>
    <cellStyle name="Total 2 16 6 3" xfId="36814" xr:uid="{2C51CBD2-89B4-4D75-8F93-EFE36F474009}"/>
    <cellStyle name="Total 2 16 7" xfId="36815" xr:uid="{53A988B7-6FC6-4510-85EA-9FA7335F4B14}"/>
    <cellStyle name="Total 2 16 8" xfId="36816" xr:uid="{3DDE88CA-41C4-4836-8BC7-63CADBA58C64}"/>
    <cellStyle name="Total 2 16 9" xfId="36817" xr:uid="{0FDB8A6F-5FCD-4621-B3FA-5F4F62583A54}"/>
    <cellStyle name="Total 2 17" xfId="36818" xr:uid="{DADD79DB-1EDA-4DEB-82B0-B567565DC36C}"/>
    <cellStyle name="Total 2 17 2" xfId="36819" xr:uid="{29D66883-8123-45EC-ACE8-7BB7AE167403}"/>
    <cellStyle name="Total 2 17 2 2" xfId="36820" xr:uid="{8801E2A4-DBC2-456B-8C5B-811315C94E03}"/>
    <cellStyle name="Total 2 17 2 3" xfId="36821" xr:uid="{0F69484D-D855-4C44-A3E4-E0B955AA89A6}"/>
    <cellStyle name="Total 2 17 3" xfId="36822" xr:uid="{870819FA-1755-4E74-83B6-FCE90EB8662E}"/>
    <cellStyle name="Total 2 17 3 2" xfId="36823" xr:uid="{D0FD4259-881E-40AE-9F01-D7080A0342F2}"/>
    <cellStyle name="Total 2 17 3 3" xfId="36824" xr:uid="{DFCC8C40-FF83-44C7-AEEB-0A62ED874690}"/>
    <cellStyle name="Total 2 17 4" xfId="36825" xr:uid="{A64EE0D8-948C-4EF1-B3EE-EBF1B5DF5DE6}"/>
    <cellStyle name="Total 2 17 4 2" xfId="36826" xr:uid="{1B88A585-EFA2-4535-894E-1744C2CFD08E}"/>
    <cellStyle name="Total 2 17 4 3" xfId="36827" xr:uid="{7EBA13AB-5F03-4ACB-BA78-0A16681B4346}"/>
    <cellStyle name="Total 2 17 5" xfId="36828" xr:uid="{E9CB4745-22B9-49A1-B185-958953879B98}"/>
    <cellStyle name="Total 2 17 5 2" xfId="36829" xr:uid="{027253C6-E1EE-4954-A042-3F1285D8208D}"/>
    <cellStyle name="Total 2 17 5 3" xfId="36830" xr:uid="{F558C64C-9BB4-4F55-BB7D-FFED1362D935}"/>
    <cellStyle name="Total 2 17 6" xfId="36831" xr:uid="{6C3269B8-6FC4-4CAC-A974-5F6EC8CC374A}"/>
    <cellStyle name="Total 2 17 6 2" xfId="36832" xr:uid="{78E99910-BE30-4E69-B2D6-092D2846C3FC}"/>
    <cellStyle name="Total 2 17 6 3" xfId="36833" xr:uid="{46BEC82B-4127-4B4D-AFA5-7F65E4799916}"/>
    <cellStyle name="Total 2 17 7" xfId="36834" xr:uid="{EBF3DF2C-64B6-4ABC-923E-7DEB9F8739BF}"/>
    <cellStyle name="Total 2 17 8" xfId="36835" xr:uid="{C80ED2BD-D8D6-48F6-9244-454B0EBA3DCF}"/>
    <cellStyle name="Total 2 17 9" xfId="36836" xr:uid="{8E3FF835-FA1A-4AF8-B02F-9479B2218FFE}"/>
    <cellStyle name="Total 2 18" xfId="36837" xr:uid="{8C2E9CA1-67D6-451B-BECE-A500BB3D0DEA}"/>
    <cellStyle name="Total 2 18 2" xfId="36838" xr:uid="{AD69934D-A35F-4F21-AD06-D0E5979B14FC}"/>
    <cellStyle name="Total 2 18 2 2" xfId="36839" xr:uid="{E295350B-589A-4CC5-BF51-3336B4BDD55E}"/>
    <cellStyle name="Total 2 18 2 3" xfId="36840" xr:uid="{65645F4E-2CE5-4235-BAF0-1693488E79E8}"/>
    <cellStyle name="Total 2 18 3" xfId="36841" xr:uid="{B76191AD-58FC-4269-BC27-C5612A70BC56}"/>
    <cellStyle name="Total 2 18 3 2" xfId="36842" xr:uid="{0DC8B53C-A0C7-4326-B591-F374907A3F31}"/>
    <cellStyle name="Total 2 18 3 3" xfId="36843" xr:uid="{F1C00FAB-7E44-44FA-8A42-A6361EC4E93E}"/>
    <cellStyle name="Total 2 18 4" xfId="36844" xr:uid="{7623E09D-E58E-4D69-AC40-F54C5E4BAE3A}"/>
    <cellStyle name="Total 2 18 4 2" xfId="36845" xr:uid="{9FA048BF-AFCC-4449-9D70-F046DC37F544}"/>
    <cellStyle name="Total 2 18 4 3" xfId="36846" xr:uid="{A82BC22C-EE1F-4EC0-AB16-EF2B6E78A870}"/>
    <cellStyle name="Total 2 18 5" xfId="36847" xr:uid="{103F8997-CDCB-4A1F-B14E-934DC5570B6C}"/>
    <cellStyle name="Total 2 18 5 2" xfId="36848" xr:uid="{5F359D32-66B3-4090-A3C3-D10996A9BC4F}"/>
    <cellStyle name="Total 2 18 5 3" xfId="36849" xr:uid="{D67B630D-4A76-4B56-A658-D26A7AA19A41}"/>
    <cellStyle name="Total 2 18 6" xfId="36850" xr:uid="{867B5277-AD08-419D-972C-AED1D28C85A3}"/>
    <cellStyle name="Total 2 18 6 2" xfId="36851" xr:uid="{B73EF6A7-659D-44E1-AA94-61AB775DB309}"/>
    <cellStyle name="Total 2 18 6 3" xfId="36852" xr:uid="{64A3AE45-9782-478E-9B12-9D473A4C9DE6}"/>
    <cellStyle name="Total 2 18 7" xfId="36853" xr:uid="{B9653F49-BBEA-4EB0-B907-2CA0A2576CFB}"/>
    <cellStyle name="Total 2 18 8" xfId="36854" xr:uid="{EF9E15AB-BBDD-4C7F-B91F-C6779299491C}"/>
    <cellStyle name="Total 2 18 9" xfId="36855" xr:uid="{29734E48-D52F-4085-8ADA-BB3C0BF7E169}"/>
    <cellStyle name="Total 2 19" xfId="36856" xr:uid="{9427898D-D144-49CA-8EEC-D7DBFFA16F36}"/>
    <cellStyle name="Total 2 19 2" xfId="36857" xr:uid="{E7A5EDF6-6EF0-4085-A9C1-26BBC6C85E3A}"/>
    <cellStyle name="Total 2 19 2 2" xfId="36858" xr:uid="{A57AB968-DE65-41E1-913D-2B4512A921FF}"/>
    <cellStyle name="Total 2 19 2 3" xfId="36859" xr:uid="{EF642552-4346-40B6-BD9B-75F7620FD8B5}"/>
    <cellStyle name="Total 2 19 3" xfId="36860" xr:uid="{C322BF45-1ADF-4BD7-878E-6B57E65706A6}"/>
    <cellStyle name="Total 2 19 3 2" xfId="36861" xr:uid="{F10D8882-75B2-45A0-A49B-F4F18FC223B9}"/>
    <cellStyle name="Total 2 19 3 3" xfId="36862" xr:uid="{AF539CAB-FE48-4ED0-8CC2-660AE308AAF1}"/>
    <cellStyle name="Total 2 19 4" xfId="36863" xr:uid="{8AD7341C-0E64-47ED-8F31-38F037F01931}"/>
    <cellStyle name="Total 2 19 4 2" xfId="36864" xr:uid="{73F58D3F-EEC9-4E0D-AF63-0807ABE49780}"/>
    <cellStyle name="Total 2 19 4 3" xfId="36865" xr:uid="{3859CBC9-682C-4972-9DEC-E206904FC9B0}"/>
    <cellStyle name="Total 2 19 5" xfId="36866" xr:uid="{FB0E92D2-DE27-43DD-BECA-790F03BBCAC8}"/>
    <cellStyle name="Total 2 19 5 2" xfId="36867" xr:uid="{7037C30D-08B7-453D-88DA-1CE1738722B6}"/>
    <cellStyle name="Total 2 19 5 3" xfId="36868" xr:uid="{B62972F9-2ED3-4F2D-8F01-0B5BE7E38AAD}"/>
    <cellStyle name="Total 2 19 6" xfId="36869" xr:uid="{7AC96242-C27A-415F-8E8E-378CA92C1ACC}"/>
    <cellStyle name="Total 2 19 6 2" xfId="36870" xr:uid="{9928D0BB-D36C-4924-904D-D0C443B13912}"/>
    <cellStyle name="Total 2 19 6 3" xfId="36871" xr:uid="{7201DB28-CFE5-406A-A7FA-7174CD33032B}"/>
    <cellStyle name="Total 2 19 7" xfId="36872" xr:uid="{6D37DC83-FD7C-4417-B1CD-D8C85345A34F}"/>
    <cellStyle name="Total 2 19 8" xfId="36873" xr:uid="{2683F929-EE57-44B8-A406-037A6BDB73BD}"/>
    <cellStyle name="Total 2 19 9" xfId="36874" xr:uid="{3BDBA105-37AD-4AC8-986F-C5D19794A50A}"/>
    <cellStyle name="Total 2 2" xfId="36875" xr:uid="{77ECEE24-630A-4EF3-ACDC-FC112503EFB5}"/>
    <cellStyle name="Total 2 2 10" xfId="36876" xr:uid="{DD698FE4-5934-4CF4-AB16-F5323B30EEAB}"/>
    <cellStyle name="Total 2 2 10 2" xfId="36877" xr:uid="{70AD17E2-5F4B-45EC-8FFF-B99683B65999}"/>
    <cellStyle name="Total 2 2 10 2 2" xfId="36878" xr:uid="{19842275-1638-483E-9694-2E46FF43326A}"/>
    <cellStyle name="Total 2 2 10 2 3" xfId="36879" xr:uid="{2ACAA09A-75DA-4E4F-98AD-4796A53595C7}"/>
    <cellStyle name="Total 2 2 10 3" xfId="36880" xr:uid="{FBD7508F-7889-4033-93C5-DD9D587BBC56}"/>
    <cellStyle name="Total 2 2 10 3 2" xfId="36881" xr:uid="{FBC2CC5B-B259-4D6E-8338-4928363E4515}"/>
    <cellStyle name="Total 2 2 10 3 3" xfId="36882" xr:uid="{931A6DA3-7AF8-4116-B50E-01E0108C4D32}"/>
    <cellStyle name="Total 2 2 10 4" xfId="36883" xr:uid="{FFB074B9-804D-41F9-B091-739C3BC23BAF}"/>
    <cellStyle name="Total 2 2 10 4 2" xfId="36884" xr:uid="{D6A39021-6C12-4B84-8535-79756CA5F957}"/>
    <cellStyle name="Total 2 2 10 4 3" xfId="36885" xr:uid="{3490DA22-0AC3-40B7-A038-F3B59FD6FEE6}"/>
    <cellStyle name="Total 2 2 10 5" xfId="36886" xr:uid="{193AE359-18AD-40C0-AD07-1F03771A8513}"/>
    <cellStyle name="Total 2 2 10 5 2" xfId="36887" xr:uid="{9D2B41C6-ED65-4801-8DFB-428F52A38F5B}"/>
    <cellStyle name="Total 2 2 10 5 3" xfId="36888" xr:uid="{5D99E4D8-BEC7-43A4-B43C-511DE0C71617}"/>
    <cellStyle name="Total 2 2 10 6" xfId="36889" xr:uid="{96A2FB6F-7826-491E-A109-92DCB73FCA8F}"/>
    <cellStyle name="Total 2 2 10 6 2" xfId="36890" xr:uid="{3CEBC200-1021-493E-9DBF-DC8F2A40BAF9}"/>
    <cellStyle name="Total 2 2 10 6 3" xfId="36891" xr:uid="{1FD48E7B-D73E-4D5D-A65D-2D25FED87CBB}"/>
    <cellStyle name="Total 2 2 10 7" xfId="36892" xr:uid="{8654B4A0-2BAC-4451-AFA7-CF3DBB628C5D}"/>
    <cellStyle name="Total 2 2 10 8" xfId="36893" xr:uid="{24B5D84F-910B-4D67-8941-4B9A1A2B422F}"/>
    <cellStyle name="Total 2 2 10 9" xfId="36894" xr:uid="{6E358C1A-6858-4723-98AE-EAE1A3A27909}"/>
    <cellStyle name="Total 2 2 11" xfId="36895" xr:uid="{0EE8A475-E7FA-4FF8-A260-ABD56A9361B2}"/>
    <cellStyle name="Total 2 2 11 2" xfId="36896" xr:uid="{5F43231D-406D-4011-BD7F-8F50D7C0C141}"/>
    <cellStyle name="Total 2 2 11 2 2" xfId="36897" xr:uid="{B8BFA78A-EB9B-48C6-8A4C-78BC68F6922B}"/>
    <cellStyle name="Total 2 2 11 2 3" xfId="36898" xr:uid="{DE52426F-74FC-411E-BE92-0299205C5E9C}"/>
    <cellStyle name="Total 2 2 11 3" xfId="36899" xr:uid="{520C77F8-892B-4B0A-AFF3-B1545F110778}"/>
    <cellStyle name="Total 2 2 11 3 2" xfId="36900" xr:uid="{623407B4-63C9-42C6-B96D-8B011CB8FAB8}"/>
    <cellStyle name="Total 2 2 11 3 3" xfId="36901" xr:uid="{F87C2385-58FB-44AA-AAD1-ED2052AFC090}"/>
    <cellStyle name="Total 2 2 11 4" xfId="36902" xr:uid="{C69FA3E8-3590-45C4-AB3A-E5610FB5D46F}"/>
    <cellStyle name="Total 2 2 11 4 2" xfId="36903" xr:uid="{253AFF0A-8B13-4E3E-AB8D-52EE320208BB}"/>
    <cellStyle name="Total 2 2 11 4 3" xfId="36904" xr:uid="{AC67F90C-45D3-4D0F-B7FB-3E6D1F353C6A}"/>
    <cellStyle name="Total 2 2 11 5" xfId="36905" xr:uid="{394891BC-B64E-45AB-BCBB-CE25953875D2}"/>
    <cellStyle name="Total 2 2 11 5 2" xfId="36906" xr:uid="{13482E48-7CAB-42D5-BFA2-FDEB1761C4AE}"/>
    <cellStyle name="Total 2 2 11 5 3" xfId="36907" xr:uid="{74C432FA-BDDA-4C6D-8246-0E9403E14A25}"/>
    <cellStyle name="Total 2 2 11 6" xfId="36908" xr:uid="{0FDF721E-F15B-471F-9905-E79FA5335099}"/>
    <cellStyle name="Total 2 2 11 6 2" xfId="36909" xr:uid="{5219444F-B6C4-43EB-A027-F3EF7F072489}"/>
    <cellStyle name="Total 2 2 11 6 3" xfId="36910" xr:uid="{B4F9EDB7-0242-4E99-B77F-2581271060CA}"/>
    <cellStyle name="Total 2 2 11 7" xfId="36911" xr:uid="{F57FCF62-6717-4C22-80D2-75B0D8A19B40}"/>
    <cellStyle name="Total 2 2 11 8" xfId="36912" xr:uid="{7741EFEE-AA7B-466A-B1A9-3C2E9E78392B}"/>
    <cellStyle name="Total 2 2 11 9" xfId="36913" xr:uid="{38FF7693-CD6E-4FD9-9641-F8B77FCC82F0}"/>
    <cellStyle name="Total 2 2 12" xfId="36914" xr:uid="{415DDA4A-2D4F-4982-875C-448CE35B15C3}"/>
    <cellStyle name="Total 2 2 12 2" xfId="36915" xr:uid="{13F49517-D0A5-498A-B381-DAFEDE1E0F4C}"/>
    <cellStyle name="Total 2 2 12 2 2" xfId="36916" xr:uid="{9A9DF884-F5EC-4AC5-8CA6-238647342F6D}"/>
    <cellStyle name="Total 2 2 12 2 3" xfId="36917" xr:uid="{1101C8FC-0B5C-4BDC-B590-12A0161D1125}"/>
    <cellStyle name="Total 2 2 12 3" xfId="36918" xr:uid="{43ACDF66-05B2-423A-80B7-2C04686B95EF}"/>
    <cellStyle name="Total 2 2 12 3 2" xfId="36919" xr:uid="{8FFDF144-87C7-420B-B4BC-A5BAE193CABF}"/>
    <cellStyle name="Total 2 2 12 3 3" xfId="36920" xr:uid="{1FE8E7CE-DBC1-44F1-9B4E-6E2FD57FDBD1}"/>
    <cellStyle name="Total 2 2 12 4" xfId="36921" xr:uid="{AC08BF32-EE0C-46C8-907F-6D15E06429C7}"/>
    <cellStyle name="Total 2 2 12 4 2" xfId="36922" xr:uid="{B2A98D7D-DABE-4CEC-930F-50C5C5620FD1}"/>
    <cellStyle name="Total 2 2 12 4 3" xfId="36923" xr:uid="{67D6EF2A-E06F-4235-BCE5-775FD1F88229}"/>
    <cellStyle name="Total 2 2 12 5" xfId="36924" xr:uid="{E4927FEC-15A3-42A7-BD19-2CB7B44178E5}"/>
    <cellStyle name="Total 2 2 12 5 2" xfId="36925" xr:uid="{1AE886C4-F5CE-4669-89F3-DD58E90529F6}"/>
    <cellStyle name="Total 2 2 12 5 3" xfId="36926" xr:uid="{3C06B7FD-F593-4096-8A03-7E797058AD59}"/>
    <cellStyle name="Total 2 2 12 6" xfId="36927" xr:uid="{3B04FA9F-1243-401B-97E1-1D64A3581601}"/>
    <cellStyle name="Total 2 2 12 6 2" xfId="36928" xr:uid="{6D0A8493-DA19-40C2-AF30-FCE4EBDD271D}"/>
    <cellStyle name="Total 2 2 12 6 3" xfId="36929" xr:uid="{38E6082A-BF74-49C5-A0DB-3C7DF9500F40}"/>
    <cellStyle name="Total 2 2 12 7" xfId="36930" xr:uid="{AA4ECF9D-A9A2-4088-9C39-4E549DB6C832}"/>
    <cellStyle name="Total 2 2 12 8" xfId="36931" xr:uid="{5570B4C0-9752-4B0C-9E4E-E20AC7E055AE}"/>
    <cellStyle name="Total 2 2 12 9" xfId="36932" xr:uid="{0B20CA18-291F-4BE2-A6F1-74BEC8722647}"/>
    <cellStyle name="Total 2 2 13" xfId="36933" xr:uid="{5DDDA78B-C520-4E20-8B59-CA0AB2695E4D}"/>
    <cellStyle name="Total 2 2 13 2" xfId="36934" xr:uid="{46C2D3F5-636C-456B-AF9A-2FD64D218973}"/>
    <cellStyle name="Total 2 2 13 2 2" xfId="36935" xr:uid="{177D77E4-B3CF-43F0-9815-17266BECC6A4}"/>
    <cellStyle name="Total 2 2 13 2 3" xfId="36936" xr:uid="{A1BD8DED-4FA0-49D7-A50D-E25513D029ED}"/>
    <cellStyle name="Total 2 2 13 3" xfId="36937" xr:uid="{CAD1BE02-E467-49BF-AC53-8685376A83D1}"/>
    <cellStyle name="Total 2 2 13 3 2" xfId="36938" xr:uid="{BC2EE9D5-4F12-4A2C-BD0B-1465E678BFCC}"/>
    <cellStyle name="Total 2 2 13 3 3" xfId="36939" xr:uid="{DAAF0C13-3494-44DC-A463-EE611CAE2430}"/>
    <cellStyle name="Total 2 2 13 4" xfId="36940" xr:uid="{B9855484-F363-4164-9241-4CB1134A81F2}"/>
    <cellStyle name="Total 2 2 13 4 2" xfId="36941" xr:uid="{09D508D5-65FA-4CC0-AEE0-AC1B6053AFB8}"/>
    <cellStyle name="Total 2 2 13 4 3" xfId="36942" xr:uid="{B7F9F52C-F9F8-495D-8A37-C573EF693AB2}"/>
    <cellStyle name="Total 2 2 13 5" xfId="36943" xr:uid="{0C3F8C30-9EFD-4FE7-A217-D97B195BE8D0}"/>
    <cellStyle name="Total 2 2 13 5 2" xfId="36944" xr:uid="{AA5DAE00-71E9-4836-8505-59426CC1B71E}"/>
    <cellStyle name="Total 2 2 13 5 3" xfId="36945" xr:uid="{9B438209-EA4C-4D73-BB98-B704DA3A2A77}"/>
    <cellStyle name="Total 2 2 13 6" xfId="36946" xr:uid="{457AC74A-BDC3-4840-9F5A-0E3406ED0095}"/>
    <cellStyle name="Total 2 2 13 6 2" xfId="36947" xr:uid="{3ED592B0-07C2-435B-8EDD-5F57AB3E3190}"/>
    <cellStyle name="Total 2 2 13 6 3" xfId="36948" xr:uid="{9F97BA21-C4C9-4379-B237-02DF64546280}"/>
    <cellStyle name="Total 2 2 13 7" xfId="36949" xr:uid="{CD5C9888-601E-45C6-944D-A33BC0922819}"/>
    <cellStyle name="Total 2 2 13 8" xfId="36950" xr:uid="{E0FB2DB1-FB8E-4C00-90D4-BB7EA9E6CA7B}"/>
    <cellStyle name="Total 2 2 13 9" xfId="36951" xr:uid="{4AE853BF-6F98-49F7-B7EA-F58B12BD294F}"/>
    <cellStyle name="Total 2 2 14" xfId="36952" xr:uid="{2D7B399B-7284-445A-AE6E-52AF5E2F9D29}"/>
    <cellStyle name="Total 2 2 14 2" xfId="36953" xr:uid="{463A8EF4-BE74-4652-BAEB-BEF287549386}"/>
    <cellStyle name="Total 2 2 14 2 2" xfId="36954" xr:uid="{985DC870-41E5-4E7F-A4D3-93B14A69C343}"/>
    <cellStyle name="Total 2 2 14 2 3" xfId="36955" xr:uid="{3C1ABD5A-AC1C-4B84-94EF-D75BF2B8092C}"/>
    <cellStyle name="Total 2 2 14 3" xfId="36956" xr:uid="{84CC2F36-B250-41CB-9A8F-32BDEFB97763}"/>
    <cellStyle name="Total 2 2 14 3 2" xfId="36957" xr:uid="{5E9B6BC8-4A55-41FB-846D-69FEDAE2B035}"/>
    <cellStyle name="Total 2 2 14 3 3" xfId="36958" xr:uid="{21C5F823-21A9-4E8E-91FA-7130C2EF67C6}"/>
    <cellStyle name="Total 2 2 14 4" xfId="36959" xr:uid="{55A31DE0-0403-40F8-A17C-FA29B478EB31}"/>
    <cellStyle name="Total 2 2 14 4 2" xfId="36960" xr:uid="{C8F8B1AD-7B8D-4E0A-BD34-8E8A284F5A18}"/>
    <cellStyle name="Total 2 2 14 4 3" xfId="36961" xr:uid="{90232D9B-8D5A-4802-9C6E-FC525A0BEA4A}"/>
    <cellStyle name="Total 2 2 14 5" xfId="36962" xr:uid="{D5FA3636-A4E2-49E1-B005-4F42069EF9AE}"/>
    <cellStyle name="Total 2 2 14 5 2" xfId="36963" xr:uid="{38A59945-CFDE-4371-A5AF-73C5E64C8DC4}"/>
    <cellStyle name="Total 2 2 14 5 3" xfId="36964" xr:uid="{ED5ED802-6D38-4C61-9553-F71590209207}"/>
    <cellStyle name="Total 2 2 14 6" xfId="36965" xr:uid="{D672359E-F34D-4D9E-A30C-76E459A8B151}"/>
    <cellStyle name="Total 2 2 14 6 2" xfId="36966" xr:uid="{65E922B1-7381-4FCA-870D-45B6C3CB6268}"/>
    <cellStyle name="Total 2 2 14 6 3" xfId="36967" xr:uid="{A06BDCEF-7A0B-4CF4-A62E-D15A564B6847}"/>
    <cellStyle name="Total 2 2 14 7" xfId="36968" xr:uid="{59E7D8F9-EA94-45BC-A7B1-18D62BEA8C4A}"/>
    <cellStyle name="Total 2 2 14 8" xfId="36969" xr:uid="{C0700AD6-8A87-48CD-8093-A41236A82CFA}"/>
    <cellStyle name="Total 2 2 14 9" xfId="36970" xr:uid="{7A13F86A-B646-4284-867D-75A1787B2C1A}"/>
    <cellStyle name="Total 2 2 15" xfId="36971" xr:uid="{FA1C7F1A-3E79-4602-84B6-930E1326BCE8}"/>
    <cellStyle name="Total 2 2 15 2" xfId="36972" xr:uid="{2A5163AE-2FC0-415B-8DAD-FA5DFBB864E1}"/>
    <cellStyle name="Total 2 2 15 2 2" xfId="36973" xr:uid="{55E56C97-D3CB-4D02-8F73-840F2127C037}"/>
    <cellStyle name="Total 2 2 15 2 3" xfId="36974" xr:uid="{AE60EE70-E3AE-4AEE-AC43-0299EC352B5C}"/>
    <cellStyle name="Total 2 2 15 3" xfId="36975" xr:uid="{D79AEDA7-E7D9-486F-98C9-07433E460DD4}"/>
    <cellStyle name="Total 2 2 15 3 2" xfId="36976" xr:uid="{C067AC89-C09F-44A8-B3E0-6BD64686B579}"/>
    <cellStyle name="Total 2 2 15 3 3" xfId="36977" xr:uid="{A66CCB7D-5A3D-4445-96EE-79703071CE17}"/>
    <cellStyle name="Total 2 2 15 4" xfId="36978" xr:uid="{F2CFABB8-7729-4792-93D7-41A131E48286}"/>
    <cellStyle name="Total 2 2 15 4 2" xfId="36979" xr:uid="{7F471C57-C48E-4F20-8A6C-C1EC19420414}"/>
    <cellStyle name="Total 2 2 15 4 3" xfId="36980" xr:uid="{0A4E4B13-9E30-44DF-9B07-55395C94BAA9}"/>
    <cellStyle name="Total 2 2 15 5" xfId="36981" xr:uid="{4A256666-0362-4CAC-8328-02CA0A218DF6}"/>
    <cellStyle name="Total 2 2 15 5 2" xfId="36982" xr:uid="{F36236B6-B23C-4B56-8667-D38631E0454C}"/>
    <cellStyle name="Total 2 2 15 5 3" xfId="36983" xr:uid="{ED461C2C-4D5C-4079-8F06-4BBCD52149A3}"/>
    <cellStyle name="Total 2 2 15 6" xfId="36984" xr:uid="{725B1C93-E8BC-4B22-843E-E46CE376C069}"/>
    <cellStyle name="Total 2 2 15 6 2" xfId="36985" xr:uid="{973C347D-B842-48AC-82FA-9CEF5B634818}"/>
    <cellStyle name="Total 2 2 15 6 3" xfId="36986" xr:uid="{E73C2105-3ADC-4E3C-96C5-E5018ACD5A50}"/>
    <cellStyle name="Total 2 2 15 7" xfId="36987" xr:uid="{E799EFDC-1113-48C0-89C4-CF703082758E}"/>
    <cellStyle name="Total 2 2 15 8" xfId="36988" xr:uid="{2F392750-DF99-4F07-9133-9D4AE8B2D29F}"/>
    <cellStyle name="Total 2 2 15 9" xfId="36989" xr:uid="{14297FBE-43A0-4507-95BC-E1A42B06F48E}"/>
    <cellStyle name="Total 2 2 16" xfId="36990" xr:uid="{147B60D1-A6FC-4E9E-B2D0-794C272BCD8C}"/>
    <cellStyle name="Total 2 2 16 2" xfId="36991" xr:uid="{10E6CBF4-A9FF-4F19-83F2-40C5F2FFD265}"/>
    <cellStyle name="Total 2 2 16 3" xfId="36992" xr:uid="{D0CDE394-80D1-4829-B8DB-BC2259C7E965}"/>
    <cellStyle name="Total 2 2 16 4" xfId="36993" xr:uid="{29CAEE51-771B-454F-9E11-3D5F3B5C7905}"/>
    <cellStyle name="Total 2 2 17" xfId="36994" xr:uid="{814B0CD2-5296-44DE-B52F-39A88100F545}"/>
    <cellStyle name="Total 2 2 18" xfId="36995" xr:uid="{C0719B98-B573-4071-9166-BAC1E7054E66}"/>
    <cellStyle name="Total 2 2 19" xfId="36996" xr:uid="{5AAF60C7-B60E-4572-9BE1-3AD08ED16018}"/>
    <cellStyle name="Total 2 2 2" xfId="36997" xr:uid="{D42BFEFA-934B-48F2-AAA6-042CE9BF81B2}"/>
    <cellStyle name="Total 2 2 2 10" xfId="36998" xr:uid="{E6D2F9E4-E025-458A-BA15-9123610FF328}"/>
    <cellStyle name="Total 2 2 2 10 2" xfId="36999" xr:uid="{9846B7C7-8F73-4B2D-BC33-BB768C8D32E7}"/>
    <cellStyle name="Total 2 2 2 10 2 2" xfId="37000" xr:uid="{69FB20C5-6F4E-4A08-BEE6-D5D2FC9AE4AC}"/>
    <cellStyle name="Total 2 2 2 10 2 3" xfId="37001" xr:uid="{F77FFDE3-E8F7-4E4B-837D-B112CCE62C43}"/>
    <cellStyle name="Total 2 2 2 10 3" xfId="37002" xr:uid="{640725F3-7741-4DD4-B69B-AFD508576DC7}"/>
    <cellStyle name="Total 2 2 2 10 3 2" xfId="37003" xr:uid="{B9037DE0-DD89-46EA-9790-3FFC7E61C824}"/>
    <cellStyle name="Total 2 2 2 10 3 3" xfId="37004" xr:uid="{5A991E66-16E0-4497-9194-C6CB15793166}"/>
    <cellStyle name="Total 2 2 2 10 4" xfId="37005" xr:uid="{478CFC84-989F-4604-89B7-9E772C51BA32}"/>
    <cellStyle name="Total 2 2 2 10 4 2" xfId="37006" xr:uid="{56E8B2C8-8626-4762-89BA-2799C56F80A2}"/>
    <cellStyle name="Total 2 2 2 10 4 3" xfId="37007" xr:uid="{D15CDA2C-6585-4C34-B0CC-981589920673}"/>
    <cellStyle name="Total 2 2 2 10 5" xfId="37008" xr:uid="{4474B367-95CA-42E1-A98C-2FD2F9B79ADA}"/>
    <cellStyle name="Total 2 2 2 10 5 2" xfId="37009" xr:uid="{D38171F2-156D-41B2-8904-D4D2059D3A5E}"/>
    <cellStyle name="Total 2 2 2 10 5 3" xfId="37010" xr:uid="{F961E336-2539-4510-A289-D86A9AF7A357}"/>
    <cellStyle name="Total 2 2 2 10 6" xfId="37011" xr:uid="{DD8C36B6-09DB-4627-85A9-150EDB418D2E}"/>
    <cellStyle name="Total 2 2 2 10 6 2" xfId="37012" xr:uid="{A4363C0C-F7D6-4BE2-8F0E-9877DB18D12C}"/>
    <cellStyle name="Total 2 2 2 10 6 3" xfId="37013" xr:uid="{A624198B-EB3D-4B01-B236-896DB333BC6E}"/>
    <cellStyle name="Total 2 2 2 10 7" xfId="37014" xr:uid="{4691A3D3-D1E9-49B9-AAAD-876C05C77480}"/>
    <cellStyle name="Total 2 2 2 10 8" xfId="37015" xr:uid="{E6EF342D-461E-41F3-8260-9CEACF2EE1D4}"/>
    <cellStyle name="Total 2 2 2 10 9" xfId="37016" xr:uid="{BD77DBD7-E917-4042-9CCD-230441D13272}"/>
    <cellStyle name="Total 2 2 2 11" xfId="37017" xr:uid="{61398D1B-A841-47E2-A637-F07B2E41C806}"/>
    <cellStyle name="Total 2 2 2 11 2" xfId="37018" xr:uid="{B5688E98-12B6-4D0E-8A88-3093F14728A9}"/>
    <cellStyle name="Total 2 2 2 11 2 2" xfId="37019" xr:uid="{0733B9B4-C749-4ECC-B5F8-7AEBC2946313}"/>
    <cellStyle name="Total 2 2 2 11 2 3" xfId="37020" xr:uid="{9F2FB8C7-0D5D-4F49-AE86-8AA28122563D}"/>
    <cellStyle name="Total 2 2 2 11 3" xfId="37021" xr:uid="{828718BA-498E-49BF-A523-1A133FFA4479}"/>
    <cellStyle name="Total 2 2 2 11 3 2" xfId="37022" xr:uid="{C31B8E8C-6157-42C0-8542-58F6729C7259}"/>
    <cellStyle name="Total 2 2 2 11 3 3" xfId="37023" xr:uid="{6E666B25-1A9B-4CA8-B674-BA0AE756DEA7}"/>
    <cellStyle name="Total 2 2 2 11 4" xfId="37024" xr:uid="{9174DF59-E70B-464D-880D-E90C8B735695}"/>
    <cellStyle name="Total 2 2 2 11 4 2" xfId="37025" xr:uid="{FBC643EE-AA37-4810-A90A-658168E4DF07}"/>
    <cellStyle name="Total 2 2 2 11 4 3" xfId="37026" xr:uid="{307A42B3-8B2A-4A6C-B9FD-DB7708778013}"/>
    <cellStyle name="Total 2 2 2 11 5" xfId="37027" xr:uid="{57CFA698-B694-42E0-BB89-33CD1F35D67D}"/>
    <cellStyle name="Total 2 2 2 11 5 2" xfId="37028" xr:uid="{49C9EC52-5417-402C-A309-427212C27B5A}"/>
    <cellStyle name="Total 2 2 2 11 5 3" xfId="37029" xr:uid="{768446FB-F95C-4250-8D27-6A0BC94DD052}"/>
    <cellStyle name="Total 2 2 2 11 6" xfId="37030" xr:uid="{4910E437-924C-4627-BA83-A33B4CD78DEB}"/>
    <cellStyle name="Total 2 2 2 11 6 2" xfId="37031" xr:uid="{14365E5F-00FB-442F-9537-B31E9BBECF0D}"/>
    <cellStyle name="Total 2 2 2 11 6 3" xfId="37032" xr:uid="{B217B8B0-290D-4C3D-8F9A-30535D212D1D}"/>
    <cellStyle name="Total 2 2 2 11 7" xfId="37033" xr:uid="{3E1063C8-5447-4AE5-8FC1-97A0696EADD7}"/>
    <cellStyle name="Total 2 2 2 11 8" xfId="37034" xr:uid="{65553B7B-6797-454D-BA4B-7C2F57512A95}"/>
    <cellStyle name="Total 2 2 2 11 9" xfId="37035" xr:uid="{005AC0FF-4C27-4F58-AFB9-EE6C5C4E9347}"/>
    <cellStyle name="Total 2 2 2 12" xfId="37036" xr:uid="{13E9EF01-9570-490F-8B4D-25A57F9F43EB}"/>
    <cellStyle name="Total 2 2 2 12 2" xfId="37037" xr:uid="{DBBD1884-5AC1-4CB9-B19A-FA9C745BF384}"/>
    <cellStyle name="Total 2 2 2 12 2 2" xfId="37038" xr:uid="{29C64B7F-65DA-4ACD-8797-A163A34C2E34}"/>
    <cellStyle name="Total 2 2 2 12 2 3" xfId="37039" xr:uid="{CEBA86BB-D09D-467B-8213-1EDEA1966641}"/>
    <cellStyle name="Total 2 2 2 12 3" xfId="37040" xr:uid="{0D586191-D6F3-4CBA-9C5C-B8CD0DF91A4C}"/>
    <cellStyle name="Total 2 2 2 12 3 2" xfId="37041" xr:uid="{E7778F2D-D4F4-4028-B9A1-EAF25E342AD6}"/>
    <cellStyle name="Total 2 2 2 12 3 3" xfId="37042" xr:uid="{575118E0-EB99-49DD-A73A-F61F42A86223}"/>
    <cellStyle name="Total 2 2 2 12 4" xfId="37043" xr:uid="{B23AA2A3-38A4-45E4-A204-E58E56EC53CB}"/>
    <cellStyle name="Total 2 2 2 12 4 2" xfId="37044" xr:uid="{AAD1C2A5-6BD7-438D-90BB-6E3D2A8C0C38}"/>
    <cellStyle name="Total 2 2 2 12 4 3" xfId="37045" xr:uid="{971E3E67-D6F9-4FBB-9550-C38F8EAC2183}"/>
    <cellStyle name="Total 2 2 2 12 5" xfId="37046" xr:uid="{67F90731-C7D3-4B5B-8050-8AECC890A837}"/>
    <cellStyle name="Total 2 2 2 12 5 2" xfId="37047" xr:uid="{E41F0C77-C9E5-4E8C-B900-B4EA152231FA}"/>
    <cellStyle name="Total 2 2 2 12 5 3" xfId="37048" xr:uid="{5FB1FC37-511C-4E01-99F3-AEC36B791C57}"/>
    <cellStyle name="Total 2 2 2 12 6" xfId="37049" xr:uid="{9750D0EC-3F49-4CF3-A594-ACDA1E3DB9C6}"/>
    <cellStyle name="Total 2 2 2 12 6 2" xfId="37050" xr:uid="{6DA1B680-97D3-44F3-B6AE-F5B684318C6E}"/>
    <cellStyle name="Total 2 2 2 12 6 3" xfId="37051" xr:uid="{A0BD0433-4BAC-4F14-9958-427EFC92A9AB}"/>
    <cellStyle name="Total 2 2 2 12 7" xfId="37052" xr:uid="{123A773D-CBF3-488A-BDD9-EBEB701F538F}"/>
    <cellStyle name="Total 2 2 2 12 8" xfId="37053" xr:uid="{9EF21ABB-F5A1-4349-AE4E-28E71C19223E}"/>
    <cellStyle name="Total 2 2 2 12 9" xfId="37054" xr:uid="{B5160B38-FCFE-4A67-BE3D-8341431163CE}"/>
    <cellStyle name="Total 2 2 2 13" xfId="37055" xr:uid="{3174FCCA-BF5E-4504-B505-F0007E8A92A4}"/>
    <cellStyle name="Total 2 2 2 13 2" xfId="37056" xr:uid="{4A293470-9867-4DF7-9036-CB722CE0BE4D}"/>
    <cellStyle name="Total 2 2 2 13 2 2" xfId="37057" xr:uid="{7C7C9CB2-C7E3-4CAC-9AB2-1392DB335019}"/>
    <cellStyle name="Total 2 2 2 13 2 3" xfId="37058" xr:uid="{E069B09F-E495-45EF-BB1F-82D9A0CBF8E9}"/>
    <cellStyle name="Total 2 2 2 13 3" xfId="37059" xr:uid="{AFFDB3F5-8253-4FF4-8F40-2713B965BD76}"/>
    <cellStyle name="Total 2 2 2 13 3 2" xfId="37060" xr:uid="{90F6C338-5842-4647-9F0D-70DE850570BC}"/>
    <cellStyle name="Total 2 2 2 13 3 3" xfId="37061" xr:uid="{C34A9012-C756-4FBF-96BD-02A0DE316494}"/>
    <cellStyle name="Total 2 2 2 13 4" xfId="37062" xr:uid="{43C8287C-B539-48B2-B5C1-6C51286B2B5D}"/>
    <cellStyle name="Total 2 2 2 13 4 2" xfId="37063" xr:uid="{DEA52602-64F8-4F6E-A56E-885132D1BA97}"/>
    <cellStyle name="Total 2 2 2 13 4 3" xfId="37064" xr:uid="{1DB7826C-3461-4759-8D38-8712B228A59D}"/>
    <cellStyle name="Total 2 2 2 13 5" xfId="37065" xr:uid="{47886D7B-A2E5-4E02-82BF-936321112454}"/>
    <cellStyle name="Total 2 2 2 13 5 2" xfId="37066" xr:uid="{0F1D147B-3C71-4CB5-9E4B-3AEA7A4AE88A}"/>
    <cellStyle name="Total 2 2 2 13 5 3" xfId="37067" xr:uid="{5E4A0E3C-06D0-4923-B367-5427A616AB58}"/>
    <cellStyle name="Total 2 2 2 13 6" xfId="37068" xr:uid="{C7AA8373-379C-43CB-9681-EFA4452554F7}"/>
    <cellStyle name="Total 2 2 2 13 6 2" xfId="37069" xr:uid="{6597E9BE-59B4-4F58-B91C-38B8B1F21A2E}"/>
    <cellStyle name="Total 2 2 2 13 6 3" xfId="37070" xr:uid="{41CCD4CC-F5AE-40CE-8456-A9D44B7BF9F1}"/>
    <cellStyle name="Total 2 2 2 13 7" xfId="37071" xr:uid="{E0F580CE-E5AD-4BC9-852C-3EC17FCC0707}"/>
    <cellStyle name="Total 2 2 2 13 8" xfId="37072" xr:uid="{F497C495-2E33-41C1-8D66-318D4E6DA5D8}"/>
    <cellStyle name="Total 2 2 2 13 9" xfId="37073" xr:uid="{B00B1C5A-7612-41F8-AF13-AACF2DE0B13D}"/>
    <cellStyle name="Total 2 2 2 14" xfId="37074" xr:uid="{DAD36854-0248-4D4D-AF59-764BCDC90627}"/>
    <cellStyle name="Total 2 2 2 14 2" xfId="37075" xr:uid="{2550AA78-2B07-448B-B1F8-47C2CC91AA75}"/>
    <cellStyle name="Total 2 2 2 14 3" xfId="37076" xr:uid="{DE2E91A7-37B6-4460-91AD-153784A183A0}"/>
    <cellStyle name="Total 2 2 2 14 4" xfId="37077" xr:uid="{8D9797C4-8343-4167-92E6-4C4D61866D68}"/>
    <cellStyle name="Total 2 2 2 15" xfId="37078" xr:uid="{04E82411-B19D-4342-8FC0-B6742270E54A}"/>
    <cellStyle name="Total 2 2 2 16" xfId="37079" xr:uid="{429FAF6A-A852-43D3-BCDC-14B1B4A3118D}"/>
    <cellStyle name="Total 2 2 2 17" xfId="37080" xr:uid="{D6EAD932-A13F-411E-AD3F-D898DA668F22}"/>
    <cellStyle name="Total 2 2 2 18" xfId="37081" xr:uid="{352FD12C-A7D7-4BC6-9815-F585FAC72D4B}"/>
    <cellStyle name="Total 2 2 2 19" xfId="37082" xr:uid="{59A5E1F6-3D83-48DE-AB85-6C2A14E846E4}"/>
    <cellStyle name="Total 2 2 2 2" xfId="37083" xr:uid="{1AA9D3B5-55D8-468D-9910-B8C7723BBDCE}"/>
    <cellStyle name="Total 2 2 2 2 10" xfId="37084" xr:uid="{10998374-F902-4214-8094-D503508469A3}"/>
    <cellStyle name="Total 2 2 2 2 10 2" xfId="37085" xr:uid="{4F91654E-7F94-421C-881A-657FF6DB7E29}"/>
    <cellStyle name="Total 2 2 2 2 10 2 2" xfId="37086" xr:uid="{6B217541-D034-45A4-BE9C-D64876D595F1}"/>
    <cellStyle name="Total 2 2 2 2 10 2 3" xfId="37087" xr:uid="{B39724A8-519F-4A7C-9F5F-8EECA54C6FE3}"/>
    <cellStyle name="Total 2 2 2 2 10 3" xfId="37088" xr:uid="{108C3DD2-41F8-4A2A-A1B0-AACC57787BC2}"/>
    <cellStyle name="Total 2 2 2 2 10 3 2" xfId="37089" xr:uid="{084F9F15-20B8-49A2-9850-63E08E64EFE5}"/>
    <cellStyle name="Total 2 2 2 2 10 3 3" xfId="37090" xr:uid="{1BED293A-66CC-4BD3-BB10-B93227EA9333}"/>
    <cellStyle name="Total 2 2 2 2 10 4" xfId="37091" xr:uid="{638EF859-3A52-45C5-A52B-36EE00D04204}"/>
    <cellStyle name="Total 2 2 2 2 10 4 2" xfId="37092" xr:uid="{D2B4EEEC-F167-4B63-8451-62F4251CC6A7}"/>
    <cellStyle name="Total 2 2 2 2 10 4 3" xfId="37093" xr:uid="{87BCE5BF-C139-4713-A02F-A139B4ACAAE6}"/>
    <cellStyle name="Total 2 2 2 2 10 5" xfId="37094" xr:uid="{E7CFE35A-1228-4089-9C94-BC98E2652F3A}"/>
    <cellStyle name="Total 2 2 2 2 10 5 2" xfId="37095" xr:uid="{4F1F6A5F-7BC7-4C8F-AB49-84CC1D731E4C}"/>
    <cellStyle name="Total 2 2 2 2 10 5 3" xfId="37096" xr:uid="{873DA36E-8718-43A7-80CC-1EE7C1F3BB45}"/>
    <cellStyle name="Total 2 2 2 2 10 6" xfId="37097" xr:uid="{12EF890D-24D9-41AF-A9C4-CF8698DA1DDC}"/>
    <cellStyle name="Total 2 2 2 2 10 6 2" xfId="37098" xr:uid="{8008C4CA-4C11-4691-8F4B-DE0D8260EA16}"/>
    <cellStyle name="Total 2 2 2 2 10 6 3" xfId="37099" xr:uid="{2C7AFADD-CD70-4258-8B72-D960475B48DA}"/>
    <cellStyle name="Total 2 2 2 2 10 7" xfId="37100" xr:uid="{280A84B1-C64F-48E3-A3A3-A28E6AE7E9DC}"/>
    <cellStyle name="Total 2 2 2 2 10 8" xfId="37101" xr:uid="{231C2666-4EC7-4FB9-8867-9238DBAC0BCE}"/>
    <cellStyle name="Total 2 2 2 2 11" xfId="37102" xr:uid="{7FDF4D2C-8566-4007-BD46-43F563819E04}"/>
    <cellStyle name="Total 2 2 2 2 11 2" xfId="37103" xr:uid="{9D687E85-2BF5-49F2-96BD-6E83CD696CB0}"/>
    <cellStyle name="Total 2 2 2 2 11 2 2" xfId="37104" xr:uid="{3397B3B0-494C-4CF7-9A28-CA5F8764AE42}"/>
    <cellStyle name="Total 2 2 2 2 11 2 3" xfId="37105" xr:uid="{4A4EC472-30AE-4175-8DBC-9708CA914484}"/>
    <cellStyle name="Total 2 2 2 2 11 3" xfId="37106" xr:uid="{BB33519B-8BA4-481D-BFF2-3D9744977F93}"/>
    <cellStyle name="Total 2 2 2 2 11 3 2" xfId="37107" xr:uid="{A21A9355-8FCE-4E28-9009-2A481630D811}"/>
    <cellStyle name="Total 2 2 2 2 11 3 3" xfId="37108" xr:uid="{E16E9136-DCE2-46D1-8373-B65A93D28CFB}"/>
    <cellStyle name="Total 2 2 2 2 11 4" xfId="37109" xr:uid="{D5BE6CCB-FA75-4F1A-8076-4D8E6A7EF5B2}"/>
    <cellStyle name="Total 2 2 2 2 11 4 2" xfId="37110" xr:uid="{9181E8E4-2C76-4061-AD88-BD7E1D5ED910}"/>
    <cellStyle name="Total 2 2 2 2 11 4 3" xfId="37111" xr:uid="{CFFB6E54-76C5-42B3-8251-957E2A82543A}"/>
    <cellStyle name="Total 2 2 2 2 11 5" xfId="37112" xr:uid="{694CFFC9-898A-48B5-A0CA-7190908755F7}"/>
    <cellStyle name="Total 2 2 2 2 11 5 2" xfId="37113" xr:uid="{445796FC-C545-43E0-A701-6B1D8B19373C}"/>
    <cellStyle name="Total 2 2 2 2 11 5 3" xfId="37114" xr:uid="{79A67523-4054-49A3-A527-244289E1D17E}"/>
    <cellStyle name="Total 2 2 2 2 11 6" xfId="37115" xr:uid="{40C8B65C-C5F6-4C17-B654-A540C72933DB}"/>
    <cellStyle name="Total 2 2 2 2 11 6 2" xfId="37116" xr:uid="{A40CAEA4-9052-4C95-9EA7-2D47B5886ECA}"/>
    <cellStyle name="Total 2 2 2 2 11 6 3" xfId="37117" xr:uid="{1B9943EB-4DA2-476B-A17A-2A1468D8FC24}"/>
    <cellStyle name="Total 2 2 2 2 11 7" xfId="37118" xr:uid="{975B1EB4-0731-4EA4-881B-B61B01496960}"/>
    <cellStyle name="Total 2 2 2 2 11 8" xfId="37119" xr:uid="{DEAED1D7-637D-45D0-8C70-0EF3F5DC53CD}"/>
    <cellStyle name="Total 2 2 2 2 12" xfId="37120" xr:uid="{DA72F76F-84D5-4109-8DEE-F57FBE5AE463}"/>
    <cellStyle name="Total 2 2 2 2 12 2" xfId="37121" xr:uid="{5AA92C87-02BE-4E58-AFB3-99E777D54F93}"/>
    <cellStyle name="Total 2 2 2 2 12 2 2" xfId="37122" xr:uid="{50691B16-F46D-4D76-9A37-D56BDBBAAC1B}"/>
    <cellStyle name="Total 2 2 2 2 12 2 3" xfId="37123" xr:uid="{6149839E-3D02-452A-831B-12BF4B06AE8E}"/>
    <cellStyle name="Total 2 2 2 2 12 3" xfId="37124" xr:uid="{E55B6726-BB19-4191-ADE6-D95B52841CC4}"/>
    <cellStyle name="Total 2 2 2 2 12 3 2" xfId="37125" xr:uid="{D9961EB8-6611-410C-A49F-D2C5A43F0E3B}"/>
    <cellStyle name="Total 2 2 2 2 12 3 3" xfId="37126" xr:uid="{7C3C0A26-2955-4A2D-BBBA-2C414C00BA21}"/>
    <cellStyle name="Total 2 2 2 2 12 4" xfId="37127" xr:uid="{1A7255B4-23E8-47A6-BCB1-4987544A7E97}"/>
    <cellStyle name="Total 2 2 2 2 12 4 2" xfId="37128" xr:uid="{0F29FD3E-966C-47A2-94E3-ABCAC349DA03}"/>
    <cellStyle name="Total 2 2 2 2 12 4 3" xfId="37129" xr:uid="{40A75FEF-61D0-4152-86C1-E239D8A06F0F}"/>
    <cellStyle name="Total 2 2 2 2 12 5" xfId="37130" xr:uid="{15F3B0B4-5684-43EB-8DE6-C5C728106003}"/>
    <cellStyle name="Total 2 2 2 2 12 5 2" xfId="37131" xr:uid="{691C3CB9-5AE5-4F20-9721-E4F6D723C426}"/>
    <cellStyle name="Total 2 2 2 2 12 5 3" xfId="37132" xr:uid="{119244BE-BBBB-4B61-90D7-DADDD3AD4AFF}"/>
    <cellStyle name="Total 2 2 2 2 12 6" xfId="37133" xr:uid="{FC55CA40-9319-4532-A4B6-FD2B80A5981F}"/>
    <cellStyle name="Total 2 2 2 2 12 6 2" xfId="37134" xr:uid="{510281A4-210F-4FF3-B786-46AF62FA1C74}"/>
    <cellStyle name="Total 2 2 2 2 12 6 3" xfId="37135" xr:uid="{39819508-44D5-4FB7-9C69-77A9CCA7EB35}"/>
    <cellStyle name="Total 2 2 2 2 12 7" xfId="37136" xr:uid="{8F854B2D-DF23-4AD1-9E74-4394284EB18C}"/>
    <cellStyle name="Total 2 2 2 2 12 8" xfId="37137" xr:uid="{89AE5048-A6DF-4749-B42B-CD44D29CCBEF}"/>
    <cellStyle name="Total 2 2 2 2 13" xfId="37138" xr:uid="{EABAAAB8-5838-4F2B-A4DD-51646CE76879}"/>
    <cellStyle name="Total 2 2 2 2 13 2" xfId="37139" xr:uid="{5E91EEC4-D2CD-4A01-BBA0-28F0A21DE2E8}"/>
    <cellStyle name="Total 2 2 2 2 13 2 2" xfId="37140" xr:uid="{183BC224-22AA-4CCD-BE50-F59C8E50BA97}"/>
    <cellStyle name="Total 2 2 2 2 13 2 3" xfId="37141" xr:uid="{A3B09991-4F4C-48C4-BE8E-03E63E9EA12B}"/>
    <cellStyle name="Total 2 2 2 2 13 3" xfId="37142" xr:uid="{82A06FE9-AA85-4606-BDCB-074AA5560FFF}"/>
    <cellStyle name="Total 2 2 2 2 13 3 2" xfId="37143" xr:uid="{7AEDC5CC-AD85-4F58-B3B6-3F669E30E363}"/>
    <cellStyle name="Total 2 2 2 2 13 3 3" xfId="37144" xr:uid="{BCC1B1E8-AF66-45EC-BAA1-F323998D1B3B}"/>
    <cellStyle name="Total 2 2 2 2 13 4" xfId="37145" xr:uid="{FD2A2494-4D87-4E4A-8CCF-8A012B79B2CE}"/>
    <cellStyle name="Total 2 2 2 2 13 4 2" xfId="37146" xr:uid="{5F4C360B-859C-4249-99E4-730841A2D51C}"/>
    <cellStyle name="Total 2 2 2 2 13 4 3" xfId="37147" xr:uid="{0A561B50-C98B-4FD5-B81B-222996922A00}"/>
    <cellStyle name="Total 2 2 2 2 13 5" xfId="37148" xr:uid="{DC63316E-C845-44A4-92AB-DD9415848EBD}"/>
    <cellStyle name="Total 2 2 2 2 13 5 2" xfId="37149" xr:uid="{FAA1578D-4C3F-466E-8CAB-EF127206CA7D}"/>
    <cellStyle name="Total 2 2 2 2 13 5 3" xfId="37150" xr:uid="{A236D3B0-5311-4B1A-AF19-FB7E462DD6C4}"/>
    <cellStyle name="Total 2 2 2 2 13 6" xfId="37151" xr:uid="{1D919AFB-D591-48D2-97AB-045EB1E3E7A4}"/>
    <cellStyle name="Total 2 2 2 2 13 6 2" xfId="37152" xr:uid="{553E8EFA-DA23-47D9-B8CF-F3930B2AD230}"/>
    <cellStyle name="Total 2 2 2 2 13 6 3" xfId="37153" xr:uid="{425EC108-7660-46A1-865A-3D1E515E14EA}"/>
    <cellStyle name="Total 2 2 2 2 13 7" xfId="37154" xr:uid="{5F3ACA2A-BEC5-44A7-B94A-4808AD08A4E9}"/>
    <cellStyle name="Total 2 2 2 2 13 8" xfId="37155" xr:uid="{79C34393-10F7-4F81-956E-4E09B1FF3C71}"/>
    <cellStyle name="Total 2 2 2 2 14" xfId="37156" xr:uid="{3A630F9A-377A-4C9A-916F-6543CA1F06AB}"/>
    <cellStyle name="Total 2 2 2 2 14 2" xfId="37157" xr:uid="{113A484C-E9B4-40DA-81D8-31EDAFAE78BB}"/>
    <cellStyle name="Total 2 2 2 2 14 2 2" xfId="37158" xr:uid="{E823025C-F523-41F3-876B-F8F56FC6D6BD}"/>
    <cellStyle name="Total 2 2 2 2 14 2 3" xfId="37159" xr:uid="{A5B9DB97-F5CA-4403-9C67-E6858EA73D1A}"/>
    <cellStyle name="Total 2 2 2 2 14 3" xfId="37160" xr:uid="{C7CAC5EA-D5DE-42F0-BFFF-2ADE41A7E571}"/>
    <cellStyle name="Total 2 2 2 2 14 3 2" xfId="37161" xr:uid="{6F14D600-0967-4480-BE62-18EBB7591C26}"/>
    <cellStyle name="Total 2 2 2 2 14 3 3" xfId="37162" xr:uid="{2BF34E81-3E91-479E-B5A5-1D6C2D4BDF2B}"/>
    <cellStyle name="Total 2 2 2 2 14 4" xfId="37163" xr:uid="{C4157B28-9087-4A5A-A745-BEE83C28946C}"/>
    <cellStyle name="Total 2 2 2 2 14 4 2" xfId="37164" xr:uid="{D8E45892-3892-44A4-81B8-DF20D9441447}"/>
    <cellStyle name="Total 2 2 2 2 14 4 3" xfId="37165" xr:uid="{3123A578-380B-49E8-AFCD-DE4E8EEB204D}"/>
    <cellStyle name="Total 2 2 2 2 14 5" xfId="37166" xr:uid="{32762ED3-C0BC-4026-B6C7-DF5ADD4BA65A}"/>
    <cellStyle name="Total 2 2 2 2 14 5 2" xfId="37167" xr:uid="{C0328449-7F7F-401F-8332-5B8C9DA5C52A}"/>
    <cellStyle name="Total 2 2 2 2 14 5 3" xfId="37168" xr:uid="{90721CFA-8103-4BEE-96B3-3CD6AFD8191B}"/>
    <cellStyle name="Total 2 2 2 2 14 6" xfId="37169" xr:uid="{43972411-15B0-4D2D-BDF2-A3AD8850F391}"/>
    <cellStyle name="Total 2 2 2 2 14 6 2" xfId="37170" xr:uid="{F943BEA7-2006-4EFC-BC8F-3B0605C4FB50}"/>
    <cellStyle name="Total 2 2 2 2 14 6 3" xfId="37171" xr:uid="{29C32BDF-5444-4124-833E-B5FB1E8BF477}"/>
    <cellStyle name="Total 2 2 2 2 14 7" xfId="37172" xr:uid="{DD7ECA4A-8DDE-4F9F-B89F-4D29F5D15DFD}"/>
    <cellStyle name="Total 2 2 2 2 14 8" xfId="37173" xr:uid="{42AB651D-D1C5-4422-888B-6DFA41F445F9}"/>
    <cellStyle name="Total 2 2 2 2 15" xfId="37174" xr:uid="{9F6ECEEB-D423-4915-886F-4DE111C91A34}"/>
    <cellStyle name="Total 2 2 2 2 15 2" xfId="37175" xr:uid="{A4489F8E-B793-44E4-93BA-653C32599233}"/>
    <cellStyle name="Total 2 2 2 2 15 3" xfId="37176" xr:uid="{79B59268-A831-4638-A32F-97E94D44EFD0}"/>
    <cellStyle name="Total 2 2 2 2 16" xfId="37177" xr:uid="{4B3452E1-2C8C-459D-A8B3-A31A3BBFBBF3}"/>
    <cellStyle name="Total 2 2 2 2 16 2" xfId="37178" xr:uid="{53454ACF-851F-4AFA-BE4A-7DAE46127736}"/>
    <cellStyle name="Total 2 2 2 2 16 3" xfId="37179" xr:uid="{30735BA9-DD16-4D7E-8143-154CCD08A803}"/>
    <cellStyle name="Total 2 2 2 2 17" xfId="37180" xr:uid="{90F17DD9-6108-4293-9664-BE7BD87E401B}"/>
    <cellStyle name="Total 2 2 2 2 18" xfId="37181" xr:uid="{203C8E2C-5FC3-4D2E-A4EC-806F82BD1DEB}"/>
    <cellStyle name="Total 2 2 2 2 2" xfId="37182" xr:uid="{01EA82F7-BDC1-46F6-9EB9-395C6659E570}"/>
    <cellStyle name="Total 2 2 2 2 2 2" xfId="37183" xr:uid="{C75557D8-21B6-4E89-B4EC-6063D9D47D1E}"/>
    <cellStyle name="Total 2 2 2 2 2 2 2" xfId="37184" xr:uid="{A8CDC17E-A13B-4150-9B17-69E81E28BDFF}"/>
    <cellStyle name="Total 2 2 2 2 2 2 3" xfId="37185" xr:uid="{2116DCA1-F1E3-489B-B272-0ECFEDA8F5C2}"/>
    <cellStyle name="Total 2 2 2 2 2 3" xfId="37186" xr:uid="{6D68039E-9850-472B-988D-3D596F6ED521}"/>
    <cellStyle name="Total 2 2 2 2 2 3 2" xfId="37187" xr:uid="{2D86BA95-AD0E-4DB5-8707-3CCF7D5A7751}"/>
    <cellStyle name="Total 2 2 2 2 2 3 3" xfId="37188" xr:uid="{13C6B6A8-FDCB-4F96-9AE7-AD1B7BF3B04D}"/>
    <cellStyle name="Total 2 2 2 2 2 4" xfId="37189" xr:uid="{9C5C664C-E129-4B5F-AECA-967451CF86D6}"/>
    <cellStyle name="Total 2 2 2 2 2 4 2" xfId="37190" xr:uid="{F49BDC2B-1753-4F8B-8C20-8CE6E40AE31E}"/>
    <cellStyle name="Total 2 2 2 2 2 4 3" xfId="37191" xr:uid="{A22EF5E2-BC65-4FA6-AB64-037A4CA08ADC}"/>
    <cellStyle name="Total 2 2 2 2 2 5" xfId="37192" xr:uid="{9DE8CED9-11C4-4D8F-8DBC-FA9FC8BEE466}"/>
    <cellStyle name="Total 2 2 2 2 2 5 2" xfId="37193" xr:uid="{F0A55D91-0280-48CD-95C5-89D34EA5167B}"/>
    <cellStyle name="Total 2 2 2 2 2 5 3" xfId="37194" xr:uid="{BF22EF5F-3DC2-4A83-A437-8BB929710136}"/>
    <cellStyle name="Total 2 2 2 2 2 6" xfId="37195" xr:uid="{4571FDE3-0E0A-438F-9484-461CBB1EAC6D}"/>
    <cellStyle name="Total 2 2 2 2 2 6 2" xfId="37196" xr:uid="{EF5F01DD-1BCE-4F5E-8515-D9F55E312D8D}"/>
    <cellStyle name="Total 2 2 2 2 2 6 3" xfId="37197" xr:uid="{F1B3377E-AFB6-4C06-953A-ACFCCA4C7604}"/>
    <cellStyle name="Total 2 2 2 2 2 7" xfId="37198" xr:uid="{34B6F24F-CCAA-4E47-ACE3-08077883D066}"/>
    <cellStyle name="Total 2 2 2 2 2 8" xfId="37199" xr:uid="{81F22255-22D0-4582-BBDB-8CB8DE3F283F}"/>
    <cellStyle name="Total 2 2 2 2 2 9" xfId="37200" xr:uid="{5021AE40-D334-4FC6-A1E7-450CDE6A99EE}"/>
    <cellStyle name="Total 2 2 2 2 3" xfId="37201" xr:uid="{59E8AE29-7595-4717-AD25-1C24F4D1A094}"/>
    <cellStyle name="Total 2 2 2 2 3 2" xfId="37202" xr:uid="{9A34D586-EF79-4AD1-AA8F-62AA0DC41FC6}"/>
    <cellStyle name="Total 2 2 2 2 3 2 2" xfId="37203" xr:uid="{9B8A80BC-964E-40AA-8FBC-BD4F65E25F1C}"/>
    <cellStyle name="Total 2 2 2 2 3 2 3" xfId="37204" xr:uid="{B6B0AFF4-953D-43C4-BB2E-BEE0465A2AD6}"/>
    <cellStyle name="Total 2 2 2 2 3 3" xfId="37205" xr:uid="{39FD7D70-CBBB-47F3-A692-B9C2E786758A}"/>
    <cellStyle name="Total 2 2 2 2 3 3 2" xfId="37206" xr:uid="{B1CBEC58-A876-4CC2-A8E6-9600D34B82FB}"/>
    <cellStyle name="Total 2 2 2 2 3 3 3" xfId="37207" xr:uid="{229E0985-8B43-46F9-B09E-EC53E86D10B7}"/>
    <cellStyle name="Total 2 2 2 2 3 4" xfId="37208" xr:uid="{9D4C82F8-2B40-4C7C-A2E1-6A2C96782162}"/>
    <cellStyle name="Total 2 2 2 2 3 4 2" xfId="37209" xr:uid="{0E4F6BC4-4B4B-4E17-A307-8D5A3AC39335}"/>
    <cellStyle name="Total 2 2 2 2 3 4 3" xfId="37210" xr:uid="{73AC2172-F1BD-478C-BE4A-D3A66CE9AA54}"/>
    <cellStyle name="Total 2 2 2 2 3 5" xfId="37211" xr:uid="{AC3E5BCD-9234-47CC-BA4D-90FB178A2D45}"/>
    <cellStyle name="Total 2 2 2 2 3 5 2" xfId="37212" xr:uid="{15DCCBCF-A561-470B-B5D5-13007259D047}"/>
    <cellStyle name="Total 2 2 2 2 3 5 3" xfId="37213" xr:uid="{4F4DCFA5-03FB-4804-BB96-D0E058DF47FA}"/>
    <cellStyle name="Total 2 2 2 2 3 6" xfId="37214" xr:uid="{FD537C43-E0CC-4085-BEA3-1E3C6E18A801}"/>
    <cellStyle name="Total 2 2 2 2 3 6 2" xfId="37215" xr:uid="{4B0DB479-05B7-4D5C-9B5A-4E4782B497FD}"/>
    <cellStyle name="Total 2 2 2 2 3 6 3" xfId="37216" xr:uid="{B96FB354-ACF6-4E1C-B231-9543EE5E6424}"/>
    <cellStyle name="Total 2 2 2 2 3 7" xfId="37217" xr:uid="{1C1E0C87-ABB9-4905-9E79-82F92DD591CA}"/>
    <cellStyle name="Total 2 2 2 2 3 8" xfId="37218" xr:uid="{45EDF0AE-485E-48AD-8106-196870267CD0}"/>
    <cellStyle name="Total 2 2 2 2 3 9" xfId="37219" xr:uid="{9C982A19-5BF5-4A4F-B11D-F22C31EC92E4}"/>
    <cellStyle name="Total 2 2 2 2 4" xfId="37220" xr:uid="{3C97548C-1F04-4D2E-B90B-60B3BC3BA902}"/>
    <cellStyle name="Total 2 2 2 2 4 2" xfId="37221" xr:uid="{0ED156E9-E040-4D9F-A2D8-16F18A270EE3}"/>
    <cellStyle name="Total 2 2 2 2 4 2 2" xfId="37222" xr:uid="{800F80D9-9BDF-4DFD-955F-6BA368A46B8D}"/>
    <cellStyle name="Total 2 2 2 2 4 2 3" xfId="37223" xr:uid="{F12C62ED-9705-44BB-8B83-01044A220EA3}"/>
    <cellStyle name="Total 2 2 2 2 4 3" xfId="37224" xr:uid="{8B1DA6E9-683B-4252-99F7-F5040C92390A}"/>
    <cellStyle name="Total 2 2 2 2 4 3 2" xfId="37225" xr:uid="{96BF8E04-CEA2-482C-81D8-FA9B80E87215}"/>
    <cellStyle name="Total 2 2 2 2 4 3 3" xfId="37226" xr:uid="{B1C8687B-19C1-49F8-9A22-61200B0953B2}"/>
    <cellStyle name="Total 2 2 2 2 4 4" xfId="37227" xr:uid="{D8A9A85B-7C57-4D95-9122-600DF70B0827}"/>
    <cellStyle name="Total 2 2 2 2 4 4 2" xfId="37228" xr:uid="{1B933DC4-3662-4F16-A40A-431CB2473322}"/>
    <cellStyle name="Total 2 2 2 2 4 4 3" xfId="37229" xr:uid="{FA74D242-65AF-44F6-96AF-992BF166F623}"/>
    <cellStyle name="Total 2 2 2 2 4 5" xfId="37230" xr:uid="{E62F6849-6AE8-4B87-8CB1-4EDE46F7CEEB}"/>
    <cellStyle name="Total 2 2 2 2 4 5 2" xfId="37231" xr:uid="{2A120C36-9C69-4445-91DA-42C7BB4FD9A5}"/>
    <cellStyle name="Total 2 2 2 2 4 5 3" xfId="37232" xr:uid="{1C75B37A-C49E-4919-9B89-01AFDA024E93}"/>
    <cellStyle name="Total 2 2 2 2 4 6" xfId="37233" xr:uid="{5B0444DF-F6B2-4DBF-BFA9-0FF35A38BDAF}"/>
    <cellStyle name="Total 2 2 2 2 4 6 2" xfId="37234" xr:uid="{D191D9B4-CFA8-42AD-BDD4-4F82DF2ACA0E}"/>
    <cellStyle name="Total 2 2 2 2 4 6 3" xfId="37235" xr:uid="{E5E4DE8F-EEE9-4037-806E-BD3ECE10876F}"/>
    <cellStyle name="Total 2 2 2 2 4 7" xfId="37236" xr:uid="{6A8D0DA0-E299-4012-9942-E0CE7CE635D4}"/>
    <cellStyle name="Total 2 2 2 2 4 8" xfId="37237" xr:uid="{439D5F08-2B27-47C9-8E4F-2A4BEC4BB1D5}"/>
    <cellStyle name="Total 2 2 2 2 4 9" xfId="37238" xr:uid="{399B9599-DED4-497C-9B65-153536B3B7DB}"/>
    <cellStyle name="Total 2 2 2 2 5" xfId="37239" xr:uid="{564C3890-7BB1-4B5C-9455-F123F263B0F9}"/>
    <cellStyle name="Total 2 2 2 2 5 2" xfId="37240" xr:uid="{A3C5F923-20D7-4E64-AE53-94E263D09903}"/>
    <cellStyle name="Total 2 2 2 2 5 2 2" xfId="37241" xr:uid="{BA3C495C-F522-441F-BCD5-A792943B2453}"/>
    <cellStyle name="Total 2 2 2 2 5 2 3" xfId="37242" xr:uid="{F07D1525-6CD8-485F-B200-154AE8698672}"/>
    <cellStyle name="Total 2 2 2 2 5 3" xfId="37243" xr:uid="{978C178E-E7AE-4DB9-A53F-56429834E086}"/>
    <cellStyle name="Total 2 2 2 2 5 3 2" xfId="37244" xr:uid="{E3AA5E02-5BD2-4399-923E-B70C094DE678}"/>
    <cellStyle name="Total 2 2 2 2 5 3 3" xfId="37245" xr:uid="{4FBD526A-EE92-44F6-9A10-815928C4C5C6}"/>
    <cellStyle name="Total 2 2 2 2 5 4" xfId="37246" xr:uid="{073B66DF-8537-4154-BD27-64D03883760D}"/>
    <cellStyle name="Total 2 2 2 2 5 4 2" xfId="37247" xr:uid="{9C31F4DB-6C14-4A5C-B3B4-B2B0A7C147D7}"/>
    <cellStyle name="Total 2 2 2 2 5 4 3" xfId="37248" xr:uid="{A2AEEEEB-9712-4707-9325-94298BDBBBEB}"/>
    <cellStyle name="Total 2 2 2 2 5 5" xfId="37249" xr:uid="{F72BAE8E-826D-4DAF-86B7-CDB9F2952939}"/>
    <cellStyle name="Total 2 2 2 2 5 5 2" xfId="37250" xr:uid="{31E8D316-E694-4263-84D1-DB74DF9DC7DE}"/>
    <cellStyle name="Total 2 2 2 2 5 5 3" xfId="37251" xr:uid="{7244B3EA-A96F-4672-9AEA-1982165B49EF}"/>
    <cellStyle name="Total 2 2 2 2 5 6" xfId="37252" xr:uid="{33CC3B5B-ED34-4D73-891A-473861FB0961}"/>
    <cellStyle name="Total 2 2 2 2 5 6 2" xfId="37253" xr:uid="{65C78DE7-8C98-479E-9FEB-D8EC333C3FE5}"/>
    <cellStyle name="Total 2 2 2 2 5 6 3" xfId="37254" xr:uid="{19B14802-8222-4C53-893F-2387EDD00B85}"/>
    <cellStyle name="Total 2 2 2 2 5 7" xfId="37255" xr:uid="{63DE13E1-7E73-4E0C-9F0C-90BB9C413D9A}"/>
    <cellStyle name="Total 2 2 2 2 5 8" xfId="37256" xr:uid="{1EA803CA-D7B2-45CB-87C5-F896AD96204B}"/>
    <cellStyle name="Total 2 2 2 2 5 9" xfId="37257" xr:uid="{7D29B318-1B44-4501-AACC-B35565D2354D}"/>
    <cellStyle name="Total 2 2 2 2 6" xfId="37258" xr:uid="{2F606765-7C67-4FCD-B5FB-1025289512B7}"/>
    <cellStyle name="Total 2 2 2 2 6 2" xfId="37259" xr:uid="{28ECECE3-8CCE-4A8E-B72D-B082128DE8AE}"/>
    <cellStyle name="Total 2 2 2 2 6 2 2" xfId="37260" xr:uid="{3F053841-2B14-41AA-8E73-FDAC66640561}"/>
    <cellStyle name="Total 2 2 2 2 6 2 3" xfId="37261" xr:uid="{89482BE8-1B7A-4278-BAC8-008F96E7E007}"/>
    <cellStyle name="Total 2 2 2 2 6 3" xfId="37262" xr:uid="{3159A5CB-4A01-4FC8-A342-063157ECD039}"/>
    <cellStyle name="Total 2 2 2 2 6 3 2" xfId="37263" xr:uid="{89F387CD-C294-4FF8-9454-6BB9C59328AF}"/>
    <cellStyle name="Total 2 2 2 2 6 3 3" xfId="37264" xr:uid="{0856C340-ACDF-4FA9-80DD-01441A6929F0}"/>
    <cellStyle name="Total 2 2 2 2 6 4" xfId="37265" xr:uid="{D68DA146-4CB3-4BB4-93AF-7D37A3D12D69}"/>
    <cellStyle name="Total 2 2 2 2 6 4 2" xfId="37266" xr:uid="{85EE6A07-D6EC-4D92-83E0-E6E13289828A}"/>
    <cellStyle name="Total 2 2 2 2 6 4 3" xfId="37267" xr:uid="{AB412075-4C4C-4CEF-9C4A-E62214DEF08B}"/>
    <cellStyle name="Total 2 2 2 2 6 5" xfId="37268" xr:uid="{F414D4CF-BD4F-4100-B673-9DEEB7760263}"/>
    <cellStyle name="Total 2 2 2 2 6 5 2" xfId="37269" xr:uid="{35191A81-0655-49D9-8018-251C6A65178E}"/>
    <cellStyle name="Total 2 2 2 2 6 5 3" xfId="37270" xr:uid="{10293A62-DE3E-49D0-AD22-51DE2CE3A4D6}"/>
    <cellStyle name="Total 2 2 2 2 6 6" xfId="37271" xr:uid="{9B752486-84A9-4509-9284-7932A4426666}"/>
    <cellStyle name="Total 2 2 2 2 6 6 2" xfId="37272" xr:uid="{2FD81C2F-7A66-44BC-8DF1-08EF695FD563}"/>
    <cellStyle name="Total 2 2 2 2 6 6 3" xfId="37273" xr:uid="{6A4FA526-6B4A-44E8-9E3D-0D82546EA721}"/>
    <cellStyle name="Total 2 2 2 2 6 7" xfId="37274" xr:uid="{29CB4F22-0E85-4E8A-8E48-FDC8CB1F1E71}"/>
    <cellStyle name="Total 2 2 2 2 6 8" xfId="37275" xr:uid="{9B44FA09-EDB9-4D43-9C9C-0CFD519B2B24}"/>
    <cellStyle name="Total 2 2 2 2 6 9" xfId="37276" xr:uid="{C7CC6B13-7704-4712-8962-2CA10DA9B061}"/>
    <cellStyle name="Total 2 2 2 2 7" xfId="37277" xr:uid="{7E506F4F-7092-479B-B136-C73B5A346B1E}"/>
    <cellStyle name="Total 2 2 2 2 7 2" xfId="37278" xr:uid="{C2EA2486-7B1F-499F-ABE3-820315ECE986}"/>
    <cellStyle name="Total 2 2 2 2 7 2 2" xfId="37279" xr:uid="{461FAED8-13B8-4E25-ADF7-C8E1E6D48D0B}"/>
    <cellStyle name="Total 2 2 2 2 7 2 3" xfId="37280" xr:uid="{57D17668-13D7-4496-BA62-C73A85E13A1B}"/>
    <cellStyle name="Total 2 2 2 2 7 3" xfId="37281" xr:uid="{8A9260C0-292D-456C-9601-8204FF5CC14E}"/>
    <cellStyle name="Total 2 2 2 2 7 3 2" xfId="37282" xr:uid="{E476488E-5F84-44E9-907E-AD7E2B0E985F}"/>
    <cellStyle name="Total 2 2 2 2 7 3 3" xfId="37283" xr:uid="{0B05F96E-D232-4AB8-9FA0-5EB88C889601}"/>
    <cellStyle name="Total 2 2 2 2 7 4" xfId="37284" xr:uid="{30E1770F-48E7-420D-8E5D-CDB56B44CAB1}"/>
    <cellStyle name="Total 2 2 2 2 7 4 2" xfId="37285" xr:uid="{FCD683A5-5044-4672-8DEC-89731A6E6D0D}"/>
    <cellStyle name="Total 2 2 2 2 7 4 3" xfId="37286" xr:uid="{AAFE1FF7-7401-4ABB-81DF-46DFDE4F360D}"/>
    <cellStyle name="Total 2 2 2 2 7 5" xfId="37287" xr:uid="{B456FC26-F537-44E3-8395-968FF6BE1DA9}"/>
    <cellStyle name="Total 2 2 2 2 7 5 2" xfId="37288" xr:uid="{D8FC12A1-22B8-4691-AEEE-69A970052EC1}"/>
    <cellStyle name="Total 2 2 2 2 7 5 3" xfId="37289" xr:uid="{A3C4530B-92E6-491F-B28D-CBDE7E3DE6AF}"/>
    <cellStyle name="Total 2 2 2 2 7 6" xfId="37290" xr:uid="{1E618164-D192-44B9-B9EE-DC7B9F482731}"/>
    <cellStyle name="Total 2 2 2 2 7 6 2" xfId="37291" xr:uid="{BE235C81-5B46-4548-B263-C90C43F080E6}"/>
    <cellStyle name="Total 2 2 2 2 7 6 3" xfId="37292" xr:uid="{E242C4EC-4189-412D-82FA-98618B22C0E1}"/>
    <cellStyle name="Total 2 2 2 2 7 7" xfId="37293" xr:uid="{93870A70-5FC2-4E54-9AC9-2427B7C636B1}"/>
    <cellStyle name="Total 2 2 2 2 7 8" xfId="37294" xr:uid="{D547592C-346E-4F0F-B08C-10CADD668D11}"/>
    <cellStyle name="Total 2 2 2 2 7 9" xfId="37295" xr:uid="{6BF9F763-91FB-4B96-9582-2E9C2F60EB56}"/>
    <cellStyle name="Total 2 2 2 2 8" xfId="37296" xr:uid="{15BA22C2-DA5C-4B73-96E0-45CDB4BFD73B}"/>
    <cellStyle name="Total 2 2 2 2 8 2" xfId="37297" xr:uid="{F837BC39-D0DA-4F57-A1C1-BC926C4E33D3}"/>
    <cellStyle name="Total 2 2 2 2 8 2 2" xfId="37298" xr:uid="{480F192D-5716-4F98-A444-447D5C0D5663}"/>
    <cellStyle name="Total 2 2 2 2 8 2 3" xfId="37299" xr:uid="{DCAA0916-D1E8-4C97-917A-32604B4C0CBE}"/>
    <cellStyle name="Total 2 2 2 2 8 3" xfId="37300" xr:uid="{D65DAE5B-DF75-447A-A9B6-0975937BC99C}"/>
    <cellStyle name="Total 2 2 2 2 8 3 2" xfId="37301" xr:uid="{EE100A6B-7B4F-4C56-AE28-721BA9B1074D}"/>
    <cellStyle name="Total 2 2 2 2 8 3 3" xfId="37302" xr:uid="{F4C45D87-ACF6-4CF5-A1FE-A02A2ED1FD29}"/>
    <cellStyle name="Total 2 2 2 2 8 4" xfId="37303" xr:uid="{1096BBED-1C84-4F10-BA8A-B592375F99CD}"/>
    <cellStyle name="Total 2 2 2 2 8 4 2" xfId="37304" xr:uid="{785F93E1-BBBE-4AA6-A0B0-3AE710B47009}"/>
    <cellStyle name="Total 2 2 2 2 8 4 3" xfId="37305" xr:uid="{346CAD93-6EC9-47B6-BF1B-1A3A7E2CA8AD}"/>
    <cellStyle name="Total 2 2 2 2 8 5" xfId="37306" xr:uid="{1637D9EF-BD95-4A45-BE4F-54A7A38A3E2E}"/>
    <cellStyle name="Total 2 2 2 2 8 5 2" xfId="37307" xr:uid="{87AC108A-ADC4-4BBA-88C6-F72D1575A025}"/>
    <cellStyle name="Total 2 2 2 2 8 5 3" xfId="37308" xr:uid="{EB61B5D6-B9EB-4DEA-8A33-43F63993BAC8}"/>
    <cellStyle name="Total 2 2 2 2 8 6" xfId="37309" xr:uid="{9FDA5CF8-24F1-4E1F-802A-E9F2A12AA066}"/>
    <cellStyle name="Total 2 2 2 2 8 6 2" xfId="37310" xr:uid="{6E417245-08F4-43BE-8D38-45DE1CB0966A}"/>
    <cellStyle name="Total 2 2 2 2 8 6 3" xfId="37311" xr:uid="{81E31E80-DEBB-455F-B76A-84A7F05F8597}"/>
    <cellStyle name="Total 2 2 2 2 8 7" xfId="37312" xr:uid="{59FE7210-B981-4586-9CB9-72E2AFD5ABD6}"/>
    <cellStyle name="Total 2 2 2 2 8 8" xfId="37313" xr:uid="{BBDF6A03-7B8A-4588-9CA3-0515CDC181C0}"/>
    <cellStyle name="Total 2 2 2 2 8 9" xfId="37314" xr:uid="{61D19504-D44D-451E-B5E1-E8B7F8C4DF56}"/>
    <cellStyle name="Total 2 2 2 2 9" xfId="37315" xr:uid="{A6B91157-4293-49D6-B34B-9FF953963C4C}"/>
    <cellStyle name="Total 2 2 2 2 9 2" xfId="37316" xr:uid="{D30AE26E-E109-4526-AFB3-BB6FF0D0D330}"/>
    <cellStyle name="Total 2 2 2 2 9 2 2" xfId="37317" xr:uid="{3BA2BC83-296B-4471-80D5-BDE328EBEA95}"/>
    <cellStyle name="Total 2 2 2 2 9 2 3" xfId="37318" xr:uid="{8B984B42-A92F-4B68-8472-0100BA85E313}"/>
    <cellStyle name="Total 2 2 2 2 9 3" xfId="37319" xr:uid="{5440B00B-930B-47CE-B88C-B9DC0E392F6B}"/>
    <cellStyle name="Total 2 2 2 2 9 3 2" xfId="37320" xr:uid="{FBEE12FA-E2B1-4C65-BF9E-A8E7904D535A}"/>
    <cellStyle name="Total 2 2 2 2 9 3 3" xfId="37321" xr:uid="{4EAC8840-93A0-4A15-BD7C-7F3C9BC2BE0D}"/>
    <cellStyle name="Total 2 2 2 2 9 4" xfId="37322" xr:uid="{6F5B9DD1-299C-4A2B-A270-153A51007378}"/>
    <cellStyle name="Total 2 2 2 2 9 4 2" xfId="37323" xr:uid="{38E34CD6-3707-4FB2-BF66-7F2F5470D375}"/>
    <cellStyle name="Total 2 2 2 2 9 4 3" xfId="37324" xr:uid="{B254414D-678B-4FDA-AAD9-B95DB28A0DDC}"/>
    <cellStyle name="Total 2 2 2 2 9 5" xfId="37325" xr:uid="{1B9008D6-8FF0-4EEA-9979-1B3637C26E37}"/>
    <cellStyle name="Total 2 2 2 2 9 5 2" xfId="37326" xr:uid="{0217E0A7-EE2D-43F1-BFEC-14A157B7178D}"/>
    <cellStyle name="Total 2 2 2 2 9 5 3" xfId="37327" xr:uid="{6C28B171-A6FA-4FE4-AC81-60472A58F1CE}"/>
    <cellStyle name="Total 2 2 2 2 9 6" xfId="37328" xr:uid="{FC7B305F-1D3C-480C-B62B-E56B934C8537}"/>
    <cellStyle name="Total 2 2 2 2 9 6 2" xfId="37329" xr:uid="{4D108151-8AD0-4B06-A8AD-C7AE8A45B679}"/>
    <cellStyle name="Total 2 2 2 2 9 6 3" xfId="37330" xr:uid="{C9931D7D-5895-4B5F-AE90-A0E7988B7A4A}"/>
    <cellStyle name="Total 2 2 2 2 9 7" xfId="37331" xr:uid="{D42450DA-80E4-40E7-90F9-CED67B8F60F1}"/>
    <cellStyle name="Total 2 2 2 2 9 8" xfId="37332" xr:uid="{94753997-3E24-4FD9-B69A-901B66005751}"/>
    <cellStyle name="Total 2 2 2 20" xfId="37333" xr:uid="{5AF6968B-C23A-4EE9-BD10-7DFDA5B2E555}"/>
    <cellStyle name="Total 2 2 2 3" xfId="37334" xr:uid="{DB9728CE-EB17-49F6-A63B-F50A8D167931}"/>
    <cellStyle name="Total 2 2 2 3 10" xfId="37335" xr:uid="{9F472C59-A9B4-4672-BEAE-BC553A66CFB5}"/>
    <cellStyle name="Total 2 2 2 3 10 2" xfId="37336" xr:uid="{36F13D72-BD59-4219-B86F-28F5498F2CE4}"/>
    <cellStyle name="Total 2 2 2 3 10 2 2" xfId="37337" xr:uid="{C302661A-8697-4888-BC5B-3DC89A407D5A}"/>
    <cellStyle name="Total 2 2 2 3 10 2 3" xfId="37338" xr:uid="{7C37D8AC-944F-4A2C-B86B-A320910AE4B3}"/>
    <cellStyle name="Total 2 2 2 3 10 3" xfId="37339" xr:uid="{6BC7C6E8-B305-4136-93E4-7A70886677B8}"/>
    <cellStyle name="Total 2 2 2 3 10 3 2" xfId="37340" xr:uid="{066DC972-24D0-453D-8D5C-561639E50693}"/>
    <cellStyle name="Total 2 2 2 3 10 3 3" xfId="37341" xr:uid="{A7E3CF38-4277-4FA2-BE57-5E44373BF74C}"/>
    <cellStyle name="Total 2 2 2 3 10 4" xfId="37342" xr:uid="{04424C19-9374-45F6-AF41-D11D98598559}"/>
    <cellStyle name="Total 2 2 2 3 10 4 2" xfId="37343" xr:uid="{62437824-6A2F-4A2C-86E5-2DDCAC6716B6}"/>
    <cellStyle name="Total 2 2 2 3 10 4 3" xfId="37344" xr:uid="{B527B216-51FB-48E6-9EB3-97D263527C16}"/>
    <cellStyle name="Total 2 2 2 3 10 5" xfId="37345" xr:uid="{EDBFF9B5-B5C8-43F7-A9E1-B198497675F5}"/>
    <cellStyle name="Total 2 2 2 3 10 5 2" xfId="37346" xr:uid="{AF77D5A8-43A5-4946-BDB6-36E6247BA128}"/>
    <cellStyle name="Total 2 2 2 3 10 5 3" xfId="37347" xr:uid="{1F661004-02E7-4D41-8F04-6D3F48196F09}"/>
    <cellStyle name="Total 2 2 2 3 10 6" xfId="37348" xr:uid="{254AE335-094B-475A-B89F-C63665B9B7E2}"/>
    <cellStyle name="Total 2 2 2 3 10 6 2" xfId="37349" xr:uid="{5C6724EA-1036-4727-A808-AAE94D7CFE5F}"/>
    <cellStyle name="Total 2 2 2 3 10 6 3" xfId="37350" xr:uid="{3D41AD24-CF61-42E7-B780-BCA3F0718B8A}"/>
    <cellStyle name="Total 2 2 2 3 10 7" xfId="37351" xr:uid="{B645DA9B-D2E4-4A0E-9B61-37A33849D843}"/>
    <cellStyle name="Total 2 2 2 3 10 8" xfId="37352" xr:uid="{D88F5440-684D-4AD9-8E33-6C04470D9A8F}"/>
    <cellStyle name="Total 2 2 2 3 11" xfId="37353" xr:uid="{B7F7C7D9-8248-43BD-B6C9-2E6803F3F918}"/>
    <cellStyle name="Total 2 2 2 3 11 2" xfId="37354" xr:uid="{51ABFC5F-C16D-4DDA-AADC-D1D75D2477BD}"/>
    <cellStyle name="Total 2 2 2 3 11 2 2" xfId="37355" xr:uid="{A1098BFB-47D3-4297-8B46-CC01C03C644F}"/>
    <cellStyle name="Total 2 2 2 3 11 2 3" xfId="37356" xr:uid="{C0D8A195-B35F-49FB-B70A-750BF74DE0E2}"/>
    <cellStyle name="Total 2 2 2 3 11 3" xfId="37357" xr:uid="{1B2C9114-1E5D-434E-ABF8-2863E4356596}"/>
    <cellStyle name="Total 2 2 2 3 11 3 2" xfId="37358" xr:uid="{D0EF17CF-B118-4467-A7ED-9E93CBB2BEE4}"/>
    <cellStyle name="Total 2 2 2 3 11 3 3" xfId="37359" xr:uid="{5FF21F25-C619-4B26-B2B0-9459034F3AD2}"/>
    <cellStyle name="Total 2 2 2 3 11 4" xfId="37360" xr:uid="{8A43A225-8039-4C7D-BD22-6D6E5CB9883A}"/>
    <cellStyle name="Total 2 2 2 3 11 4 2" xfId="37361" xr:uid="{920AB355-A68D-4B3F-B17B-5D0E205848F2}"/>
    <cellStyle name="Total 2 2 2 3 11 4 3" xfId="37362" xr:uid="{A58A84CE-44AB-489A-A3D3-9453773CC658}"/>
    <cellStyle name="Total 2 2 2 3 11 5" xfId="37363" xr:uid="{833E55BE-9266-42C1-B385-F48F500D44D7}"/>
    <cellStyle name="Total 2 2 2 3 11 5 2" xfId="37364" xr:uid="{DC54599F-65AE-454D-865F-B1457B58FD0A}"/>
    <cellStyle name="Total 2 2 2 3 11 5 3" xfId="37365" xr:uid="{117B6FB0-11FE-4809-A2DB-F87BF27767BD}"/>
    <cellStyle name="Total 2 2 2 3 11 6" xfId="37366" xr:uid="{EDE32E49-AAA3-4721-84FC-6B0DDF242866}"/>
    <cellStyle name="Total 2 2 2 3 11 6 2" xfId="37367" xr:uid="{4022323C-1D01-4D2A-ADEE-EC70488034FF}"/>
    <cellStyle name="Total 2 2 2 3 11 6 3" xfId="37368" xr:uid="{482A7C86-FF42-485C-A619-99530436AF37}"/>
    <cellStyle name="Total 2 2 2 3 11 7" xfId="37369" xr:uid="{E63ACB74-90D8-4548-9C55-F16B28FE8901}"/>
    <cellStyle name="Total 2 2 2 3 11 8" xfId="37370" xr:uid="{041FDCFC-1D32-44BE-A646-3ED29A0323CB}"/>
    <cellStyle name="Total 2 2 2 3 12" xfId="37371" xr:uid="{C4454CF1-7B03-4388-9E72-19B15156B35E}"/>
    <cellStyle name="Total 2 2 2 3 12 2" xfId="37372" xr:uid="{8D536A33-2F02-4424-B668-CE3E0A796A5B}"/>
    <cellStyle name="Total 2 2 2 3 12 2 2" xfId="37373" xr:uid="{91FF1279-8CFC-4987-B33A-E344719FA5CE}"/>
    <cellStyle name="Total 2 2 2 3 12 2 3" xfId="37374" xr:uid="{44251533-DBD1-41E2-AACE-3A5A8B50E15D}"/>
    <cellStyle name="Total 2 2 2 3 12 3" xfId="37375" xr:uid="{14349BD5-9A70-49DB-9917-C449CA24F03E}"/>
    <cellStyle name="Total 2 2 2 3 12 3 2" xfId="37376" xr:uid="{7F145E30-0A11-4D10-BEAE-F98400520512}"/>
    <cellStyle name="Total 2 2 2 3 12 3 3" xfId="37377" xr:uid="{3AF45FC1-A1FC-419E-827E-D9EAE6C07090}"/>
    <cellStyle name="Total 2 2 2 3 12 4" xfId="37378" xr:uid="{36C9C928-EDB0-46F6-BBBD-B8B71305A249}"/>
    <cellStyle name="Total 2 2 2 3 12 4 2" xfId="37379" xr:uid="{3AF28626-4E58-4D77-8E0A-91686FFFFA3A}"/>
    <cellStyle name="Total 2 2 2 3 12 4 3" xfId="37380" xr:uid="{CBC18593-1024-46ED-A1AA-321808060095}"/>
    <cellStyle name="Total 2 2 2 3 12 5" xfId="37381" xr:uid="{58868A9D-5512-4134-ABCE-15C4E2F361C8}"/>
    <cellStyle name="Total 2 2 2 3 12 5 2" xfId="37382" xr:uid="{963A3D50-BD27-4083-B40D-B330C6C5099C}"/>
    <cellStyle name="Total 2 2 2 3 12 5 3" xfId="37383" xr:uid="{0421A2FB-29D9-411B-BA2C-E5A4B0A9E936}"/>
    <cellStyle name="Total 2 2 2 3 12 6" xfId="37384" xr:uid="{7130FB40-35A2-4ED5-8CA3-E11296785516}"/>
    <cellStyle name="Total 2 2 2 3 12 6 2" xfId="37385" xr:uid="{123BF12F-2358-4F49-9248-68FA07F42A50}"/>
    <cellStyle name="Total 2 2 2 3 12 6 3" xfId="37386" xr:uid="{445AA235-3CE4-46D3-95DE-45C73D370327}"/>
    <cellStyle name="Total 2 2 2 3 12 7" xfId="37387" xr:uid="{80FBAD47-697B-483B-8720-BB2ACC087327}"/>
    <cellStyle name="Total 2 2 2 3 12 8" xfId="37388" xr:uid="{D6BDFB7D-5092-4A30-A6D5-F2E2B20D91D4}"/>
    <cellStyle name="Total 2 2 2 3 13" xfId="37389" xr:uid="{63F57EB9-0AE7-4C0D-BF6F-E555ED99D469}"/>
    <cellStyle name="Total 2 2 2 3 13 2" xfId="37390" xr:uid="{5200743B-718C-4D90-90C1-D7CEE361B8EC}"/>
    <cellStyle name="Total 2 2 2 3 13 2 2" xfId="37391" xr:uid="{7813B56D-3035-4704-96AD-2CBF112A62BD}"/>
    <cellStyle name="Total 2 2 2 3 13 2 3" xfId="37392" xr:uid="{48CE6AA4-7584-4B0C-826C-751F6DC7D6F8}"/>
    <cellStyle name="Total 2 2 2 3 13 3" xfId="37393" xr:uid="{C808BADB-C96A-4BCA-B2FA-236656E45A59}"/>
    <cellStyle name="Total 2 2 2 3 13 3 2" xfId="37394" xr:uid="{CE80B5E9-CA91-4CCB-8363-15DAE18A7DCB}"/>
    <cellStyle name="Total 2 2 2 3 13 3 3" xfId="37395" xr:uid="{A39B0160-4928-496E-B88E-F688449F626E}"/>
    <cellStyle name="Total 2 2 2 3 13 4" xfId="37396" xr:uid="{D19F489A-BD26-4A4B-9547-C995F136AE2F}"/>
    <cellStyle name="Total 2 2 2 3 13 4 2" xfId="37397" xr:uid="{FC1D7275-105D-4287-B204-60D5B395ABEA}"/>
    <cellStyle name="Total 2 2 2 3 13 4 3" xfId="37398" xr:uid="{4B1AED8B-46AE-42CB-9A89-D1A597C4C379}"/>
    <cellStyle name="Total 2 2 2 3 13 5" xfId="37399" xr:uid="{AA5333C5-19BD-4F2B-93C4-D74B9EDF6EE3}"/>
    <cellStyle name="Total 2 2 2 3 13 5 2" xfId="37400" xr:uid="{E6AB4F7D-E4C9-43F6-86FB-1AC5C7CFE35B}"/>
    <cellStyle name="Total 2 2 2 3 13 5 3" xfId="37401" xr:uid="{8EC12F90-C86D-413D-96CA-C378C69A1057}"/>
    <cellStyle name="Total 2 2 2 3 13 6" xfId="37402" xr:uid="{961024E7-DC36-426B-8185-C38A223397A6}"/>
    <cellStyle name="Total 2 2 2 3 13 6 2" xfId="37403" xr:uid="{061FD301-5870-40D3-9361-4CA6A4E6B4CB}"/>
    <cellStyle name="Total 2 2 2 3 13 6 3" xfId="37404" xr:uid="{40CE8336-F0F7-4752-A6B4-723AB5B5D178}"/>
    <cellStyle name="Total 2 2 2 3 13 7" xfId="37405" xr:uid="{421A3180-107E-4B81-BAE9-91222A16BE32}"/>
    <cellStyle name="Total 2 2 2 3 13 8" xfId="37406" xr:uid="{40445188-91F9-486D-AB6A-12CF17C44BB6}"/>
    <cellStyle name="Total 2 2 2 3 14" xfId="37407" xr:uid="{BFB44AF7-1760-443D-AB46-86AE8FF07F2C}"/>
    <cellStyle name="Total 2 2 2 3 14 2" xfId="37408" xr:uid="{FB214CA9-AA5F-4604-B1EB-F71CF8FE658D}"/>
    <cellStyle name="Total 2 2 2 3 14 2 2" xfId="37409" xr:uid="{43F683AF-0A01-4550-BACA-CBE87AEE59F8}"/>
    <cellStyle name="Total 2 2 2 3 14 2 3" xfId="37410" xr:uid="{EFC2C30D-45E3-461C-834F-66D85909DACD}"/>
    <cellStyle name="Total 2 2 2 3 14 3" xfId="37411" xr:uid="{E1578D51-3F44-4B33-9E5D-F9C9E70931F0}"/>
    <cellStyle name="Total 2 2 2 3 14 3 2" xfId="37412" xr:uid="{25E7FCB9-8390-4524-9BEF-CC1B6D7F25AB}"/>
    <cellStyle name="Total 2 2 2 3 14 3 3" xfId="37413" xr:uid="{6D8999F6-03A9-4A80-8FB3-6A230681F5A8}"/>
    <cellStyle name="Total 2 2 2 3 14 4" xfId="37414" xr:uid="{D44EC230-3D4A-41ED-8DBD-80E25457D940}"/>
    <cellStyle name="Total 2 2 2 3 14 4 2" xfId="37415" xr:uid="{5D633CF1-3B8F-4FC2-AF5A-C75B1D3E3C0A}"/>
    <cellStyle name="Total 2 2 2 3 14 4 3" xfId="37416" xr:uid="{11A65EEC-43E4-4FF1-82CC-EA8B1A31C485}"/>
    <cellStyle name="Total 2 2 2 3 14 5" xfId="37417" xr:uid="{91088B7E-54A5-4A7A-93E1-3254AC6BBA86}"/>
    <cellStyle name="Total 2 2 2 3 14 5 2" xfId="37418" xr:uid="{058AB7E9-A2F3-4884-90F7-8A0DDF44F86C}"/>
    <cellStyle name="Total 2 2 2 3 14 5 3" xfId="37419" xr:uid="{3F1273DB-DC2A-4883-9BCE-B0A66B590D8B}"/>
    <cellStyle name="Total 2 2 2 3 14 6" xfId="37420" xr:uid="{DDF080FF-0F2D-4773-B0D7-33A455E11E15}"/>
    <cellStyle name="Total 2 2 2 3 14 6 2" xfId="37421" xr:uid="{EA725BF8-824D-432B-BBB9-8D8C235B7175}"/>
    <cellStyle name="Total 2 2 2 3 14 6 3" xfId="37422" xr:uid="{FAA1507E-EA43-4A31-9E31-67062DFFC5FF}"/>
    <cellStyle name="Total 2 2 2 3 14 7" xfId="37423" xr:uid="{1ACB87FD-69D6-46D4-B65B-266FE04459EA}"/>
    <cellStyle name="Total 2 2 2 3 14 8" xfId="37424" xr:uid="{6EBCA0C2-FBB0-4C84-A578-24A9C89EBB0A}"/>
    <cellStyle name="Total 2 2 2 3 15" xfId="37425" xr:uid="{A097140B-6B0C-4EE0-BC3B-55BB2A3E7398}"/>
    <cellStyle name="Total 2 2 2 3 15 2" xfId="37426" xr:uid="{D11D2C86-5561-4729-BE94-F1C87C1E3F8B}"/>
    <cellStyle name="Total 2 2 2 3 15 3" xfId="37427" xr:uid="{31506FBF-832E-45CF-A3CA-26F3FEF7DF56}"/>
    <cellStyle name="Total 2 2 2 3 16" xfId="37428" xr:uid="{B2FEE1AE-7B58-4F25-8451-93696C9C03E3}"/>
    <cellStyle name="Total 2 2 2 3 16 2" xfId="37429" xr:uid="{82DF08BB-840F-424D-A8DE-3732C8EF3DD6}"/>
    <cellStyle name="Total 2 2 2 3 16 3" xfId="37430" xr:uid="{8F11B1E7-5336-478C-8579-F25AACE90920}"/>
    <cellStyle name="Total 2 2 2 3 17" xfId="37431" xr:uid="{B1704B2C-269C-4E99-8372-A84C90FC64F8}"/>
    <cellStyle name="Total 2 2 2 3 18" xfId="37432" xr:uid="{9AE7DBA7-CD61-49BB-8CC3-D02245AF8599}"/>
    <cellStyle name="Total 2 2 2 3 2" xfId="37433" xr:uid="{FDBB65C2-A515-4E17-B985-44DC6E1C3A7C}"/>
    <cellStyle name="Total 2 2 2 3 2 2" xfId="37434" xr:uid="{9ABA5B2A-B67C-44E2-B7AD-77E4CEBF37A8}"/>
    <cellStyle name="Total 2 2 2 3 2 2 2" xfId="37435" xr:uid="{8F7A4033-5B6E-4F9C-8A88-2DE007BB5BC2}"/>
    <cellStyle name="Total 2 2 2 3 2 2 3" xfId="37436" xr:uid="{D1DE7540-C2BC-4E1D-BD52-4289B6509DAC}"/>
    <cellStyle name="Total 2 2 2 3 2 3" xfId="37437" xr:uid="{DD2D1CE4-22A9-436E-8EBD-B2B12E463174}"/>
    <cellStyle name="Total 2 2 2 3 2 3 2" xfId="37438" xr:uid="{1D0A6B52-0BEA-4E12-BCD5-076EACCB7538}"/>
    <cellStyle name="Total 2 2 2 3 2 3 3" xfId="37439" xr:uid="{A831D625-E0E3-49D0-81B2-D372CB614AAD}"/>
    <cellStyle name="Total 2 2 2 3 2 4" xfId="37440" xr:uid="{DC79E475-7BC8-4E97-85CE-60915C521DB4}"/>
    <cellStyle name="Total 2 2 2 3 2 4 2" xfId="37441" xr:uid="{8320769F-C865-424B-8161-AA83A0EE2A50}"/>
    <cellStyle name="Total 2 2 2 3 2 4 3" xfId="37442" xr:uid="{651184D0-C8C3-495D-9591-D9EDC27B2B1C}"/>
    <cellStyle name="Total 2 2 2 3 2 5" xfId="37443" xr:uid="{1EB7B494-3D44-4640-81A1-9367B17066FF}"/>
    <cellStyle name="Total 2 2 2 3 2 5 2" xfId="37444" xr:uid="{0FA40F4F-2BBD-4E53-8222-171E75DE6437}"/>
    <cellStyle name="Total 2 2 2 3 2 5 3" xfId="37445" xr:uid="{6741736D-52EE-4D2E-A692-DDD49C64B256}"/>
    <cellStyle name="Total 2 2 2 3 2 6" xfId="37446" xr:uid="{4198B7B5-6C3F-4A74-B05D-D99E7B3E39A5}"/>
    <cellStyle name="Total 2 2 2 3 2 6 2" xfId="37447" xr:uid="{9ED9D40B-B981-4FF4-B053-1BEA0E104953}"/>
    <cellStyle name="Total 2 2 2 3 2 6 3" xfId="37448" xr:uid="{EE4340C3-230F-462D-A4FA-F9A8CE3B1880}"/>
    <cellStyle name="Total 2 2 2 3 2 7" xfId="37449" xr:uid="{0850A953-DD12-451C-B8CF-A6B015430EB9}"/>
    <cellStyle name="Total 2 2 2 3 2 8" xfId="37450" xr:uid="{8513809B-C8E0-4C21-9E41-D874E09FD251}"/>
    <cellStyle name="Total 2 2 2 3 2 9" xfId="37451" xr:uid="{5964F0FA-0BF8-4262-A2F3-8FB7B485749C}"/>
    <cellStyle name="Total 2 2 2 3 3" xfId="37452" xr:uid="{241DA407-899E-4820-9B19-F17ACBCE2A09}"/>
    <cellStyle name="Total 2 2 2 3 3 2" xfId="37453" xr:uid="{507BDC60-D1DC-4CE5-A9D3-4D374B8FF2DE}"/>
    <cellStyle name="Total 2 2 2 3 3 2 2" xfId="37454" xr:uid="{F84491CC-46B9-4451-8A2F-6EDA624335DC}"/>
    <cellStyle name="Total 2 2 2 3 3 2 3" xfId="37455" xr:uid="{E8295BF9-ED36-4637-8D22-E1228BE3D3CA}"/>
    <cellStyle name="Total 2 2 2 3 3 3" xfId="37456" xr:uid="{94A0F648-0BDE-44B1-AF1F-A1403F58E76C}"/>
    <cellStyle name="Total 2 2 2 3 3 3 2" xfId="37457" xr:uid="{348AF267-14AA-4727-8758-2EB6AF0E02DF}"/>
    <cellStyle name="Total 2 2 2 3 3 3 3" xfId="37458" xr:uid="{AB56460C-C7E1-42BB-A56F-13A9BD45EFED}"/>
    <cellStyle name="Total 2 2 2 3 3 4" xfId="37459" xr:uid="{174253D2-DB58-44D6-B257-355FB8546656}"/>
    <cellStyle name="Total 2 2 2 3 3 4 2" xfId="37460" xr:uid="{06349A34-D07F-41B4-BF29-59C884ED34B8}"/>
    <cellStyle name="Total 2 2 2 3 3 4 3" xfId="37461" xr:uid="{BCB7D6CC-CDA3-4593-B204-C8E6AD3A9918}"/>
    <cellStyle name="Total 2 2 2 3 3 5" xfId="37462" xr:uid="{43CFCA18-B055-4C0C-97FC-F42A279CD067}"/>
    <cellStyle name="Total 2 2 2 3 3 5 2" xfId="37463" xr:uid="{D1B78EE7-4F83-41E6-8893-E326DE581CB8}"/>
    <cellStyle name="Total 2 2 2 3 3 5 3" xfId="37464" xr:uid="{2ED7CA26-76DE-41FE-82D6-326BAE6C6A4C}"/>
    <cellStyle name="Total 2 2 2 3 3 6" xfId="37465" xr:uid="{70BC822F-F34E-423A-9B31-A1AAE0F28DFF}"/>
    <cellStyle name="Total 2 2 2 3 3 6 2" xfId="37466" xr:uid="{8C7B95DE-CA25-41D6-B56D-83EB9D2C0B1F}"/>
    <cellStyle name="Total 2 2 2 3 3 6 3" xfId="37467" xr:uid="{613F486A-C1FF-4DFA-BD75-AD59AD19663F}"/>
    <cellStyle name="Total 2 2 2 3 3 7" xfId="37468" xr:uid="{2365C330-8F99-4C31-ACEE-D8B75BB773D9}"/>
    <cellStyle name="Total 2 2 2 3 3 8" xfId="37469" xr:uid="{C166170E-3A56-4C34-92E7-8635B05F614D}"/>
    <cellStyle name="Total 2 2 2 3 3 9" xfId="37470" xr:uid="{C68069B4-B921-477F-A10E-D1CEFDB2038B}"/>
    <cellStyle name="Total 2 2 2 3 4" xfId="37471" xr:uid="{B1C751CD-14ED-4971-B9E1-EC7B25FB0BE3}"/>
    <cellStyle name="Total 2 2 2 3 4 2" xfId="37472" xr:uid="{87A6AEC0-3E3A-44EA-9ACC-91EB7BD8BE93}"/>
    <cellStyle name="Total 2 2 2 3 4 2 2" xfId="37473" xr:uid="{845B202F-A0DE-4FA6-845F-D255292467BB}"/>
    <cellStyle name="Total 2 2 2 3 4 2 3" xfId="37474" xr:uid="{EA0C92A9-7093-4356-9BCB-A0B2E5108DE5}"/>
    <cellStyle name="Total 2 2 2 3 4 3" xfId="37475" xr:uid="{244B9B15-3BFB-4047-9DD0-39A4FC25CEC8}"/>
    <cellStyle name="Total 2 2 2 3 4 3 2" xfId="37476" xr:uid="{E0DA4AD2-3CAA-4100-80F0-F100001256A2}"/>
    <cellStyle name="Total 2 2 2 3 4 3 3" xfId="37477" xr:uid="{1A98A547-DE0C-465B-8E2E-9998B522D378}"/>
    <cellStyle name="Total 2 2 2 3 4 4" xfId="37478" xr:uid="{8AF57C8C-704E-4509-96EE-CCD2B6DCB936}"/>
    <cellStyle name="Total 2 2 2 3 4 4 2" xfId="37479" xr:uid="{22B2D63D-4313-4870-B6F3-411F8C3BE6AE}"/>
    <cellStyle name="Total 2 2 2 3 4 4 3" xfId="37480" xr:uid="{BD379141-3A03-4D26-A142-C4C0939C9AEC}"/>
    <cellStyle name="Total 2 2 2 3 4 5" xfId="37481" xr:uid="{7364A928-E8B1-4043-94EE-5A95EB14006E}"/>
    <cellStyle name="Total 2 2 2 3 4 5 2" xfId="37482" xr:uid="{1345D810-08E0-4FC7-A85B-7E01F5CD5B87}"/>
    <cellStyle name="Total 2 2 2 3 4 5 3" xfId="37483" xr:uid="{9752EA10-352C-4FEA-901A-73185EC58F48}"/>
    <cellStyle name="Total 2 2 2 3 4 6" xfId="37484" xr:uid="{71BA10A5-3EEA-4C78-8ADA-1C7BC761C217}"/>
    <cellStyle name="Total 2 2 2 3 4 6 2" xfId="37485" xr:uid="{CB514BE9-92B2-4556-BF1A-AF559D4BAFE7}"/>
    <cellStyle name="Total 2 2 2 3 4 6 3" xfId="37486" xr:uid="{67A898B4-2BCA-452B-AAAB-F8D37FEBCE02}"/>
    <cellStyle name="Total 2 2 2 3 4 7" xfId="37487" xr:uid="{217D37EA-C5DD-4C9E-B882-34AC6C0FE6DA}"/>
    <cellStyle name="Total 2 2 2 3 4 8" xfId="37488" xr:uid="{B43E9CB8-26AC-4D9C-845C-5B01830AB15C}"/>
    <cellStyle name="Total 2 2 2 3 4 9" xfId="37489" xr:uid="{C7DEFE82-9009-4764-8C4E-928D1AF1AD12}"/>
    <cellStyle name="Total 2 2 2 3 5" xfId="37490" xr:uid="{877BC627-6C3A-42E5-B79B-0F699AF6C096}"/>
    <cellStyle name="Total 2 2 2 3 5 2" xfId="37491" xr:uid="{66BBA0BF-4FE2-4A8B-8716-8B50BAF7CDBA}"/>
    <cellStyle name="Total 2 2 2 3 5 2 2" xfId="37492" xr:uid="{8F732F3D-81BB-49E2-B1FC-CBCED1B00533}"/>
    <cellStyle name="Total 2 2 2 3 5 2 3" xfId="37493" xr:uid="{44FF837E-5835-4881-BFB3-04D675D35491}"/>
    <cellStyle name="Total 2 2 2 3 5 3" xfId="37494" xr:uid="{D2A0B6A8-5D31-4F27-ABBD-59D69D7A0511}"/>
    <cellStyle name="Total 2 2 2 3 5 3 2" xfId="37495" xr:uid="{23BA9E21-3C33-42EC-B6D6-290DEF71C857}"/>
    <cellStyle name="Total 2 2 2 3 5 3 3" xfId="37496" xr:uid="{EEDB7F18-BA10-4FEC-A301-AAF6F341CD97}"/>
    <cellStyle name="Total 2 2 2 3 5 4" xfId="37497" xr:uid="{74B5570C-EA92-464C-B802-B2C93ED82DE2}"/>
    <cellStyle name="Total 2 2 2 3 5 4 2" xfId="37498" xr:uid="{DBF9BAD0-4B62-416D-B6FB-94DEBBFAC754}"/>
    <cellStyle name="Total 2 2 2 3 5 4 3" xfId="37499" xr:uid="{6A7CC482-2840-4E10-9410-537683D7A9D9}"/>
    <cellStyle name="Total 2 2 2 3 5 5" xfId="37500" xr:uid="{21D8791F-79FD-42BB-968A-3AA68E1B102F}"/>
    <cellStyle name="Total 2 2 2 3 5 5 2" xfId="37501" xr:uid="{8903AEA6-46DD-4072-85EF-D290ECC269F1}"/>
    <cellStyle name="Total 2 2 2 3 5 5 3" xfId="37502" xr:uid="{243F0661-DFE8-48D0-B062-21E758D5841E}"/>
    <cellStyle name="Total 2 2 2 3 5 6" xfId="37503" xr:uid="{E0F6E9CF-7A42-489A-AEF5-428D3C859527}"/>
    <cellStyle name="Total 2 2 2 3 5 6 2" xfId="37504" xr:uid="{CAA6473D-A9B5-4423-8ABE-77916689EB70}"/>
    <cellStyle name="Total 2 2 2 3 5 6 3" xfId="37505" xr:uid="{601BFBE1-0CF7-49D3-899B-12BA54E22719}"/>
    <cellStyle name="Total 2 2 2 3 5 7" xfId="37506" xr:uid="{215ADB88-22FE-4B49-9BBE-9C3AA39605AF}"/>
    <cellStyle name="Total 2 2 2 3 5 8" xfId="37507" xr:uid="{3FDF28C2-5BD8-43E1-AF0B-9D8C4EA74F14}"/>
    <cellStyle name="Total 2 2 2 3 5 9" xfId="37508" xr:uid="{515F2376-E0E2-47F5-B6E4-686D435A03BD}"/>
    <cellStyle name="Total 2 2 2 3 6" xfId="37509" xr:uid="{1ED70791-8C3C-4356-A987-72CBAE2C73CE}"/>
    <cellStyle name="Total 2 2 2 3 6 2" xfId="37510" xr:uid="{BC63F7F0-EA78-47F9-A55D-FEBACAD0B948}"/>
    <cellStyle name="Total 2 2 2 3 6 2 2" xfId="37511" xr:uid="{E3AC86F5-2B41-467D-A6A3-6244B30831F1}"/>
    <cellStyle name="Total 2 2 2 3 6 2 3" xfId="37512" xr:uid="{E9813391-6E76-4F3A-88D5-27CB75FF00EA}"/>
    <cellStyle name="Total 2 2 2 3 6 3" xfId="37513" xr:uid="{12462130-BDFC-4CB3-BD4F-E3453D5DE464}"/>
    <cellStyle name="Total 2 2 2 3 6 3 2" xfId="37514" xr:uid="{BC565FF4-2C42-404D-917D-E51A85B5A99C}"/>
    <cellStyle name="Total 2 2 2 3 6 3 3" xfId="37515" xr:uid="{3393EEEB-1003-4BD4-B030-915EB3432559}"/>
    <cellStyle name="Total 2 2 2 3 6 4" xfId="37516" xr:uid="{CA1D372B-923C-4A84-85F8-A08D5E2FFF92}"/>
    <cellStyle name="Total 2 2 2 3 6 4 2" xfId="37517" xr:uid="{B4352344-9DBC-4F59-B0FF-84A69FF9274F}"/>
    <cellStyle name="Total 2 2 2 3 6 4 3" xfId="37518" xr:uid="{DEA4B960-3756-4C1F-A0D9-A56CD21B9C11}"/>
    <cellStyle name="Total 2 2 2 3 6 5" xfId="37519" xr:uid="{2AB5B66B-C7CD-4172-B58F-F1D3CB4BCDB9}"/>
    <cellStyle name="Total 2 2 2 3 6 5 2" xfId="37520" xr:uid="{7057AD42-9563-4FC3-BEDE-469BB952CB08}"/>
    <cellStyle name="Total 2 2 2 3 6 5 3" xfId="37521" xr:uid="{5BF312B5-71DB-40C0-963E-340480A2CD6D}"/>
    <cellStyle name="Total 2 2 2 3 6 6" xfId="37522" xr:uid="{CAEDA947-B42F-4115-8F49-00BC2E36F683}"/>
    <cellStyle name="Total 2 2 2 3 6 6 2" xfId="37523" xr:uid="{00EB92CF-FCC0-454C-AFB0-1B336DBF2DEC}"/>
    <cellStyle name="Total 2 2 2 3 6 6 3" xfId="37524" xr:uid="{D8DBAF8F-C4BF-4F08-B7B6-F4041557D50A}"/>
    <cellStyle name="Total 2 2 2 3 6 7" xfId="37525" xr:uid="{3AFC0219-856F-4B9C-89FF-BF4ADF1980B3}"/>
    <cellStyle name="Total 2 2 2 3 6 8" xfId="37526" xr:uid="{6521C443-9144-4092-A6AA-6E5636E86B11}"/>
    <cellStyle name="Total 2 2 2 3 6 9" xfId="37527" xr:uid="{47D9A716-F28E-4ACD-844F-886C16DAD2EB}"/>
    <cellStyle name="Total 2 2 2 3 7" xfId="37528" xr:uid="{9E46924C-4DAA-49E6-B8B3-455258BEB549}"/>
    <cellStyle name="Total 2 2 2 3 7 2" xfId="37529" xr:uid="{47B8E0C4-3121-49C9-A124-2214D24BFA3C}"/>
    <cellStyle name="Total 2 2 2 3 7 2 2" xfId="37530" xr:uid="{1F9920C2-E58A-473B-BC6E-B2C7A06B68DC}"/>
    <cellStyle name="Total 2 2 2 3 7 2 3" xfId="37531" xr:uid="{F0EB6AC8-2F28-4762-8C9B-F911B440EC90}"/>
    <cellStyle name="Total 2 2 2 3 7 3" xfId="37532" xr:uid="{729E4AB3-4792-42E5-AE64-F1D657FE2F76}"/>
    <cellStyle name="Total 2 2 2 3 7 3 2" xfId="37533" xr:uid="{80B4C71A-065F-456A-8E59-570196848565}"/>
    <cellStyle name="Total 2 2 2 3 7 3 3" xfId="37534" xr:uid="{84C5CEDF-8D88-4B8F-A9BE-565381AB7D17}"/>
    <cellStyle name="Total 2 2 2 3 7 4" xfId="37535" xr:uid="{C8FA2106-A805-4C8A-9031-D5F1B57F97A5}"/>
    <cellStyle name="Total 2 2 2 3 7 4 2" xfId="37536" xr:uid="{C9E9BAF4-1DFB-4FD4-A5FB-9717653FBC87}"/>
    <cellStyle name="Total 2 2 2 3 7 4 3" xfId="37537" xr:uid="{1072F33D-1491-46E8-B36A-9D92BF9CDFDB}"/>
    <cellStyle name="Total 2 2 2 3 7 5" xfId="37538" xr:uid="{9027B94F-AEC9-4577-9666-49D852816B72}"/>
    <cellStyle name="Total 2 2 2 3 7 5 2" xfId="37539" xr:uid="{37B1505B-E4D9-4B52-972E-33C3036CAEE0}"/>
    <cellStyle name="Total 2 2 2 3 7 5 3" xfId="37540" xr:uid="{D5B97F46-BB4F-4351-A835-A4D09CE54D23}"/>
    <cellStyle name="Total 2 2 2 3 7 6" xfId="37541" xr:uid="{DD0F8E31-CFAF-465A-B26F-604143FDD65D}"/>
    <cellStyle name="Total 2 2 2 3 7 6 2" xfId="37542" xr:uid="{9104CBA9-9F91-411D-A6EF-A693868C2AF8}"/>
    <cellStyle name="Total 2 2 2 3 7 6 3" xfId="37543" xr:uid="{CE82B191-7521-494A-8CAA-45E6B454D40A}"/>
    <cellStyle name="Total 2 2 2 3 7 7" xfId="37544" xr:uid="{369216A9-D820-4CB3-8D36-B75F15013192}"/>
    <cellStyle name="Total 2 2 2 3 7 8" xfId="37545" xr:uid="{A5837F74-F378-48AB-A736-774BAFCE2C07}"/>
    <cellStyle name="Total 2 2 2 3 7 9" xfId="37546" xr:uid="{BD6D8E25-0471-40CD-872D-5FA842255AE9}"/>
    <cellStyle name="Total 2 2 2 3 8" xfId="37547" xr:uid="{E4C97322-76A0-4232-8FD7-D637123C9C86}"/>
    <cellStyle name="Total 2 2 2 3 8 2" xfId="37548" xr:uid="{2AB527BE-C71D-403C-BF89-D975ED14A963}"/>
    <cellStyle name="Total 2 2 2 3 8 2 2" xfId="37549" xr:uid="{408FFDD4-CBC6-403C-B904-5B58B6AEBE3E}"/>
    <cellStyle name="Total 2 2 2 3 8 2 3" xfId="37550" xr:uid="{3671C000-887B-4B72-AB23-88E0EDDA8220}"/>
    <cellStyle name="Total 2 2 2 3 8 3" xfId="37551" xr:uid="{1FDFB427-F33B-4096-89C2-892817D82591}"/>
    <cellStyle name="Total 2 2 2 3 8 3 2" xfId="37552" xr:uid="{E6F72DD5-9A57-41FB-9AD8-A768289BBA2A}"/>
    <cellStyle name="Total 2 2 2 3 8 3 3" xfId="37553" xr:uid="{F2653364-C88A-4E6F-8A67-B5E5348971CC}"/>
    <cellStyle name="Total 2 2 2 3 8 4" xfId="37554" xr:uid="{17CA836B-043F-4F3D-81D4-F1BB2F01FC83}"/>
    <cellStyle name="Total 2 2 2 3 8 4 2" xfId="37555" xr:uid="{F51613B3-B2A8-4C61-9DEF-BC047D1A86E1}"/>
    <cellStyle name="Total 2 2 2 3 8 4 3" xfId="37556" xr:uid="{1718A8EA-4C87-49D6-8D10-D03B8087ABB1}"/>
    <cellStyle name="Total 2 2 2 3 8 5" xfId="37557" xr:uid="{2D507EBC-B42E-49B7-BF4E-06E1A43288E3}"/>
    <cellStyle name="Total 2 2 2 3 8 5 2" xfId="37558" xr:uid="{895E8F69-6CA6-46A7-B30C-97A2EB536267}"/>
    <cellStyle name="Total 2 2 2 3 8 5 3" xfId="37559" xr:uid="{980FFC6D-7E43-415E-AD28-615676D64BBF}"/>
    <cellStyle name="Total 2 2 2 3 8 6" xfId="37560" xr:uid="{47494EF9-BEE6-4818-922A-1BAAD04E290E}"/>
    <cellStyle name="Total 2 2 2 3 8 6 2" xfId="37561" xr:uid="{A86E7093-75EE-4489-9E85-BFCF011610E8}"/>
    <cellStyle name="Total 2 2 2 3 8 6 3" xfId="37562" xr:uid="{083B7644-222A-4775-AE90-CA3666AB3FE9}"/>
    <cellStyle name="Total 2 2 2 3 8 7" xfId="37563" xr:uid="{F692BD49-D833-4719-8058-87299211C594}"/>
    <cellStyle name="Total 2 2 2 3 8 8" xfId="37564" xr:uid="{64AEE449-7888-4011-8D93-DAF89064F877}"/>
    <cellStyle name="Total 2 2 2 3 8 9" xfId="37565" xr:uid="{00458795-5B18-4F40-88A7-2D9E10B04C8E}"/>
    <cellStyle name="Total 2 2 2 3 9" xfId="37566" xr:uid="{61ACEFA0-B68F-426E-B019-FC63C4D9F09E}"/>
    <cellStyle name="Total 2 2 2 3 9 2" xfId="37567" xr:uid="{75F5F0B2-526A-4BD7-B04F-89AEBF01A852}"/>
    <cellStyle name="Total 2 2 2 3 9 2 2" xfId="37568" xr:uid="{0AECD088-4FBF-4E03-8AE9-4A4689C66584}"/>
    <cellStyle name="Total 2 2 2 3 9 2 3" xfId="37569" xr:uid="{B08FD887-2509-483A-A5F8-ABE9F8476A48}"/>
    <cellStyle name="Total 2 2 2 3 9 3" xfId="37570" xr:uid="{732B904C-1501-4467-985F-FC791107AFE2}"/>
    <cellStyle name="Total 2 2 2 3 9 3 2" xfId="37571" xr:uid="{006D2A21-3DD8-4FF7-B7AC-369A0B5544CC}"/>
    <cellStyle name="Total 2 2 2 3 9 3 3" xfId="37572" xr:uid="{07C92C2F-767B-4789-B12E-D382FDD03A3B}"/>
    <cellStyle name="Total 2 2 2 3 9 4" xfId="37573" xr:uid="{E3135A26-8EF0-4C39-99CC-1CE5840286DF}"/>
    <cellStyle name="Total 2 2 2 3 9 4 2" xfId="37574" xr:uid="{C36C5BB0-FA98-4498-9585-5804A363C33E}"/>
    <cellStyle name="Total 2 2 2 3 9 4 3" xfId="37575" xr:uid="{B76D37E6-3D97-4371-8AD8-BF1A628A80AF}"/>
    <cellStyle name="Total 2 2 2 3 9 5" xfId="37576" xr:uid="{8C5E47E2-6597-420D-821B-E1D35D3F747A}"/>
    <cellStyle name="Total 2 2 2 3 9 5 2" xfId="37577" xr:uid="{28D07A18-DA51-4F58-A0EB-462966A81D75}"/>
    <cellStyle name="Total 2 2 2 3 9 5 3" xfId="37578" xr:uid="{E447C58D-BE40-48AE-AC33-0F66AC1FB3DA}"/>
    <cellStyle name="Total 2 2 2 3 9 6" xfId="37579" xr:uid="{32E865CF-6E64-4E05-A1CB-3100081D6117}"/>
    <cellStyle name="Total 2 2 2 3 9 6 2" xfId="37580" xr:uid="{3AE36700-E493-46EF-97C6-04EF7518C460}"/>
    <cellStyle name="Total 2 2 2 3 9 6 3" xfId="37581" xr:uid="{A965ECCD-FB86-4CAE-B45D-E92E14714251}"/>
    <cellStyle name="Total 2 2 2 3 9 7" xfId="37582" xr:uid="{924890EC-86D9-4D90-B977-D5BD6DE0090F}"/>
    <cellStyle name="Total 2 2 2 3 9 8" xfId="37583" xr:uid="{0680EB15-AC06-45E8-93C5-CC715109336E}"/>
    <cellStyle name="Total 2 2 2 4" xfId="37584" xr:uid="{6D1E4F5C-F8F5-4E50-A0BE-713EB655D295}"/>
    <cellStyle name="Total 2 2 2 4 10" xfId="37585" xr:uid="{797C0589-C292-4A2A-8C70-11011F2298F2}"/>
    <cellStyle name="Total 2 2 2 4 11" xfId="37586" xr:uid="{EF3D95CD-4201-4ECE-A44E-5C457F352DEF}"/>
    <cellStyle name="Total 2 2 2 4 2" xfId="37587" xr:uid="{C424A2EF-53F4-4E35-91C7-142AB5457249}"/>
    <cellStyle name="Total 2 2 2 4 2 2" xfId="37588" xr:uid="{18575934-DA00-48AA-88CC-31F64164C3D1}"/>
    <cellStyle name="Total 2 2 2 4 2 3" xfId="37589" xr:uid="{0C1D2E8B-B3D5-42C0-A37F-42A7F8273ED6}"/>
    <cellStyle name="Total 2 2 2 4 2 4" xfId="37590" xr:uid="{233DAC59-2068-4788-93B5-256EE2DCE18C}"/>
    <cellStyle name="Total 2 2 2 4 3" xfId="37591" xr:uid="{9077813F-3B92-4F81-8318-8588D183E722}"/>
    <cellStyle name="Total 2 2 2 4 3 2" xfId="37592" xr:uid="{8F5050D7-E7D8-42CD-A6F6-597EBA6CC225}"/>
    <cellStyle name="Total 2 2 2 4 3 3" xfId="37593" xr:uid="{E0561D3D-4538-4205-B1FE-177E3F04FFCC}"/>
    <cellStyle name="Total 2 2 2 4 3 4" xfId="37594" xr:uid="{99556D01-A738-4B3F-8DBF-8DB67ABFE362}"/>
    <cellStyle name="Total 2 2 2 4 4" xfId="37595" xr:uid="{57CF8BCB-7FDA-4D3F-AF92-881989F66F5C}"/>
    <cellStyle name="Total 2 2 2 4 4 2" xfId="37596" xr:uid="{DBA8679B-96AE-4BE8-A93C-6052A673BDD4}"/>
    <cellStyle name="Total 2 2 2 4 4 3" xfId="37597" xr:uid="{97A62828-DA7C-459D-BFA6-7A2BAF9869E8}"/>
    <cellStyle name="Total 2 2 2 4 4 4" xfId="37598" xr:uid="{297CDB5C-03AB-4341-BBB9-1921E0CA954F}"/>
    <cellStyle name="Total 2 2 2 4 5" xfId="37599" xr:uid="{55FCBB27-ACC1-40BC-98A6-CE3EF45F2CE4}"/>
    <cellStyle name="Total 2 2 2 4 5 2" xfId="37600" xr:uid="{E2720F6F-6818-4B30-8080-DCFFD0783FAC}"/>
    <cellStyle name="Total 2 2 2 4 5 3" xfId="37601" xr:uid="{CF36D9D5-D41E-4FF0-8C90-5EA4F40B53C6}"/>
    <cellStyle name="Total 2 2 2 4 5 4" xfId="37602" xr:uid="{55A8C816-4692-4FD6-AFDF-C52DBF808ABB}"/>
    <cellStyle name="Total 2 2 2 4 6" xfId="37603" xr:uid="{E4B76DCB-FBD0-4AD2-9578-F8D8378D079C}"/>
    <cellStyle name="Total 2 2 2 4 6 2" xfId="37604" xr:uid="{86596915-9A2D-4232-9AA1-21964BBC1D8C}"/>
    <cellStyle name="Total 2 2 2 4 6 3" xfId="37605" xr:uid="{E280DE46-39E3-42BF-8D86-67B8108F4358}"/>
    <cellStyle name="Total 2 2 2 4 6 4" xfId="37606" xr:uid="{8BE243EC-5399-4D31-9141-9F84847A4AC6}"/>
    <cellStyle name="Total 2 2 2 4 7" xfId="37607" xr:uid="{DFDA39CE-501E-4DB5-B000-9B27E22E7D50}"/>
    <cellStyle name="Total 2 2 2 4 8" xfId="37608" xr:uid="{FCF5A814-F39F-49F6-8AC0-10457BE10E87}"/>
    <cellStyle name="Total 2 2 2 4 9" xfId="37609" xr:uid="{FE56DEFD-EEA7-4E25-931A-E40A60DC9639}"/>
    <cellStyle name="Total 2 2 2 5" xfId="37610" xr:uid="{D7181879-3D00-419E-8C68-9F5610BD2722}"/>
    <cellStyle name="Total 2 2 2 5 10" xfId="37611" xr:uid="{C4317EBE-E7FA-4184-ADDA-BEC8AE3F7D2D}"/>
    <cellStyle name="Total 2 2 2 5 11" xfId="37612" xr:uid="{ABC80701-0278-4358-B727-CB5D8E35613E}"/>
    <cellStyle name="Total 2 2 2 5 2" xfId="37613" xr:uid="{2C582DB0-06B3-4686-AD54-8C104805FEDE}"/>
    <cellStyle name="Total 2 2 2 5 2 2" xfId="37614" xr:uid="{FFF860E7-9409-4971-89F2-30EB522919DF}"/>
    <cellStyle name="Total 2 2 2 5 2 3" xfId="37615" xr:uid="{991D457A-031A-478B-ADF6-8BC460123C2B}"/>
    <cellStyle name="Total 2 2 2 5 2 4" xfId="37616" xr:uid="{9CA63CF7-B7C9-4042-B6BD-4338A05BCBE8}"/>
    <cellStyle name="Total 2 2 2 5 3" xfId="37617" xr:uid="{92F89304-8225-4408-89C3-8FAE4209D4EB}"/>
    <cellStyle name="Total 2 2 2 5 3 2" xfId="37618" xr:uid="{C6E6CC33-258D-4346-B9A9-A9E53D7795C9}"/>
    <cellStyle name="Total 2 2 2 5 3 3" xfId="37619" xr:uid="{BE1438CE-4C1B-46E8-AF39-11209BF5B6AB}"/>
    <cellStyle name="Total 2 2 2 5 3 4" xfId="37620" xr:uid="{CF468FDE-92AA-4531-A194-2A3116554F44}"/>
    <cellStyle name="Total 2 2 2 5 4" xfId="37621" xr:uid="{BFC11E36-A7D1-49DE-8DC9-C5B5A571F3F8}"/>
    <cellStyle name="Total 2 2 2 5 4 2" xfId="37622" xr:uid="{9CE72D3B-DDBD-493E-8754-70F851427093}"/>
    <cellStyle name="Total 2 2 2 5 4 3" xfId="37623" xr:uid="{15AB541C-A85E-42E3-9B69-7AB08AD7A4A5}"/>
    <cellStyle name="Total 2 2 2 5 4 4" xfId="37624" xr:uid="{D88C4919-E3CF-41D2-8BA2-8A266DB471B1}"/>
    <cellStyle name="Total 2 2 2 5 5" xfId="37625" xr:uid="{9FE2C922-06AF-4AD6-AB84-B3BF408929AD}"/>
    <cellStyle name="Total 2 2 2 5 5 2" xfId="37626" xr:uid="{EC2DD73E-8259-4683-B488-D7DAB16C991F}"/>
    <cellStyle name="Total 2 2 2 5 5 3" xfId="37627" xr:uid="{C9D22D1F-2B0D-414D-A8EE-FB7AA1CB3AF6}"/>
    <cellStyle name="Total 2 2 2 5 5 4" xfId="37628" xr:uid="{C7D7BA89-549F-401E-87CF-767EA835F166}"/>
    <cellStyle name="Total 2 2 2 5 6" xfId="37629" xr:uid="{5765B68F-C563-42A9-ABD7-8CF682E50166}"/>
    <cellStyle name="Total 2 2 2 5 6 2" xfId="37630" xr:uid="{27036333-2A88-4AC2-9051-82B1DF17819E}"/>
    <cellStyle name="Total 2 2 2 5 6 3" xfId="37631" xr:uid="{2C4F0C0A-23DF-4E1D-A1C2-F7F1D322BDCE}"/>
    <cellStyle name="Total 2 2 2 5 6 4" xfId="37632" xr:uid="{D989B7CC-8DAD-4C6C-8058-5A47B2AF1D89}"/>
    <cellStyle name="Total 2 2 2 5 7" xfId="37633" xr:uid="{0C804325-7790-49FA-B597-A28780E22D7F}"/>
    <cellStyle name="Total 2 2 2 5 8" xfId="37634" xr:uid="{D2916E19-3893-4247-861F-37028BB7D12C}"/>
    <cellStyle name="Total 2 2 2 5 9" xfId="37635" xr:uid="{3E047A21-32B0-4556-B098-D6DAAFBFBA6D}"/>
    <cellStyle name="Total 2 2 2 6" xfId="37636" xr:uid="{30AF0B58-7A6C-4B43-8CAF-11085D423C6C}"/>
    <cellStyle name="Total 2 2 2 6 2" xfId="37637" xr:uid="{C437A605-3999-4916-AF23-73142CD6C840}"/>
    <cellStyle name="Total 2 2 2 6 2 2" xfId="37638" xr:uid="{857116B2-19EC-4F98-8C00-268D5281BF46}"/>
    <cellStyle name="Total 2 2 2 6 2 3" xfId="37639" xr:uid="{93BDA54E-E077-4D66-856D-DDEAC3940198}"/>
    <cellStyle name="Total 2 2 2 6 3" xfId="37640" xr:uid="{00C8AF8E-F6A3-46A5-9C74-A6BF22CF73E4}"/>
    <cellStyle name="Total 2 2 2 6 3 2" xfId="37641" xr:uid="{D71092F2-680D-473E-9859-82615D7C6AD0}"/>
    <cellStyle name="Total 2 2 2 6 3 3" xfId="37642" xr:uid="{68B71D80-8D3F-4EBC-9EF0-B1B0002033A3}"/>
    <cellStyle name="Total 2 2 2 6 4" xfId="37643" xr:uid="{FA48E103-1525-4320-9D61-2F4EA04CE525}"/>
    <cellStyle name="Total 2 2 2 6 4 2" xfId="37644" xr:uid="{F4095A68-E8D8-4754-A823-166BB8574B24}"/>
    <cellStyle name="Total 2 2 2 6 4 3" xfId="37645" xr:uid="{69938AF0-5415-4C1C-B651-483D68E9B765}"/>
    <cellStyle name="Total 2 2 2 6 5" xfId="37646" xr:uid="{70F3A2B1-049A-4457-9D22-9D87AFC33FE1}"/>
    <cellStyle name="Total 2 2 2 6 5 2" xfId="37647" xr:uid="{3EFEE36D-F66B-4571-8DCA-3C3DA184F2EA}"/>
    <cellStyle name="Total 2 2 2 6 5 3" xfId="37648" xr:uid="{0FE09DE5-2DBE-4D1D-8A2B-32919D954EAD}"/>
    <cellStyle name="Total 2 2 2 6 6" xfId="37649" xr:uid="{F6D912F2-2E2E-40E7-951B-0FF733205577}"/>
    <cellStyle name="Total 2 2 2 6 6 2" xfId="37650" xr:uid="{649EBF0D-5CF1-4B59-9120-7FBD14F91AC2}"/>
    <cellStyle name="Total 2 2 2 6 6 3" xfId="37651" xr:uid="{9653ADF6-BB9A-4A4C-88CB-D58EABCD3447}"/>
    <cellStyle name="Total 2 2 2 6 7" xfId="37652" xr:uid="{F941E2C6-D260-4A82-9B92-E293954E199D}"/>
    <cellStyle name="Total 2 2 2 6 8" xfId="37653" xr:uid="{444D1299-6F03-43FA-9911-5DFA9C4C3F20}"/>
    <cellStyle name="Total 2 2 2 6 9" xfId="37654" xr:uid="{D377D714-4F27-46DB-8E11-6A7A8C4777D1}"/>
    <cellStyle name="Total 2 2 2 7" xfId="37655" xr:uid="{20A45C8D-38A8-467A-BEBF-0A18EC04383C}"/>
    <cellStyle name="Total 2 2 2 7 2" xfId="37656" xr:uid="{9E3455D4-E68E-4866-8885-2EB698E2D806}"/>
    <cellStyle name="Total 2 2 2 7 2 2" xfId="37657" xr:uid="{76EF3ED3-98F4-4438-8FDC-AD376F80D60C}"/>
    <cellStyle name="Total 2 2 2 7 2 3" xfId="37658" xr:uid="{7191E9C3-BAD3-4AB4-BBBE-6BFC2FB8CA18}"/>
    <cellStyle name="Total 2 2 2 7 3" xfId="37659" xr:uid="{A31B0ED6-58F1-4815-83E0-8BA354972875}"/>
    <cellStyle name="Total 2 2 2 7 3 2" xfId="37660" xr:uid="{1D26A7D5-C49F-4FC4-A1FC-A827172FCF7C}"/>
    <cellStyle name="Total 2 2 2 7 3 3" xfId="37661" xr:uid="{91449616-A192-4B8F-867F-6817D62F46DA}"/>
    <cellStyle name="Total 2 2 2 7 4" xfId="37662" xr:uid="{1B5C3541-4D49-43EA-B009-EFC7CD239DB9}"/>
    <cellStyle name="Total 2 2 2 7 4 2" xfId="37663" xr:uid="{8C63F8C1-A6E3-4F39-AEA2-06F9559F9E8D}"/>
    <cellStyle name="Total 2 2 2 7 4 3" xfId="37664" xr:uid="{6EB76B26-2D4D-47AE-B519-E09FC7D1D41F}"/>
    <cellStyle name="Total 2 2 2 7 5" xfId="37665" xr:uid="{7E053530-ABCF-4AE6-B5FC-B52E3F5941CF}"/>
    <cellStyle name="Total 2 2 2 7 5 2" xfId="37666" xr:uid="{C30C49D9-6A6B-4D15-B143-2876BD486AA4}"/>
    <cellStyle name="Total 2 2 2 7 5 3" xfId="37667" xr:uid="{DF232C1F-F223-451A-90C3-E8A47CD7663C}"/>
    <cellStyle name="Total 2 2 2 7 6" xfId="37668" xr:uid="{BAF55609-9101-40E0-93CE-8AEA7287F3F8}"/>
    <cellStyle name="Total 2 2 2 7 6 2" xfId="37669" xr:uid="{96E4DAF5-50ED-42D5-8DC4-BECDE4236247}"/>
    <cellStyle name="Total 2 2 2 7 6 3" xfId="37670" xr:uid="{4FA40861-7A86-41CF-A4AF-451BFB20432D}"/>
    <cellStyle name="Total 2 2 2 7 7" xfId="37671" xr:uid="{953FB69A-45A9-4DD0-8207-FBFD54336AB0}"/>
    <cellStyle name="Total 2 2 2 7 8" xfId="37672" xr:uid="{01DD3C84-8CF4-47D9-B888-B4E61A03FBDD}"/>
    <cellStyle name="Total 2 2 2 7 9" xfId="37673" xr:uid="{C193E853-CCF0-4404-9F7E-7961D3E871D4}"/>
    <cellStyle name="Total 2 2 2 8" xfId="37674" xr:uid="{620A241D-ABFA-409D-AC1E-76015E154E5F}"/>
    <cellStyle name="Total 2 2 2 8 2" xfId="37675" xr:uid="{A0B31C3C-9000-4332-93FE-C7169A467ACC}"/>
    <cellStyle name="Total 2 2 2 8 2 2" xfId="37676" xr:uid="{018806BE-C31B-493A-BEA9-82F8668A0609}"/>
    <cellStyle name="Total 2 2 2 8 2 3" xfId="37677" xr:uid="{00C4529E-08D0-4CFE-A00A-B62149E346B8}"/>
    <cellStyle name="Total 2 2 2 8 3" xfId="37678" xr:uid="{9EF671FC-2EF9-4C4C-8BAB-527513E3274E}"/>
    <cellStyle name="Total 2 2 2 8 3 2" xfId="37679" xr:uid="{4FE202C6-B198-4D74-B0B7-FA84C248C2F3}"/>
    <cellStyle name="Total 2 2 2 8 3 3" xfId="37680" xr:uid="{ED5059CE-B31B-43CA-9BA3-C6A0B1D75BEB}"/>
    <cellStyle name="Total 2 2 2 8 4" xfId="37681" xr:uid="{3031903F-EC39-44C4-B4C4-40210DFDF431}"/>
    <cellStyle name="Total 2 2 2 8 4 2" xfId="37682" xr:uid="{AFAF1CF1-D3FD-4CA0-8D5B-C1F6C23B3F95}"/>
    <cellStyle name="Total 2 2 2 8 4 3" xfId="37683" xr:uid="{6C49D9E7-A20A-4BF2-AE72-F0690107C321}"/>
    <cellStyle name="Total 2 2 2 8 5" xfId="37684" xr:uid="{B9FAC68E-EA66-4F25-9396-DE4E5298139A}"/>
    <cellStyle name="Total 2 2 2 8 5 2" xfId="37685" xr:uid="{E201B9AB-9D86-4776-9F60-DB3F7DE30E26}"/>
    <cellStyle name="Total 2 2 2 8 5 3" xfId="37686" xr:uid="{4EA7EE0F-4147-42FB-9BF1-C84BEEE1B58C}"/>
    <cellStyle name="Total 2 2 2 8 6" xfId="37687" xr:uid="{4491B2EE-F0FA-4869-8770-B73B5913BE8C}"/>
    <cellStyle name="Total 2 2 2 8 6 2" xfId="37688" xr:uid="{9CF10C93-DF20-42E5-BE41-C5E39C6C2FE0}"/>
    <cellStyle name="Total 2 2 2 8 6 3" xfId="37689" xr:uid="{5962690C-8D52-48EA-9890-12D90DC98764}"/>
    <cellStyle name="Total 2 2 2 8 7" xfId="37690" xr:uid="{F9C848CC-E576-48D7-B7B1-2B9A8E2DE56C}"/>
    <cellStyle name="Total 2 2 2 8 8" xfId="37691" xr:uid="{6DB041A4-95C7-4550-875B-78A86472BE55}"/>
    <cellStyle name="Total 2 2 2 8 9" xfId="37692" xr:uid="{33A3D604-4CB1-4DFD-BE8E-CA326E169FA1}"/>
    <cellStyle name="Total 2 2 2 9" xfId="37693" xr:uid="{AA4ED11A-90FC-4A80-81B1-B2F84984BF22}"/>
    <cellStyle name="Total 2 2 2 9 2" xfId="37694" xr:uid="{F8BAD504-E114-4F33-8460-CD2142883AEE}"/>
    <cellStyle name="Total 2 2 2 9 2 2" xfId="37695" xr:uid="{174F6262-BABC-43AF-92AA-F7EF2D597A52}"/>
    <cellStyle name="Total 2 2 2 9 2 3" xfId="37696" xr:uid="{06BF1C6F-2A23-4A8A-8879-4D8C7BD960DD}"/>
    <cellStyle name="Total 2 2 2 9 3" xfId="37697" xr:uid="{1BB5BF78-D5A6-4814-9536-7DC7280558E3}"/>
    <cellStyle name="Total 2 2 2 9 3 2" xfId="37698" xr:uid="{BF934A8E-71A2-40CE-A38C-99F9F7CEC1D1}"/>
    <cellStyle name="Total 2 2 2 9 3 3" xfId="37699" xr:uid="{4B7CBFF2-1CD8-4091-A451-46B14699DD0B}"/>
    <cellStyle name="Total 2 2 2 9 4" xfId="37700" xr:uid="{B6F297CE-E63C-471D-97D9-907283DD6531}"/>
    <cellStyle name="Total 2 2 2 9 4 2" xfId="37701" xr:uid="{7DBBCAD9-C8F6-470C-8C69-3462DC9BFC8E}"/>
    <cellStyle name="Total 2 2 2 9 4 3" xfId="37702" xr:uid="{AE6E0F68-7175-4AE6-9535-282800A14E8C}"/>
    <cellStyle name="Total 2 2 2 9 5" xfId="37703" xr:uid="{E1EB1755-65B2-4853-BDBF-4EC2B34D654F}"/>
    <cellStyle name="Total 2 2 2 9 5 2" xfId="37704" xr:uid="{FD83F631-35F5-41EF-BBC9-4AE7D0912CCB}"/>
    <cellStyle name="Total 2 2 2 9 5 3" xfId="37705" xr:uid="{9B23BBBD-27DC-414E-BE74-D4C890787BBD}"/>
    <cellStyle name="Total 2 2 2 9 6" xfId="37706" xr:uid="{BEAEFE83-2937-4CCF-AE3E-4EC854E361E2}"/>
    <cellStyle name="Total 2 2 2 9 6 2" xfId="37707" xr:uid="{D14994B3-1D29-4466-A3B2-F2B89E77CB88}"/>
    <cellStyle name="Total 2 2 2 9 6 3" xfId="37708" xr:uid="{12E6003E-7F21-4FF4-8359-1A0817A37AB2}"/>
    <cellStyle name="Total 2 2 2 9 7" xfId="37709" xr:uid="{51E9B43D-7B81-4433-B087-4ED6443836E9}"/>
    <cellStyle name="Total 2 2 2 9 8" xfId="37710" xr:uid="{A806C428-F6A8-4F9C-8EDE-F1A8EB047F6D}"/>
    <cellStyle name="Total 2 2 2 9 9" xfId="37711" xr:uid="{C7B21B7F-C83D-457D-B4C6-FE0F45E1FEB2}"/>
    <cellStyle name="Total 2 2 20" xfId="37712" xr:uid="{0B694C0A-D0CB-4B9E-90A9-08EE4D9C7984}"/>
    <cellStyle name="Total 2 2 21" xfId="37713" xr:uid="{6A97762C-C110-4581-B91E-C5C9287D2641}"/>
    <cellStyle name="Total 2 2 22" xfId="37714" xr:uid="{1C681926-B46B-4E9B-8BB6-A39E3C896FBC}"/>
    <cellStyle name="Total 2 2 3" xfId="37715" xr:uid="{8BEA56DA-CD92-4663-B59A-0CBA7FE35BB5}"/>
    <cellStyle name="Total 2 2 3 10" xfId="37716" xr:uid="{D677D366-9BDD-434C-BBC5-C84D52CD5768}"/>
    <cellStyle name="Total 2 2 3 10 2" xfId="37717" xr:uid="{3D015C06-E988-4889-A9D5-CA81E958A685}"/>
    <cellStyle name="Total 2 2 3 10 2 2" xfId="37718" xr:uid="{83861ACA-F70C-4CF1-B680-A5926123AD0C}"/>
    <cellStyle name="Total 2 2 3 10 2 3" xfId="37719" xr:uid="{C1C0BC81-7807-4A61-B124-86A4E0D738C4}"/>
    <cellStyle name="Total 2 2 3 10 3" xfId="37720" xr:uid="{517F9185-CCFC-4BEA-9943-2790F94DA8E0}"/>
    <cellStyle name="Total 2 2 3 10 3 2" xfId="37721" xr:uid="{D30CCD91-FE15-4759-8101-B7F8A9654EEF}"/>
    <cellStyle name="Total 2 2 3 10 3 3" xfId="37722" xr:uid="{252FF632-DADF-43AA-94BB-A7E71E3D4E20}"/>
    <cellStyle name="Total 2 2 3 10 4" xfId="37723" xr:uid="{2211F601-B9FB-4CD7-81C4-64A1D63D4B4B}"/>
    <cellStyle name="Total 2 2 3 10 4 2" xfId="37724" xr:uid="{274C8EE4-C570-4EB2-B0E0-43812B77FABE}"/>
    <cellStyle name="Total 2 2 3 10 4 3" xfId="37725" xr:uid="{3847B1EB-810F-4888-B931-DB326BC9B77B}"/>
    <cellStyle name="Total 2 2 3 10 5" xfId="37726" xr:uid="{D18CF20A-D587-4303-B002-AA7F1E6414F0}"/>
    <cellStyle name="Total 2 2 3 10 5 2" xfId="37727" xr:uid="{821A2D7A-41F9-4F46-80B9-87DEA5C46C3D}"/>
    <cellStyle name="Total 2 2 3 10 5 3" xfId="37728" xr:uid="{9FD17229-8D99-4370-9342-22E73D433AB5}"/>
    <cellStyle name="Total 2 2 3 10 6" xfId="37729" xr:uid="{8F4CD380-C754-4B48-A7FE-3671B9833AFD}"/>
    <cellStyle name="Total 2 2 3 10 6 2" xfId="37730" xr:uid="{8131F423-9FE7-42A9-B3D3-369FB30AAD0F}"/>
    <cellStyle name="Total 2 2 3 10 6 3" xfId="37731" xr:uid="{DD8D2FCB-BF54-4714-88A2-84C001AE0C13}"/>
    <cellStyle name="Total 2 2 3 10 7" xfId="37732" xr:uid="{E26FB256-3986-452D-AA27-0B4E77736981}"/>
    <cellStyle name="Total 2 2 3 10 8" xfId="37733" xr:uid="{B3D061D8-581C-4247-B0DB-1146F32E2E8E}"/>
    <cellStyle name="Total 2 2 3 10 9" xfId="37734" xr:uid="{7C9BEC1A-7144-4F96-A033-BC61730E2E49}"/>
    <cellStyle name="Total 2 2 3 11" xfId="37735" xr:uid="{DFB15FF2-784A-4821-BAF2-532E9C9806C3}"/>
    <cellStyle name="Total 2 2 3 11 2" xfId="37736" xr:uid="{2921BC2F-7DCC-469B-B468-524C45D6B720}"/>
    <cellStyle name="Total 2 2 3 11 2 2" xfId="37737" xr:uid="{2F7735D7-0FC3-48F8-A67B-67106EA8517A}"/>
    <cellStyle name="Total 2 2 3 11 2 3" xfId="37738" xr:uid="{EE9438E9-F3AE-479A-AE30-9F2BDA0AC526}"/>
    <cellStyle name="Total 2 2 3 11 3" xfId="37739" xr:uid="{A7B71524-B1F9-4ECF-8359-230832560EBB}"/>
    <cellStyle name="Total 2 2 3 11 3 2" xfId="37740" xr:uid="{566BA4AE-95EB-4E0A-8260-37FEE1F63D2E}"/>
    <cellStyle name="Total 2 2 3 11 3 3" xfId="37741" xr:uid="{7D1635BB-4926-468B-9CB8-B2A1CC762839}"/>
    <cellStyle name="Total 2 2 3 11 4" xfId="37742" xr:uid="{555961AC-BA1C-4934-AD69-CC92E3FF849E}"/>
    <cellStyle name="Total 2 2 3 11 4 2" xfId="37743" xr:uid="{FAECD404-D46F-494E-9D8E-2903B1383078}"/>
    <cellStyle name="Total 2 2 3 11 4 3" xfId="37744" xr:uid="{A4B16C56-C219-4C37-A8E4-6BCC22239C61}"/>
    <cellStyle name="Total 2 2 3 11 5" xfId="37745" xr:uid="{EC5A5621-551B-4788-8268-DAB4A5922B56}"/>
    <cellStyle name="Total 2 2 3 11 5 2" xfId="37746" xr:uid="{81414706-640F-4459-9134-71C4A9657043}"/>
    <cellStyle name="Total 2 2 3 11 5 3" xfId="37747" xr:uid="{D52FF3A4-F36E-4A1B-9123-E216B7EC19E2}"/>
    <cellStyle name="Total 2 2 3 11 6" xfId="37748" xr:uid="{42311AB3-DC89-41D8-B856-D83639A18B89}"/>
    <cellStyle name="Total 2 2 3 11 6 2" xfId="37749" xr:uid="{4168DF1E-01D3-45F0-B3C3-991FBEA0C4B8}"/>
    <cellStyle name="Total 2 2 3 11 6 3" xfId="37750" xr:uid="{D3F3DCA0-9B47-492E-AAB0-759DAB96BA93}"/>
    <cellStyle name="Total 2 2 3 11 7" xfId="37751" xr:uid="{1FBFCE6A-0278-433F-8ACF-B080826C8FD5}"/>
    <cellStyle name="Total 2 2 3 11 8" xfId="37752" xr:uid="{CCE7C8FE-B083-4A55-AC1C-63E923855E07}"/>
    <cellStyle name="Total 2 2 3 11 9" xfId="37753" xr:uid="{90D314B1-72CE-42E9-AC42-EF06409BE2ED}"/>
    <cellStyle name="Total 2 2 3 12" xfId="37754" xr:uid="{001FD5DC-EC7F-47E4-B935-0B0074648283}"/>
    <cellStyle name="Total 2 2 3 12 2" xfId="37755" xr:uid="{72F77973-E250-41E7-BEF0-2002D6E7E0C6}"/>
    <cellStyle name="Total 2 2 3 12 2 2" xfId="37756" xr:uid="{7690B48D-A530-47D6-9014-3ABE0634FED0}"/>
    <cellStyle name="Total 2 2 3 12 2 3" xfId="37757" xr:uid="{597520DC-FD22-413F-9C6F-AB05ECE366B5}"/>
    <cellStyle name="Total 2 2 3 12 3" xfId="37758" xr:uid="{44CB9933-7BAA-4704-8BD6-E02E6330F338}"/>
    <cellStyle name="Total 2 2 3 12 3 2" xfId="37759" xr:uid="{9914E570-B1C8-4C67-892D-9D2915DFD85F}"/>
    <cellStyle name="Total 2 2 3 12 3 3" xfId="37760" xr:uid="{013F1D85-7881-4633-BAC6-C1A214FEAFC6}"/>
    <cellStyle name="Total 2 2 3 12 4" xfId="37761" xr:uid="{626486AF-D7FA-4F9E-AB92-17217393E3FD}"/>
    <cellStyle name="Total 2 2 3 12 4 2" xfId="37762" xr:uid="{5A7A74A0-FB9C-463D-B04E-89E685B3E512}"/>
    <cellStyle name="Total 2 2 3 12 4 3" xfId="37763" xr:uid="{06DBE1F5-0AD7-4062-B049-D3C141010CC8}"/>
    <cellStyle name="Total 2 2 3 12 5" xfId="37764" xr:uid="{C2188955-0D27-41B6-958C-9C25407FE763}"/>
    <cellStyle name="Total 2 2 3 12 5 2" xfId="37765" xr:uid="{A5F32A54-B7FC-44FA-84EE-9DCD1E39332B}"/>
    <cellStyle name="Total 2 2 3 12 5 3" xfId="37766" xr:uid="{4A45C94E-881C-4816-B93F-3B7F7E67900C}"/>
    <cellStyle name="Total 2 2 3 12 6" xfId="37767" xr:uid="{27BA5E0A-376B-4E29-B9DA-2FD19838162D}"/>
    <cellStyle name="Total 2 2 3 12 6 2" xfId="37768" xr:uid="{16C36F71-B1DB-4432-A215-C6997DC3A773}"/>
    <cellStyle name="Total 2 2 3 12 6 3" xfId="37769" xr:uid="{4274126D-0BB6-45AE-83D2-75EC1747DCDB}"/>
    <cellStyle name="Total 2 2 3 12 7" xfId="37770" xr:uid="{B9BF41C4-5A2F-4966-AFF7-2AEE48827568}"/>
    <cellStyle name="Total 2 2 3 12 8" xfId="37771" xr:uid="{74CE2D7F-FC6D-4E6C-94D9-02BB0DC6205D}"/>
    <cellStyle name="Total 2 2 3 12 9" xfId="37772" xr:uid="{94E0CD34-DBFC-49F5-9716-8377D3BF3F06}"/>
    <cellStyle name="Total 2 2 3 13" xfId="37773" xr:uid="{2E3B7399-36E6-473A-BD50-6F29056A09BD}"/>
    <cellStyle name="Total 2 2 3 13 2" xfId="37774" xr:uid="{3AB2C3B7-270A-4AF6-A5B5-7AEC0F96028A}"/>
    <cellStyle name="Total 2 2 3 13 2 2" xfId="37775" xr:uid="{CECE0B1F-A283-46D2-972B-50BF29F06D34}"/>
    <cellStyle name="Total 2 2 3 13 2 3" xfId="37776" xr:uid="{1A494571-8CB8-43C2-B3E2-32E516DE655D}"/>
    <cellStyle name="Total 2 2 3 13 3" xfId="37777" xr:uid="{466BC764-2DB7-486F-AC7C-B03CCF23023F}"/>
    <cellStyle name="Total 2 2 3 13 3 2" xfId="37778" xr:uid="{CEC5DA39-F92C-495D-8632-13D5628B050F}"/>
    <cellStyle name="Total 2 2 3 13 3 3" xfId="37779" xr:uid="{81F0CF1F-7607-4BD8-8E37-85C9B6A7CF73}"/>
    <cellStyle name="Total 2 2 3 13 4" xfId="37780" xr:uid="{321411DC-2845-440A-B6A1-33467F621EFD}"/>
    <cellStyle name="Total 2 2 3 13 4 2" xfId="37781" xr:uid="{B128FD95-5A1C-47C5-99D1-A3344F7131E6}"/>
    <cellStyle name="Total 2 2 3 13 4 3" xfId="37782" xr:uid="{7D3BD1C1-3BBA-4E19-9695-A879B9686E3D}"/>
    <cellStyle name="Total 2 2 3 13 5" xfId="37783" xr:uid="{F73ACBD9-BABD-4C0F-B9D7-E7819634B7DF}"/>
    <cellStyle name="Total 2 2 3 13 5 2" xfId="37784" xr:uid="{38505318-A9C5-446C-A712-E330CFBE1617}"/>
    <cellStyle name="Total 2 2 3 13 5 3" xfId="37785" xr:uid="{4AC0AA48-5820-46ED-B82F-077319B85ABD}"/>
    <cellStyle name="Total 2 2 3 13 6" xfId="37786" xr:uid="{D849A71D-9177-42B3-87E8-B81B9292D40F}"/>
    <cellStyle name="Total 2 2 3 13 6 2" xfId="37787" xr:uid="{4CA865FB-95F3-4CA8-8F06-286F777D20A4}"/>
    <cellStyle name="Total 2 2 3 13 6 3" xfId="37788" xr:uid="{B4ED92E4-12D7-4A24-84D1-3BBC1D78E188}"/>
    <cellStyle name="Total 2 2 3 13 7" xfId="37789" xr:uid="{87572CC6-DF7F-4608-B10C-E5BA2F33B00F}"/>
    <cellStyle name="Total 2 2 3 13 8" xfId="37790" xr:uid="{3B96521F-1B0C-46CC-B648-7644E601FCC9}"/>
    <cellStyle name="Total 2 2 3 13 9" xfId="37791" xr:uid="{939B7FCA-2169-47B9-92E7-8FC0D17D4245}"/>
    <cellStyle name="Total 2 2 3 14" xfId="37792" xr:uid="{1779E946-4666-4AAE-B3A1-29B643411D21}"/>
    <cellStyle name="Total 2 2 3 14 2" xfId="37793" xr:uid="{26AB0150-2A71-4FEC-A8B1-56295EAD8050}"/>
    <cellStyle name="Total 2 2 3 14 3" xfId="37794" xr:uid="{2E548360-7BC7-4096-83FA-A30729DDD31F}"/>
    <cellStyle name="Total 2 2 3 14 4" xfId="37795" xr:uid="{78C8FF03-45DD-44EB-8901-C54B95BBD43A}"/>
    <cellStyle name="Total 2 2 3 15" xfId="37796" xr:uid="{B6972F65-72A2-41A2-9B51-FB75FBF426A1}"/>
    <cellStyle name="Total 2 2 3 16" xfId="37797" xr:uid="{2D8E375E-EA56-4140-9D3B-908115C7E09A}"/>
    <cellStyle name="Total 2 2 3 17" xfId="37798" xr:uid="{FD594AC0-92C9-43F2-B182-EE60DD8360D3}"/>
    <cellStyle name="Total 2 2 3 18" xfId="37799" xr:uid="{60B099F5-E9BE-4FE8-9A7C-89E1DFD3119C}"/>
    <cellStyle name="Total 2 2 3 19" xfId="37800" xr:uid="{37006736-3459-42E7-95CC-366C7DD5F3C1}"/>
    <cellStyle name="Total 2 2 3 2" xfId="37801" xr:uid="{ACE83FEC-6BB7-4B67-89EF-5F1F2BC4FC5C}"/>
    <cellStyle name="Total 2 2 3 2 10" xfId="37802" xr:uid="{A144BFDC-2DF2-437C-92C8-32E9DD3ACEDE}"/>
    <cellStyle name="Total 2 2 3 2 10 2" xfId="37803" xr:uid="{0B1E836A-D223-47AD-9B5F-41E718893B7F}"/>
    <cellStyle name="Total 2 2 3 2 10 2 2" xfId="37804" xr:uid="{1686C306-257F-44BC-8775-971DDA81C7A2}"/>
    <cellStyle name="Total 2 2 3 2 10 2 3" xfId="37805" xr:uid="{D480335F-F545-4E5D-A1B6-7D5FE4CE2FA6}"/>
    <cellStyle name="Total 2 2 3 2 10 3" xfId="37806" xr:uid="{535AF70D-0F7E-4173-8529-E2D60EB3E6C4}"/>
    <cellStyle name="Total 2 2 3 2 10 3 2" xfId="37807" xr:uid="{3B7BA253-6C1E-4225-8CD0-A931BB9F77D9}"/>
    <cellStyle name="Total 2 2 3 2 10 3 3" xfId="37808" xr:uid="{53D53D01-5FB7-488D-AA6C-7CADF9B7DE2B}"/>
    <cellStyle name="Total 2 2 3 2 10 4" xfId="37809" xr:uid="{31BAFDE7-EA69-48B8-A7C8-069E19A54724}"/>
    <cellStyle name="Total 2 2 3 2 10 4 2" xfId="37810" xr:uid="{261DF0FD-088E-4A4C-B786-2CB08B9AE4F4}"/>
    <cellStyle name="Total 2 2 3 2 10 4 3" xfId="37811" xr:uid="{ED73E5F3-B32D-4844-9A1A-0D2FEB4B577B}"/>
    <cellStyle name="Total 2 2 3 2 10 5" xfId="37812" xr:uid="{D4039A73-EBD8-4FF8-A236-A6E57A3A501D}"/>
    <cellStyle name="Total 2 2 3 2 10 5 2" xfId="37813" xr:uid="{9B7750F1-DC68-4800-8B8D-2618495DF10C}"/>
    <cellStyle name="Total 2 2 3 2 10 5 3" xfId="37814" xr:uid="{7C05CB46-CF97-4A10-98AF-82E850029BF0}"/>
    <cellStyle name="Total 2 2 3 2 10 6" xfId="37815" xr:uid="{FD677F3F-20D6-4E20-B9A6-26C13FAD0899}"/>
    <cellStyle name="Total 2 2 3 2 10 6 2" xfId="37816" xr:uid="{719B97A8-F007-4230-84AA-3AFB46FD9CB3}"/>
    <cellStyle name="Total 2 2 3 2 10 6 3" xfId="37817" xr:uid="{31CE9D53-F5D8-44B8-8AFA-56402128BF2B}"/>
    <cellStyle name="Total 2 2 3 2 10 7" xfId="37818" xr:uid="{52108062-F1F7-4BB8-85E1-D20F35AB8524}"/>
    <cellStyle name="Total 2 2 3 2 10 8" xfId="37819" xr:uid="{A9391AEB-9320-4A70-85C4-CDD98063734B}"/>
    <cellStyle name="Total 2 2 3 2 11" xfId="37820" xr:uid="{ACBB8061-8BC9-4D33-93CB-3ADDD0FFB831}"/>
    <cellStyle name="Total 2 2 3 2 11 2" xfId="37821" xr:uid="{D7FD86AD-4DFC-4870-A66B-2B2DC063D2F3}"/>
    <cellStyle name="Total 2 2 3 2 11 2 2" xfId="37822" xr:uid="{264AF7C1-4D59-40AB-BEDE-BA47A1F11B59}"/>
    <cellStyle name="Total 2 2 3 2 11 2 3" xfId="37823" xr:uid="{832CFD18-B0BD-44FD-97B2-2EE25FEBBFE8}"/>
    <cellStyle name="Total 2 2 3 2 11 3" xfId="37824" xr:uid="{FBFF1C28-41D9-458B-B6A2-0AB267967FBC}"/>
    <cellStyle name="Total 2 2 3 2 11 3 2" xfId="37825" xr:uid="{3AF44330-4934-4B31-8140-1F02348DE99D}"/>
    <cellStyle name="Total 2 2 3 2 11 3 3" xfId="37826" xr:uid="{BD892C32-2CD0-4F4D-8B83-8FF5B1C2AB7F}"/>
    <cellStyle name="Total 2 2 3 2 11 4" xfId="37827" xr:uid="{D61D9269-527A-4C30-B270-CC8FD7324298}"/>
    <cellStyle name="Total 2 2 3 2 11 4 2" xfId="37828" xr:uid="{22834A6E-6E66-4CAC-AF5B-DFB18602DAC6}"/>
    <cellStyle name="Total 2 2 3 2 11 4 3" xfId="37829" xr:uid="{FE7E6EB7-C93D-45C8-8288-97BC9BCE33D8}"/>
    <cellStyle name="Total 2 2 3 2 11 5" xfId="37830" xr:uid="{5ADB2C20-162F-48B7-9041-17AA957E366A}"/>
    <cellStyle name="Total 2 2 3 2 11 5 2" xfId="37831" xr:uid="{2F96BD56-3457-4095-A25C-109BF43BD9CC}"/>
    <cellStyle name="Total 2 2 3 2 11 5 3" xfId="37832" xr:uid="{762F0D57-5437-406E-ABE4-E26AAD6FFB2B}"/>
    <cellStyle name="Total 2 2 3 2 11 6" xfId="37833" xr:uid="{C8747131-A46E-4C28-ABDA-79D45CB61966}"/>
    <cellStyle name="Total 2 2 3 2 11 6 2" xfId="37834" xr:uid="{BADD0E29-6A7E-4F35-8C61-442D1D16DC2D}"/>
    <cellStyle name="Total 2 2 3 2 11 6 3" xfId="37835" xr:uid="{91E43A95-1CC3-4924-BD97-F9185252F2B3}"/>
    <cellStyle name="Total 2 2 3 2 11 7" xfId="37836" xr:uid="{39A09FA5-3EB0-4061-977E-568076A7A898}"/>
    <cellStyle name="Total 2 2 3 2 11 8" xfId="37837" xr:uid="{BC54D03F-1239-457B-9B42-9A61A29F4692}"/>
    <cellStyle name="Total 2 2 3 2 12" xfId="37838" xr:uid="{B88848C7-7119-4374-9B71-C6A6748BDCCF}"/>
    <cellStyle name="Total 2 2 3 2 12 2" xfId="37839" xr:uid="{5EDE0292-3BA6-4257-9EE1-751FB2BE4D9B}"/>
    <cellStyle name="Total 2 2 3 2 12 2 2" xfId="37840" xr:uid="{7E51D748-A85E-48BE-9E22-5F477B2F27FF}"/>
    <cellStyle name="Total 2 2 3 2 12 2 3" xfId="37841" xr:uid="{3DE91B8D-D45D-45DB-903E-E1F613803245}"/>
    <cellStyle name="Total 2 2 3 2 12 3" xfId="37842" xr:uid="{8214C69E-FE0D-4564-A0D9-B00057739584}"/>
    <cellStyle name="Total 2 2 3 2 12 3 2" xfId="37843" xr:uid="{5C09B9CA-78B8-4819-A463-877FD458E49F}"/>
    <cellStyle name="Total 2 2 3 2 12 3 3" xfId="37844" xr:uid="{1111864E-2731-439E-9985-8710A156BF57}"/>
    <cellStyle name="Total 2 2 3 2 12 4" xfId="37845" xr:uid="{E6D2F843-F1D7-4110-90BC-1C886C5A31FC}"/>
    <cellStyle name="Total 2 2 3 2 12 4 2" xfId="37846" xr:uid="{58FA01C5-768C-4882-9901-B689F1FEE211}"/>
    <cellStyle name="Total 2 2 3 2 12 4 3" xfId="37847" xr:uid="{BAD04735-60B5-4A15-AF7E-2197D831A8CC}"/>
    <cellStyle name="Total 2 2 3 2 12 5" xfId="37848" xr:uid="{2E118F8F-3F54-492A-852E-3AE0CC6934FF}"/>
    <cellStyle name="Total 2 2 3 2 12 5 2" xfId="37849" xr:uid="{16CC8722-C5A4-4087-B2B7-BA63225C6AA3}"/>
    <cellStyle name="Total 2 2 3 2 12 5 3" xfId="37850" xr:uid="{A02A08C0-39D7-4E19-AE08-CA9CED890E8A}"/>
    <cellStyle name="Total 2 2 3 2 12 6" xfId="37851" xr:uid="{0A2FD0E9-D77E-4F2A-95A7-7F75369AF52E}"/>
    <cellStyle name="Total 2 2 3 2 12 6 2" xfId="37852" xr:uid="{0E3BCE99-A698-4D2F-A0FA-98A39E5DFA01}"/>
    <cellStyle name="Total 2 2 3 2 12 6 3" xfId="37853" xr:uid="{B316E534-6C82-4BD8-81DA-5F6DE99A20E5}"/>
    <cellStyle name="Total 2 2 3 2 12 7" xfId="37854" xr:uid="{79E481DC-E99E-467F-B82B-9CE9AFCE5EAF}"/>
    <cellStyle name="Total 2 2 3 2 12 8" xfId="37855" xr:uid="{6B17B161-7C49-4C71-9E0F-1C5C4D19AAAA}"/>
    <cellStyle name="Total 2 2 3 2 13" xfId="37856" xr:uid="{3A6E910D-8D57-4520-92E9-2D20678FD0F1}"/>
    <cellStyle name="Total 2 2 3 2 13 2" xfId="37857" xr:uid="{58DC61DA-8EB1-42D5-8B6B-CB7E8FAF1631}"/>
    <cellStyle name="Total 2 2 3 2 13 2 2" xfId="37858" xr:uid="{52F47E97-90F0-41B1-8F0C-460D5BD17A78}"/>
    <cellStyle name="Total 2 2 3 2 13 2 3" xfId="37859" xr:uid="{7757E926-8314-4105-88CE-F6BEC1574901}"/>
    <cellStyle name="Total 2 2 3 2 13 3" xfId="37860" xr:uid="{D0465B94-3949-49DB-AE5F-C13741C09680}"/>
    <cellStyle name="Total 2 2 3 2 13 3 2" xfId="37861" xr:uid="{D35E0E8B-8314-46F8-A3BB-0B6827AF95E3}"/>
    <cellStyle name="Total 2 2 3 2 13 3 3" xfId="37862" xr:uid="{EB330EBC-44DB-461E-90B2-1A1072D9A9F5}"/>
    <cellStyle name="Total 2 2 3 2 13 4" xfId="37863" xr:uid="{0948CA91-88A1-49A3-80EB-CDD8E017FC9B}"/>
    <cellStyle name="Total 2 2 3 2 13 4 2" xfId="37864" xr:uid="{7FC7D56B-43F4-4F40-B543-231711E53AC2}"/>
    <cellStyle name="Total 2 2 3 2 13 4 3" xfId="37865" xr:uid="{13A3518D-C606-4321-AAEE-2FEC4DA31BB6}"/>
    <cellStyle name="Total 2 2 3 2 13 5" xfId="37866" xr:uid="{61A05310-F099-493D-AA57-5971BF049FAC}"/>
    <cellStyle name="Total 2 2 3 2 13 5 2" xfId="37867" xr:uid="{E51DF243-88F8-4391-99DD-A136393EE79E}"/>
    <cellStyle name="Total 2 2 3 2 13 5 3" xfId="37868" xr:uid="{4075AE02-0297-460E-BFAB-5A1E82B33268}"/>
    <cellStyle name="Total 2 2 3 2 13 6" xfId="37869" xr:uid="{846A7BF7-213E-47BB-A638-1290E1C2ABF9}"/>
    <cellStyle name="Total 2 2 3 2 13 6 2" xfId="37870" xr:uid="{5A5E5AA5-1CD9-46D7-AE95-0708F65D96F1}"/>
    <cellStyle name="Total 2 2 3 2 13 6 3" xfId="37871" xr:uid="{C7FD78B5-09F9-4C08-85B9-64617360EE3B}"/>
    <cellStyle name="Total 2 2 3 2 13 7" xfId="37872" xr:uid="{72B2AD97-BA40-44DB-B8B2-C663759E6643}"/>
    <cellStyle name="Total 2 2 3 2 13 8" xfId="37873" xr:uid="{165ADD51-459A-48C3-9165-26630766290F}"/>
    <cellStyle name="Total 2 2 3 2 14" xfId="37874" xr:uid="{C79855FA-F789-4185-8AF7-608BF7878FDF}"/>
    <cellStyle name="Total 2 2 3 2 14 2" xfId="37875" xr:uid="{78082C73-21E4-4708-BD27-9866E0F0E6AF}"/>
    <cellStyle name="Total 2 2 3 2 14 2 2" xfId="37876" xr:uid="{4373B153-2AAE-4980-BAC4-FF4F071E693C}"/>
    <cellStyle name="Total 2 2 3 2 14 2 3" xfId="37877" xr:uid="{84580194-AED2-40BE-8ECD-D3BEFC71780C}"/>
    <cellStyle name="Total 2 2 3 2 14 3" xfId="37878" xr:uid="{9D735EC9-5221-432F-B00F-346B2107B721}"/>
    <cellStyle name="Total 2 2 3 2 14 3 2" xfId="37879" xr:uid="{DF50E723-F0E4-4435-B909-B11BE57C9F6E}"/>
    <cellStyle name="Total 2 2 3 2 14 3 3" xfId="37880" xr:uid="{27ABBFC5-9555-4B3A-9A2A-03A8297A0180}"/>
    <cellStyle name="Total 2 2 3 2 14 4" xfId="37881" xr:uid="{59F872F5-6F02-4ABB-9C07-3B7FBDA440EB}"/>
    <cellStyle name="Total 2 2 3 2 14 4 2" xfId="37882" xr:uid="{6F5D82A5-018B-4289-A4D3-6FB8813D33BA}"/>
    <cellStyle name="Total 2 2 3 2 14 4 3" xfId="37883" xr:uid="{82588ED2-3C96-4D05-B2D8-97EF69699D16}"/>
    <cellStyle name="Total 2 2 3 2 14 5" xfId="37884" xr:uid="{81990B0A-09DC-45AE-AF73-42FFCDB33918}"/>
    <cellStyle name="Total 2 2 3 2 14 5 2" xfId="37885" xr:uid="{73BD3C61-84DB-45B4-A2AC-4CCA3540B4CA}"/>
    <cellStyle name="Total 2 2 3 2 14 5 3" xfId="37886" xr:uid="{7A1B10C9-1445-490B-BDF5-3CA67A39C332}"/>
    <cellStyle name="Total 2 2 3 2 14 6" xfId="37887" xr:uid="{21C2771E-037A-4FB3-8043-E69D476461A8}"/>
    <cellStyle name="Total 2 2 3 2 14 6 2" xfId="37888" xr:uid="{4E9812FD-1590-47A9-A600-28A403F4B8D7}"/>
    <cellStyle name="Total 2 2 3 2 14 6 3" xfId="37889" xr:uid="{226146C2-AFDA-4C46-AE82-634D671374D8}"/>
    <cellStyle name="Total 2 2 3 2 14 7" xfId="37890" xr:uid="{FAD26BD3-051A-4FE4-AC34-84BBEA5C743B}"/>
    <cellStyle name="Total 2 2 3 2 14 8" xfId="37891" xr:uid="{DC1CBB36-16C4-4779-945B-D2EA7AA4A9DE}"/>
    <cellStyle name="Total 2 2 3 2 15" xfId="37892" xr:uid="{263C024F-85CF-4E90-9F4F-73E6B8D72446}"/>
    <cellStyle name="Total 2 2 3 2 15 2" xfId="37893" xr:uid="{C2A5B549-BDF3-467D-936E-5B9EEF5375AF}"/>
    <cellStyle name="Total 2 2 3 2 15 3" xfId="37894" xr:uid="{685246EE-5D03-423B-883F-A8C26E8846D4}"/>
    <cellStyle name="Total 2 2 3 2 16" xfId="37895" xr:uid="{FAD10E7C-C70D-4BF0-AD06-FE6F534A1A10}"/>
    <cellStyle name="Total 2 2 3 2 16 2" xfId="37896" xr:uid="{094A1088-099B-4F70-98B9-FE3FB6BFFB31}"/>
    <cellStyle name="Total 2 2 3 2 16 3" xfId="37897" xr:uid="{7242DD88-2C25-443D-8876-7893C2102EB9}"/>
    <cellStyle name="Total 2 2 3 2 17" xfId="37898" xr:uid="{A00A13EA-F72F-406F-8B15-C677BCC8F997}"/>
    <cellStyle name="Total 2 2 3 2 18" xfId="37899" xr:uid="{DED7FC56-8680-4905-BEE2-0BEFC16EC0BC}"/>
    <cellStyle name="Total 2 2 3 2 2" xfId="37900" xr:uid="{FB54334B-395F-4AB8-92C2-33061BE92526}"/>
    <cellStyle name="Total 2 2 3 2 2 2" xfId="37901" xr:uid="{D34B45F8-21DD-404B-8EEE-5ADF2405233B}"/>
    <cellStyle name="Total 2 2 3 2 2 2 2" xfId="37902" xr:uid="{34301B10-8D5F-4638-B42D-950ACACBBFE9}"/>
    <cellStyle name="Total 2 2 3 2 2 2 3" xfId="37903" xr:uid="{E74A77C2-9CEC-404A-8476-9E16D4AE09DA}"/>
    <cellStyle name="Total 2 2 3 2 2 3" xfId="37904" xr:uid="{C699122C-D50D-4809-96BA-A4F4E73EF372}"/>
    <cellStyle name="Total 2 2 3 2 2 3 2" xfId="37905" xr:uid="{FAF12E07-823C-4A01-90C2-98A314F1BE0E}"/>
    <cellStyle name="Total 2 2 3 2 2 3 3" xfId="37906" xr:uid="{477FB420-8355-41E4-9A71-03D2E3E4E781}"/>
    <cellStyle name="Total 2 2 3 2 2 4" xfId="37907" xr:uid="{C0E06226-CD17-4149-B1DA-93939C836F7D}"/>
    <cellStyle name="Total 2 2 3 2 2 4 2" xfId="37908" xr:uid="{78434F99-7768-498B-9C49-50E37DDD33E6}"/>
    <cellStyle name="Total 2 2 3 2 2 4 3" xfId="37909" xr:uid="{D2388050-8A4F-45CC-9C2D-C86C65996A56}"/>
    <cellStyle name="Total 2 2 3 2 2 5" xfId="37910" xr:uid="{280FB731-BF0B-444D-8ACE-F741EE3E7FFE}"/>
    <cellStyle name="Total 2 2 3 2 2 5 2" xfId="37911" xr:uid="{8875C933-A8E9-48ED-B839-AD7B707F7C67}"/>
    <cellStyle name="Total 2 2 3 2 2 5 3" xfId="37912" xr:uid="{0FDFDA0A-E7C5-4320-9E27-C4C75B972655}"/>
    <cellStyle name="Total 2 2 3 2 2 6" xfId="37913" xr:uid="{C8331C7D-810F-4A63-908B-EC93269155BF}"/>
    <cellStyle name="Total 2 2 3 2 2 6 2" xfId="37914" xr:uid="{0692975E-7C48-48BA-B0CD-7C1E8F15911F}"/>
    <cellStyle name="Total 2 2 3 2 2 6 3" xfId="37915" xr:uid="{1D7E4715-4306-4F8B-A232-AE0A61580348}"/>
    <cellStyle name="Total 2 2 3 2 2 7" xfId="37916" xr:uid="{0D1C6927-CF98-4338-B673-3DF6E40929FE}"/>
    <cellStyle name="Total 2 2 3 2 2 8" xfId="37917" xr:uid="{5FEDF6B1-8CA7-44AC-99A9-986B4D37C97A}"/>
    <cellStyle name="Total 2 2 3 2 2 9" xfId="37918" xr:uid="{865129C8-5FEF-4413-A5EA-4E1F942B310D}"/>
    <cellStyle name="Total 2 2 3 2 3" xfId="37919" xr:uid="{D37DB96C-A75E-4F99-A509-BCA646E5042A}"/>
    <cellStyle name="Total 2 2 3 2 3 2" xfId="37920" xr:uid="{B32694B8-17FF-4B89-BA17-48905D592619}"/>
    <cellStyle name="Total 2 2 3 2 3 2 2" xfId="37921" xr:uid="{1220B5BC-C362-4625-A332-575E58B2C1C7}"/>
    <cellStyle name="Total 2 2 3 2 3 2 3" xfId="37922" xr:uid="{92B157AD-6757-44DE-9FB7-4384EEDF7EDA}"/>
    <cellStyle name="Total 2 2 3 2 3 3" xfId="37923" xr:uid="{43E491C2-54EB-4DEB-A64B-DA1748B1E918}"/>
    <cellStyle name="Total 2 2 3 2 3 3 2" xfId="37924" xr:uid="{E45A122A-98D3-4997-A69E-2F307B9004F7}"/>
    <cellStyle name="Total 2 2 3 2 3 3 3" xfId="37925" xr:uid="{C5C4F79F-79CD-46FF-9531-729A395B5900}"/>
    <cellStyle name="Total 2 2 3 2 3 4" xfId="37926" xr:uid="{4621F359-9CC5-4A17-A2A7-BFB0E3A1F550}"/>
    <cellStyle name="Total 2 2 3 2 3 4 2" xfId="37927" xr:uid="{3CA33FB8-7F8E-469F-BEB6-B3AC04D9AE74}"/>
    <cellStyle name="Total 2 2 3 2 3 4 3" xfId="37928" xr:uid="{5FC4D6F5-4433-42BF-91E1-7A264B0A88AC}"/>
    <cellStyle name="Total 2 2 3 2 3 5" xfId="37929" xr:uid="{46982033-128A-466D-A9BE-9D841E345BDC}"/>
    <cellStyle name="Total 2 2 3 2 3 5 2" xfId="37930" xr:uid="{AFDFEC8C-BF5A-4832-B074-9DF6732E52FE}"/>
    <cellStyle name="Total 2 2 3 2 3 5 3" xfId="37931" xr:uid="{7CF85AFA-4FD9-4D82-8400-C12A95D02F4E}"/>
    <cellStyle name="Total 2 2 3 2 3 6" xfId="37932" xr:uid="{079A618A-A346-4ED5-83E0-E2138493FAD0}"/>
    <cellStyle name="Total 2 2 3 2 3 6 2" xfId="37933" xr:uid="{6A089ECF-3796-453F-950B-D846BB2AAE18}"/>
    <cellStyle name="Total 2 2 3 2 3 6 3" xfId="37934" xr:uid="{BD082331-4B89-4E49-80D6-B965F05B21F6}"/>
    <cellStyle name="Total 2 2 3 2 3 7" xfId="37935" xr:uid="{00402769-C9B9-418A-8932-5F37A7C2490B}"/>
    <cellStyle name="Total 2 2 3 2 3 8" xfId="37936" xr:uid="{BF188182-6390-41C5-A274-4172DED52F2B}"/>
    <cellStyle name="Total 2 2 3 2 3 9" xfId="37937" xr:uid="{45C6B38B-6FA5-4649-A804-2C72F129B01A}"/>
    <cellStyle name="Total 2 2 3 2 4" xfId="37938" xr:uid="{CCB401C9-B3BD-472E-8F9F-8AC49E424C2E}"/>
    <cellStyle name="Total 2 2 3 2 4 2" xfId="37939" xr:uid="{E502EB87-2096-46B0-B077-41F2DCF870CD}"/>
    <cellStyle name="Total 2 2 3 2 4 2 2" xfId="37940" xr:uid="{F81C9E34-E23D-46B4-B65B-2AB302B11C5B}"/>
    <cellStyle name="Total 2 2 3 2 4 2 3" xfId="37941" xr:uid="{B61C7FE6-9F17-4747-ADC3-3299230A7E3D}"/>
    <cellStyle name="Total 2 2 3 2 4 3" xfId="37942" xr:uid="{8049FFC0-4852-4DD4-8132-F683321E3491}"/>
    <cellStyle name="Total 2 2 3 2 4 3 2" xfId="37943" xr:uid="{0D53CC79-2BDC-4770-85C4-59464435BB72}"/>
    <cellStyle name="Total 2 2 3 2 4 3 3" xfId="37944" xr:uid="{724C5CA3-FF36-4C6F-B3C4-BE988CE35024}"/>
    <cellStyle name="Total 2 2 3 2 4 4" xfId="37945" xr:uid="{1F1A7EB2-827E-40DC-A8F0-7ED5C613F39B}"/>
    <cellStyle name="Total 2 2 3 2 4 4 2" xfId="37946" xr:uid="{CFDDBB7F-12F2-49B7-B62A-91B1B3E4B5B3}"/>
    <cellStyle name="Total 2 2 3 2 4 4 3" xfId="37947" xr:uid="{E991339F-2C84-4F44-969D-3E0071908C8A}"/>
    <cellStyle name="Total 2 2 3 2 4 5" xfId="37948" xr:uid="{0E6E012C-EC25-49CA-B25F-B2E71023FB68}"/>
    <cellStyle name="Total 2 2 3 2 4 5 2" xfId="37949" xr:uid="{C3C76357-5159-4BBA-B26E-8DA29888D454}"/>
    <cellStyle name="Total 2 2 3 2 4 5 3" xfId="37950" xr:uid="{3249FAC3-741E-4A46-913E-54EBB3064505}"/>
    <cellStyle name="Total 2 2 3 2 4 6" xfId="37951" xr:uid="{276EE5E4-AE16-4513-87B2-01B418174DCC}"/>
    <cellStyle name="Total 2 2 3 2 4 6 2" xfId="37952" xr:uid="{0CC5940D-21C7-401F-961C-26D6095756F5}"/>
    <cellStyle name="Total 2 2 3 2 4 6 3" xfId="37953" xr:uid="{92F2EAFE-418B-4F9D-95EA-7353F7CCF8D3}"/>
    <cellStyle name="Total 2 2 3 2 4 7" xfId="37954" xr:uid="{36661A13-3BC1-4B7A-ACA1-98F7A6710A95}"/>
    <cellStyle name="Total 2 2 3 2 4 8" xfId="37955" xr:uid="{9763D987-2CE0-40D0-A4D9-72FC26DBD87F}"/>
    <cellStyle name="Total 2 2 3 2 4 9" xfId="37956" xr:uid="{CD747C6F-4DD1-471C-865E-C74C3B6E9A20}"/>
    <cellStyle name="Total 2 2 3 2 5" xfId="37957" xr:uid="{3BBF77A4-E2BE-452C-82C2-3788CE3AD1AF}"/>
    <cellStyle name="Total 2 2 3 2 5 2" xfId="37958" xr:uid="{C57D8C66-EB21-4D47-9736-6B053F1E24E4}"/>
    <cellStyle name="Total 2 2 3 2 5 2 2" xfId="37959" xr:uid="{EF794E95-CA1F-4AC4-BD5F-1456FE501065}"/>
    <cellStyle name="Total 2 2 3 2 5 2 3" xfId="37960" xr:uid="{7EE090ED-3386-4FAE-BAE2-192FF8A728C1}"/>
    <cellStyle name="Total 2 2 3 2 5 3" xfId="37961" xr:uid="{D57EFB11-64A1-4BFF-BFD8-458E3251BA5A}"/>
    <cellStyle name="Total 2 2 3 2 5 3 2" xfId="37962" xr:uid="{DB51B248-3BDD-4E22-AE47-2D7BF62B69CB}"/>
    <cellStyle name="Total 2 2 3 2 5 3 3" xfId="37963" xr:uid="{75251AE0-7CEC-4540-AD44-48CBBC4E3E53}"/>
    <cellStyle name="Total 2 2 3 2 5 4" xfId="37964" xr:uid="{25E59836-0D41-4E75-B780-8E9C08651E4D}"/>
    <cellStyle name="Total 2 2 3 2 5 4 2" xfId="37965" xr:uid="{BBEA579D-FD24-4E8D-9D49-D3E3DB20DFF7}"/>
    <cellStyle name="Total 2 2 3 2 5 4 3" xfId="37966" xr:uid="{3CFA57B4-A82C-4B92-83B6-24FA1F635F1C}"/>
    <cellStyle name="Total 2 2 3 2 5 5" xfId="37967" xr:uid="{BBD7C379-E45B-4E41-A905-5617CBD3BE1D}"/>
    <cellStyle name="Total 2 2 3 2 5 5 2" xfId="37968" xr:uid="{23BA383B-66F9-4ACB-9D79-7E7409B5B87B}"/>
    <cellStyle name="Total 2 2 3 2 5 5 3" xfId="37969" xr:uid="{846BDDDD-C3BD-497D-A43A-21C11D73C43A}"/>
    <cellStyle name="Total 2 2 3 2 5 6" xfId="37970" xr:uid="{9EFD5B38-7B35-4E8B-94A3-B6AB3CBF4BC9}"/>
    <cellStyle name="Total 2 2 3 2 5 6 2" xfId="37971" xr:uid="{13FDCD35-3BF9-4ACD-9CB6-F1C9CD0B3F37}"/>
    <cellStyle name="Total 2 2 3 2 5 6 3" xfId="37972" xr:uid="{1A9E5A1A-B70C-4664-8B0D-490D94E2ACF1}"/>
    <cellStyle name="Total 2 2 3 2 5 7" xfId="37973" xr:uid="{7FD851E2-27AE-4891-A11E-B24E1D747A64}"/>
    <cellStyle name="Total 2 2 3 2 5 8" xfId="37974" xr:uid="{27D88B4C-2AEB-4375-B343-81B53DBEEA41}"/>
    <cellStyle name="Total 2 2 3 2 5 9" xfId="37975" xr:uid="{EA7FAED3-1891-45D4-BD20-8FD6A5E709F2}"/>
    <cellStyle name="Total 2 2 3 2 6" xfId="37976" xr:uid="{C70A6C6B-8241-427C-8142-D355545D5742}"/>
    <cellStyle name="Total 2 2 3 2 6 2" xfId="37977" xr:uid="{9A0C874D-DCFC-4BE4-89B2-2256B048B293}"/>
    <cellStyle name="Total 2 2 3 2 6 2 2" xfId="37978" xr:uid="{D8AE2F33-9EE0-4C94-ACAC-5ED70B69BB6D}"/>
    <cellStyle name="Total 2 2 3 2 6 2 3" xfId="37979" xr:uid="{EF5CA032-B9DD-48AC-84B2-4BCC5976DA5D}"/>
    <cellStyle name="Total 2 2 3 2 6 3" xfId="37980" xr:uid="{B75C978C-C672-46D0-A8C4-853364F27018}"/>
    <cellStyle name="Total 2 2 3 2 6 3 2" xfId="37981" xr:uid="{6B5E5620-814F-4173-A5D5-D7E548CE087F}"/>
    <cellStyle name="Total 2 2 3 2 6 3 3" xfId="37982" xr:uid="{A8D09A7C-E11F-4B33-AEC1-1C64DB686C71}"/>
    <cellStyle name="Total 2 2 3 2 6 4" xfId="37983" xr:uid="{13F05850-637E-4B39-A8D2-AD8A08C670B8}"/>
    <cellStyle name="Total 2 2 3 2 6 4 2" xfId="37984" xr:uid="{1987BA99-4CF5-47B2-AF4B-FD64B61F8943}"/>
    <cellStyle name="Total 2 2 3 2 6 4 3" xfId="37985" xr:uid="{20BCCE11-9562-4694-8095-6C2C937A7105}"/>
    <cellStyle name="Total 2 2 3 2 6 5" xfId="37986" xr:uid="{71D6C278-90D1-43D8-B687-7B5B870583F1}"/>
    <cellStyle name="Total 2 2 3 2 6 5 2" xfId="37987" xr:uid="{3B4000FE-FF89-44CF-81C5-40159A4B2B46}"/>
    <cellStyle name="Total 2 2 3 2 6 5 3" xfId="37988" xr:uid="{10AB9A82-F9D2-4097-8FCF-999DA79E6252}"/>
    <cellStyle name="Total 2 2 3 2 6 6" xfId="37989" xr:uid="{B4653AEE-39D5-4B59-98C9-C87FF5595112}"/>
    <cellStyle name="Total 2 2 3 2 6 6 2" xfId="37990" xr:uid="{89ED69C7-673F-41A7-8502-01C630FF10B3}"/>
    <cellStyle name="Total 2 2 3 2 6 6 3" xfId="37991" xr:uid="{DE403118-CB4D-4635-BCC7-63C71CB04BE7}"/>
    <cellStyle name="Total 2 2 3 2 6 7" xfId="37992" xr:uid="{A604787E-83DC-4DD8-8D58-9C4D7414042B}"/>
    <cellStyle name="Total 2 2 3 2 6 8" xfId="37993" xr:uid="{89E5C5B5-D0F7-4E01-B21C-067D60F55D5F}"/>
    <cellStyle name="Total 2 2 3 2 6 9" xfId="37994" xr:uid="{5D254EBF-A4DD-4B95-9E6C-37FBDA54E7E4}"/>
    <cellStyle name="Total 2 2 3 2 7" xfId="37995" xr:uid="{177CBF81-2CCA-4E54-9AF1-EA7E724D275E}"/>
    <cellStyle name="Total 2 2 3 2 7 2" xfId="37996" xr:uid="{B1C7CC0C-3212-4C26-BB32-4BABCF2E07D5}"/>
    <cellStyle name="Total 2 2 3 2 7 2 2" xfId="37997" xr:uid="{3501F353-E7D3-4FFB-82A0-5F8C8065013F}"/>
    <cellStyle name="Total 2 2 3 2 7 2 3" xfId="37998" xr:uid="{A377D2C4-7B49-417B-8CED-0613C9054705}"/>
    <cellStyle name="Total 2 2 3 2 7 3" xfId="37999" xr:uid="{B0D11DE9-E2D8-488B-8628-83BB6B174163}"/>
    <cellStyle name="Total 2 2 3 2 7 3 2" xfId="38000" xr:uid="{7277DDA7-0EA8-49C7-8F7E-9F75675591DE}"/>
    <cellStyle name="Total 2 2 3 2 7 3 3" xfId="38001" xr:uid="{B7E0F293-5286-4540-A4DD-31964E635894}"/>
    <cellStyle name="Total 2 2 3 2 7 4" xfId="38002" xr:uid="{A11A438F-CCBF-403E-BE02-33F3C0E8E870}"/>
    <cellStyle name="Total 2 2 3 2 7 4 2" xfId="38003" xr:uid="{74C41346-08EE-429B-AFCF-7AE73C38FE47}"/>
    <cellStyle name="Total 2 2 3 2 7 4 3" xfId="38004" xr:uid="{092D14CB-95ED-49A5-91D0-363CAD775B9B}"/>
    <cellStyle name="Total 2 2 3 2 7 5" xfId="38005" xr:uid="{F71E14A5-56FE-4ADC-9DB4-CD084B2CEC11}"/>
    <cellStyle name="Total 2 2 3 2 7 5 2" xfId="38006" xr:uid="{ED69F4C9-F908-4917-B8A2-8D429BC6277C}"/>
    <cellStyle name="Total 2 2 3 2 7 5 3" xfId="38007" xr:uid="{CE696400-509A-4A31-A0F1-57B719DF2E15}"/>
    <cellStyle name="Total 2 2 3 2 7 6" xfId="38008" xr:uid="{83FF403A-9BE6-42EE-B0EA-C79D0EF7C62C}"/>
    <cellStyle name="Total 2 2 3 2 7 6 2" xfId="38009" xr:uid="{E36912EC-68A4-43D5-9003-A98C875E7834}"/>
    <cellStyle name="Total 2 2 3 2 7 6 3" xfId="38010" xr:uid="{1F429881-B1B1-4CAF-AF9A-83A4076A5282}"/>
    <cellStyle name="Total 2 2 3 2 7 7" xfId="38011" xr:uid="{FDFB0F19-6383-4746-B5AD-504A74A631FB}"/>
    <cellStyle name="Total 2 2 3 2 7 8" xfId="38012" xr:uid="{5CFAA9FD-1CB1-48B8-AEED-6E4FCCB6AD04}"/>
    <cellStyle name="Total 2 2 3 2 7 9" xfId="38013" xr:uid="{F2B19E06-D192-4078-8594-FF536EBF132C}"/>
    <cellStyle name="Total 2 2 3 2 8" xfId="38014" xr:uid="{FB07553D-D8BA-41BB-9071-5B5D21469D90}"/>
    <cellStyle name="Total 2 2 3 2 8 2" xfId="38015" xr:uid="{5AE4F668-1833-4D4A-BCA2-C475C840F32A}"/>
    <cellStyle name="Total 2 2 3 2 8 2 2" xfId="38016" xr:uid="{CD944646-3895-4413-BEF3-D9DE21985AFE}"/>
    <cellStyle name="Total 2 2 3 2 8 2 3" xfId="38017" xr:uid="{D0BF4311-7A25-449B-B964-989EC118890E}"/>
    <cellStyle name="Total 2 2 3 2 8 3" xfId="38018" xr:uid="{BE0AAB7A-D306-4C49-BDC0-40B784067826}"/>
    <cellStyle name="Total 2 2 3 2 8 3 2" xfId="38019" xr:uid="{A3551427-62C9-4168-8B6C-23B016EAAFF7}"/>
    <cellStyle name="Total 2 2 3 2 8 3 3" xfId="38020" xr:uid="{44C6737A-9562-41FC-9C15-0210138AF287}"/>
    <cellStyle name="Total 2 2 3 2 8 4" xfId="38021" xr:uid="{1D2F020B-DD88-47D1-BEB4-D302964B65AD}"/>
    <cellStyle name="Total 2 2 3 2 8 4 2" xfId="38022" xr:uid="{260B7E8F-E8FF-45EA-9353-81E82C7F0608}"/>
    <cellStyle name="Total 2 2 3 2 8 4 3" xfId="38023" xr:uid="{92172198-B3ED-452B-B2D4-65A8CEA89980}"/>
    <cellStyle name="Total 2 2 3 2 8 5" xfId="38024" xr:uid="{73CEC273-83C0-46BC-88FF-C88626A969DC}"/>
    <cellStyle name="Total 2 2 3 2 8 5 2" xfId="38025" xr:uid="{4CD60960-BCD1-4BEA-8C56-E4FBE8E1B2AD}"/>
    <cellStyle name="Total 2 2 3 2 8 5 3" xfId="38026" xr:uid="{3AC4C21B-9CC1-4D4A-9113-290F2BFD0B98}"/>
    <cellStyle name="Total 2 2 3 2 8 6" xfId="38027" xr:uid="{93161B06-7F28-4450-92F4-0C58489C38BB}"/>
    <cellStyle name="Total 2 2 3 2 8 6 2" xfId="38028" xr:uid="{E24D2828-1558-4133-B9AC-C97C4B839BA7}"/>
    <cellStyle name="Total 2 2 3 2 8 6 3" xfId="38029" xr:uid="{E18502E7-4E39-4509-9EBD-BDD466715410}"/>
    <cellStyle name="Total 2 2 3 2 8 7" xfId="38030" xr:uid="{77A8773D-70BD-407F-BA93-BB6BD8506279}"/>
    <cellStyle name="Total 2 2 3 2 8 8" xfId="38031" xr:uid="{277AB931-1C77-4C6F-B6AB-2B75C3884D48}"/>
    <cellStyle name="Total 2 2 3 2 8 9" xfId="38032" xr:uid="{8273F088-6E4D-4EE7-80DD-34E3264DBDA0}"/>
    <cellStyle name="Total 2 2 3 2 9" xfId="38033" xr:uid="{339986C5-179E-4A9E-AFD2-D949F8D76DF6}"/>
    <cellStyle name="Total 2 2 3 2 9 2" xfId="38034" xr:uid="{6CC05EBD-D54D-4438-AC00-0368226F8DFE}"/>
    <cellStyle name="Total 2 2 3 2 9 2 2" xfId="38035" xr:uid="{F625BDC0-B614-461C-A41B-3C61ADA6A190}"/>
    <cellStyle name="Total 2 2 3 2 9 2 3" xfId="38036" xr:uid="{187E41C6-9F87-451B-B00F-20379C6B0918}"/>
    <cellStyle name="Total 2 2 3 2 9 3" xfId="38037" xr:uid="{93432DB9-D2CB-4FFA-B56D-DE4BF7D154CE}"/>
    <cellStyle name="Total 2 2 3 2 9 3 2" xfId="38038" xr:uid="{F04FF16B-BC59-41BF-87AB-357EFA2E9CE0}"/>
    <cellStyle name="Total 2 2 3 2 9 3 3" xfId="38039" xr:uid="{725BEBAE-433C-4C0E-A9A2-1884F66AD2DB}"/>
    <cellStyle name="Total 2 2 3 2 9 4" xfId="38040" xr:uid="{26EE75CD-B045-4062-B1DC-610716A73AEF}"/>
    <cellStyle name="Total 2 2 3 2 9 4 2" xfId="38041" xr:uid="{368864D0-1B5D-461F-8D1D-55CE892A1887}"/>
    <cellStyle name="Total 2 2 3 2 9 4 3" xfId="38042" xr:uid="{B8DC2BB3-F8D2-4448-B045-CCD44C6E0C72}"/>
    <cellStyle name="Total 2 2 3 2 9 5" xfId="38043" xr:uid="{24793E74-3E0E-43CB-AE83-6573B614F959}"/>
    <cellStyle name="Total 2 2 3 2 9 5 2" xfId="38044" xr:uid="{30196EE8-5CE5-4867-A378-EDD5BCA88CDC}"/>
    <cellStyle name="Total 2 2 3 2 9 5 3" xfId="38045" xr:uid="{D169998B-5662-48DC-9A2B-D1F581295FC8}"/>
    <cellStyle name="Total 2 2 3 2 9 6" xfId="38046" xr:uid="{17332182-8DB8-44F8-94AB-E68747F369BD}"/>
    <cellStyle name="Total 2 2 3 2 9 6 2" xfId="38047" xr:uid="{3921AC53-3195-4DB2-8AA6-BCA3FB239C25}"/>
    <cellStyle name="Total 2 2 3 2 9 6 3" xfId="38048" xr:uid="{2374F169-D014-4E04-97D8-A3BBA9DCCFCC}"/>
    <cellStyle name="Total 2 2 3 2 9 7" xfId="38049" xr:uid="{3BDC68B5-66F2-40F6-8E3A-C995CC3FFF6E}"/>
    <cellStyle name="Total 2 2 3 2 9 8" xfId="38050" xr:uid="{467B799B-1CB5-4532-8EE7-5C5D6E35B976}"/>
    <cellStyle name="Total 2 2 3 20" xfId="38051" xr:uid="{5704F7BA-74FF-479A-9F10-E327D1E83929}"/>
    <cellStyle name="Total 2 2 3 3" xfId="38052" xr:uid="{0A09CEE7-BC06-4089-9860-8630FDEECC9F}"/>
    <cellStyle name="Total 2 2 3 3 10" xfId="38053" xr:uid="{AFEBD64C-DDC2-419D-8238-1E81BF2D357D}"/>
    <cellStyle name="Total 2 2 3 3 10 2" xfId="38054" xr:uid="{6F66FAF1-F306-4F4F-85DE-B252D5FE638E}"/>
    <cellStyle name="Total 2 2 3 3 10 2 2" xfId="38055" xr:uid="{D7F3F07F-EF5F-4EF1-923C-6297CD19F4C9}"/>
    <cellStyle name="Total 2 2 3 3 10 2 3" xfId="38056" xr:uid="{EE0FD5C9-C5C8-4907-8543-382F841A4193}"/>
    <cellStyle name="Total 2 2 3 3 10 3" xfId="38057" xr:uid="{199E9DD8-5945-4A61-94D9-0D4577E64BCE}"/>
    <cellStyle name="Total 2 2 3 3 10 3 2" xfId="38058" xr:uid="{0775AB15-03E1-42D2-97C9-27AD72C976F3}"/>
    <cellStyle name="Total 2 2 3 3 10 3 3" xfId="38059" xr:uid="{DBE13E7C-4572-4EFB-ADB5-0981F8FFC3FF}"/>
    <cellStyle name="Total 2 2 3 3 10 4" xfId="38060" xr:uid="{D13B33BC-3137-4ADA-9991-82A824345A81}"/>
    <cellStyle name="Total 2 2 3 3 10 4 2" xfId="38061" xr:uid="{6FFF4F6F-62DF-4C17-A98A-E08405B99ACF}"/>
    <cellStyle name="Total 2 2 3 3 10 4 3" xfId="38062" xr:uid="{D7540D0A-8DF1-4803-9CF4-61992EE958A4}"/>
    <cellStyle name="Total 2 2 3 3 10 5" xfId="38063" xr:uid="{9F3ED8BA-B212-463C-AD67-3305F727D6A0}"/>
    <cellStyle name="Total 2 2 3 3 10 5 2" xfId="38064" xr:uid="{FAC4C0A7-9939-4B22-9001-D892FAFB0C02}"/>
    <cellStyle name="Total 2 2 3 3 10 5 3" xfId="38065" xr:uid="{DDCC119D-D253-4874-B687-0F4F8DD31D4F}"/>
    <cellStyle name="Total 2 2 3 3 10 6" xfId="38066" xr:uid="{AFAB2624-F1BB-4BCA-9F67-30F859F2C3FC}"/>
    <cellStyle name="Total 2 2 3 3 10 6 2" xfId="38067" xr:uid="{1B5CC11F-34E6-4584-BCCF-58225B961DCF}"/>
    <cellStyle name="Total 2 2 3 3 10 6 3" xfId="38068" xr:uid="{18199941-79F6-4EDD-B15E-6513ED919C11}"/>
    <cellStyle name="Total 2 2 3 3 10 7" xfId="38069" xr:uid="{421D1A21-7AF8-4B55-80F5-D9A2E04A8972}"/>
    <cellStyle name="Total 2 2 3 3 10 8" xfId="38070" xr:uid="{53C521CB-3D4B-41D7-A7CE-93AEAAD158FB}"/>
    <cellStyle name="Total 2 2 3 3 11" xfId="38071" xr:uid="{BE3349F7-5F78-43E9-8EA4-83E230EFDB1C}"/>
    <cellStyle name="Total 2 2 3 3 11 2" xfId="38072" xr:uid="{0EC10AF2-8C3A-4547-80E3-0B32170FFA31}"/>
    <cellStyle name="Total 2 2 3 3 11 2 2" xfId="38073" xr:uid="{B4FBD55D-8CF3-496E-8515-F62F4AE087B5}"/>
    <cellStyle name="Total 2 2 3 3 11 2 3" xfId="38074" xr:uid="{AD4FB8D7-FDFB-4782-8F4E-77104DBB2420}"/>
    <cellStyle name="Total 2 2 3 3 11 3" xfId="38075" xr:uid="{34CD04E5-E1F6-4E31-8693-CE28973EEC76}"/>
    <cellStyle name="Total 2 2 3 3 11 3 2" xfId="38076" xr:uid="{4D9AA6D5-2D73-408A-98DA-2D5AF9AB9272}"/>
    <cellStyle name="Total 2 2 3 3 11 3 3" xfId="38077" xr:uid="{711E1977-74D1-41EA-84E8-D760D8E9F77C}"/>
    <cellStyle name="Total 2 2 3 3 11 4" xfId="38078" xr:uid="{316D780A-B2F7-46DD-B1EB-4565787CC900}"/>
    <cellStyle name="Total 2 2 3 3 11 4 2" xfId="38079" xr:uid="{E8222EBF-A901-4562-BFED-6BD566AABA0D}"/>
    <cellStyle name="Total 2 2 3 3 11 4 3" xfId="38080" xr:uid="{C64A4466-3A2D-4CB9-ACA6-885C1AD2FDAA}"/>
    <cellStyle name="Total 2 2 3 3 11 5" xfId="38081" xr:uid="{88403085-E652-4203-921D-AC43234886F1}"/>
    <cellStyle name="Total 2 2 3 3 11 5 2" xfId="38082" xr:uid="{1C2BF531-0502-4AF6-97E5-F9135E7D934F}"/>
    <cellStyle name="Total 2 2 3 3 11 5 3" xfId="38083" xr:uid="{657C8F04-3A38-4EEC-9F33-DCC3FDF989F8}"/>
    <cellStyle name="Total 2 2 3 3 11 6" xfId="38084" xr:uid="{DA1EA5EB-49CF-483A-BA28-33C3553DF7AD}"/>
    <cellStyle name="Total 2 2 3 3 11 6 2" xfId="38085" xr:uid="{4A75C1A5-B715-4229-BCFC-2B094AE33FB4}"/>
    <cellStyle name="Total 2 2 3 3 11 6 3" xfId="38086" xr:uid="{8FA12048-87D0-43A9-8784-DB4D8D5AA71C}"/>
    <cellStyle name="Total 2 2 3 3 11 7" xfId="38087" xr:uid="{F84DAA24-9D43-4631-89E1-1FD2954C0603}"/>
    <cellStyle name="Total 2 2 3 3 11 8" xfId="38088" xr:uid="{B6A9CA10-E52D-4FAD-894D-70EDEBF46A4F}"/>
    <cellStyle name="Total 2 2 3 3 12" xfId="38089" xr:uid="{56813EFF-4DCC-460C-BC59-DFB499E4FBB5}"/>
    <cellStyle name="Total 2 2 3 3 12 2" xfId="38090" xr:uid="{F94A95F4-EB17-414F-8C90-C8A29943F986}"/>
    <cellStyle name="Total 2 2 3 3 12 2 2" xfId="38091" xr:uid="{31B1D84C-CD4B-4913-9BD4-0981ADD9A0DF}"/>
    <cellStyle name="Total 2 2 3 3 12 2 3" xfId="38092" xr:uid="{4E4ADDB6-4A9B-41DA-9585-96E259DE7730}"/>
    <cellStyle name="Total 2 2 3 3 12 3" xfId="38093" xr:uid="{0EC96EC6-0170-4B97-B081-96E9095EDB9C}"/>
    <cellStyle name="Total 2 2 3 3 12 3 2" xfId="38094" xr:uid="{CAB44554-1F89-488B-9282-C8A2C3ED159F}"/>
    <cellStyle name="Total 2 2 3 3 12 3 3" xfId="38095" xr:uid="{3EF08557-471E-47C2-BB3C-12BFCB1D6EBC}"/>
    <cellStyle name="Total 2 2 3 3 12 4" xfId="38096" xr:uid="{CA8B2D24-1FD9-4F35-A28C-9515B1D45D8A}"/>
    <cellStyle name="Total 2 2 3 3 12 4 2" xfId="38097" xr:uid="{9DF683EB-2D19-4B1A-9A20-7B9ED86D7FB4}"/>
    <cellStyle name="Total 2 2 3 3 12 4 3" xfId="38098" xr:uid="{C07178D4-1A55-4058-AF50-C146F0989CD2}"/>
    <cellStyle name="Total 2 2 3 3 12 5" xfId="38099" xr:uid="{DE17379D-8E5D-4415-8F4C-4CFABDF590B7}"/>
    <cellStyle name="Total 2 2 3 3 12 5 2" xfId="38100" xr:uid="{7681B52C-D78D-4CA3-B10F-43A47F2A810D}"/>
    <cellStyle name="Total 2 2 3 3 12 5 3" xfId="38101" xr:uid="{20F40F18-1DCD-4CF5-A3E9-494D5FCBA690}"/>
    <cellStyle name="Total 2 2 3 3 12 6" xfId="38102" xr:uid="{9481D098-B05B-4837-813F-D12B4510AB0A}"/>
    <cellStyle name="Total 2 2 3 3 12 6 2" xfId="38103" xr:uid="{2011C9C8-F613-4AE7-8B8E-890899FF16B6}"/>
    <cellStyle name="Total 2 2 3 3 12 6 3" xfId="38104" xr:uid="{046A70B4-E1B2-4E1E-B4BB-53F7E3916A94}"/>
    <cellStyle name="Total 2 2 3 3 12 7" xfId="38105" xr:uid="{4355502F-69B2-426D-9598-EE13E6AE7AF7}"/>
    <cellStyle name="Total 2 2 3 3 12 8" xfId="38106" xr:uid="{C1382F51-B30D-4860-A381-894F4C0C5400}"/>
    <cellStyle name="Total 2 2 3 3 13" xfId="38107" xr:uid="{AC66CB2C-FB99-4DFA-A5CE-0EFC4736973A}"/>
    <cellStyle name="Total 2 2 3 3 13 2" xfId="38108" xr:uid="{8400F14A-8756-48A7-9510-72811AC25277}"/>
    <cellStyle name="Total 2 2 3 3 13 2 2" xfId="38109" xr:uid="{52154449-FC31-4280-B145-3BE2B2422106}"/>
    <cellStyle name="Total 2 2 3 3 13 2 3" xfId="38110" xr:uid="{C3A99AD7-EC6B-4678-9F2B-50A73FFC8E9B}"/>
    <cellStyle name="Total 2 2 3 3 13 3" xfId="38111" xr:uid="{61EE6A6B-2A36-4CA9-864D-2066B29FBD37}"/>
    <cellStyle name="Total 2 2 3 3 13 3 2" xfId="38112" xr:uid="{724A6EA5-98C5-4BB3-A73B-0A6B679E13B3}"/>
    <cellStyle name="Total 2 2 3 3 13 3 3" xfId="38113" xr:uid="{2AF71088-2827-43F4-8F35-F22CC4537114}"/>
    <cellStyle name="Total 2 2 3 3 13 4" xfId="38114" xr:uid="{ED600A7F-18DA-48A8-BD3E-83A15AA56D52}"/>
    <cellStyle name="Total 2 2 3 3 13 4 2" xfId="38115" xr:uid="{651E6377-4338-4BF7-97C8-7C1C4035B560}"/>
    <cellStyle name="Total 2 2 3 3 13 4 3" xfId="38116" xr:uid="{32204DF7-B114-49A9-87D0-4D9D0F686070}"/>
    <cellStyle name="Total 2 2 3 3 13 5" xfId="38117" xr:uid="{63AFB7A7-CD14-4A4E-A877-C03C4CC1E25D}"/>
    <cellStyle name="Total 2 2 3 3 13 5 2" xfId="38118" xr:uid="{1669B6CF-6EF3-4168-B8D5-B86A4EF50999}"/>
    <cellStyle name="Total 2 2 3 3 13 5 3" xfId="38119" xr:uid="{3B246C6B-4E63-4801-867F-9DBEF761F4FC}"/>
    <cellStyle name="Total 2 2 3 3 13 6" xfId="38120" xr:uid="{EC686F40-8C78-492D-83B9-957B649CB8B4}"/>
    <cellStyle name="Total 2 2 3 3 13 6 2" xfId="38121" xr:uid="{FA70ADEB-19A9-4086-8B99-E62DFF1B7271}"/>
    <cellStyle name="Total 2 2 3 3 13 6 3" xfId="38122" xr:uid="{74452529-A6C2-4BB7-8246-C2E7949DE2B0}"/>
    <cellStyle name="Total 2 2 3 3 13 7" xfId="38123" xr:uid="{07C2FE93-A3B3-4E17-9ACC-62166ECBD220}"/>
    <cellStyle name="Total 2 2 3 3 13 8" xfId="38124" xr:uid="{9461C0A3-B2DF-4506-BACC-ADFF54B7D4D3}"/>
    <cellStyle name="Total 2 2 3 3 14" xfId="38125" xr:uid="{155B1E42-679B-4916-9147-813DEB89F042}"/>
    <cellStyle name="Total 2 2 3 3 14 2" xfId="38126" xr:uid="{8736AE49-B749-4EDE-AA5A-743946A3275D}"/>
    <cellStyle name="Total 2 2 3 3 14 2 2" xfId="38127" xr:uid="{4D8F1B91-6420-4CCB-B34D-24EC0F2EB68D}"/>
    <cellStyle name="Total 2 2 3 3 14 2 3" xfId="38128" xr:uid="{40856B41-D4FA-443B-87E4-2763596EAD18}"/>
    <cellStyle name="Total 2 2 3 3 14 3" xfId="38129" xr:uid="{8D43EAFC-F179-4C83-BEC6-2DEDBC84F24A}"/>
    <cellStyle name="Total 2 2 3 3 14 3 2" xfId="38130" xr:uid="{3D5332BA-4785-43AB-BB3E-FD9CC0F351C8}"/>
    <cellStyle name="Total 2 2 3 3 14 3 3" xfId="38131" xr:uid="{1E54A2D8-F11E-4D16-A0A6-F56243D24F1D}"/>
    <cellStyle name="Total 2 2 3 3 14 4" xfId="38132" xr:uid="{DD060F6D-10F2-465E-B45D-8D4C2B4E7310}"/>
    <cellStyle name="Total 2 2 3 3 14 4 2" xfId="38133" xr:uid="{0B623BE6-9AE6-4C61-86CB-6AFF58B1812B}"/>
    <cellStyle name="Total 2 2 3 3 14 4 3" xfId="38134" xr:uid="{07CC61DB-8521-4065-8A5C-3008E0ECDC2E}"/>
    <cellStyle name="Total 2 2 3 3 14 5" xfId="38135" xr:uid="{1130A21E-529C-4359-8E6A-2B0B28D06462}"/>
    <cellStyle name="Total 2 2 3 3 14 5 2" xfId="38136" xr:uid="{E74CDD4F-27F3-4A74-8DF3-0F94C5FF06DF}"/>
    <cellStyle name="Total 2 2 3 3 14 5 3" xfId="38137" xr:uid="{C93200D7-4E58-4576-BAD6-A27F01642724}"/>
    <cellStyle name="Total 2 2 3 3 14 6" xfId="38138" xr:uid="{6DE0D62D-0074-4907-A17E-7F8983C556ED}"/>
    <cellStyle name="Total 2 2 3 3 14 6 2" xfId="38139" xr:uid="{34715CB5-C8ED-4A5B-822B-ACA6E32892F6}"/>
    <cellStyle name="Total 2 2 3 3 14 6 3" xfId="38140" xr:uid="{8E86523B-3AB5-451E-A3B4-0AD9CD23BD5F}"/>
    <cellStyle name="Total 2 2 3 3 14 7" xfId="38141" xr:uid="{E132650C-BD0A-44AF-BE13-5CCE734B1D3A}"/>
    <cellStyle name="Total 2 2 3 3 14 8" xfId="38142" xr:uid="{BE0A1E7F-6898-48D1-9C40-63552EBE7EEB}"/>
    <cellStyle name="Total 2 2 3 3 15" xfId="38143" xr:uid="{91AD42D1-E33F-43E0-99C5-63C7C2A6104C}"/>
    <cellStyle name="Total 2 2 3 3 15 2" xfId="38144" xr:uid="{1E9CDC51-9457-4051-953D-0E43EC6ABF32}"/>
    <cellStyle name="Total 2 2 3 3 15 3" xfId="38145" xr:uid="{5EFF080E-8DFD-4CFF-987E-67C66F2C3A2E}"/>
    <cellStyle name="Total 2 2 3 3 16" xfId="38146" xr:uid="{5D2C0DD6-9D5E-4892-A043-EE2385E00EAB}"/>
    <cellStyle name="Total 2 2 3 3 16 2" xfId="38147" xr:uid="{6F67E226-1D77-43DC-B7FA-1BA630E15AC2}"/>
    <cellStyle name="Total 2 2 3 3 16 3" xfId="38148" xr:uid="{D33FD862-4C0C-4E39-AE06-7299E25B3929}"/>
    <cellStyle name="Total 2 2 3 3 17" xfId="38149" xr:uid="{E33C1687-6DB2-40E1-9BF6-158A91691D37}"/>
    <cellStyle name="Total 2 2 3 3 18" xfId="38150" xr:uid="{71A25B89-6FD5-4895-B5C7-22FE97D1E5CC}"/>
    <cellStyle name="Total 2 2 3 3 2" xfId="38151" xr:uid="{41AFA62B-BCD9-463D-B502-4F928236C59C}"/>
    <cellStyle name="Total 2 2 3 3 2 2" xfId="38152" xr:uid="{9CB158BD-9299-4846-9612-7BFA97E616CB}"/>
    <cellStyle name="Total 2 2 3 3 2 2 2" xfId="38153" xr:uid="{80FB83C3-E162-4155-B070-A8C4CD198421}"/>
    <cellStyle name="Total 2 2 3 3 2 2 3" xfId="38154" xr:uid="{1B01FDB4-9DA8-4085-9638-EB69242E9C63}"/>
    <cellStyle name="Total 2 2 3 3 2 3" xfId="38155" xr:uid="{C383CEDA-56A4-47C8-9B74-F9BD97174D01}"/>
    <cellStyle name="Total 2 2 3 3 2 3 2" xfId="38156" xr:uid="{827DC830-595F-4834-B3D5-B5188F44E570}"/>
    <cellStyle name="Total 2 2 3 3 2 3 3" xfId="38157" xr:uid="{26C8D09B-D71D-4903-876C-F93733738B37}"/>
    <cellStyle name="Total 2 2 3 3 2 4" xfId="38158" xr:uid="{064AE087-C1B9-4889-80AC-05B1A321A6A9}"/>
    <cellStyle name="Total 2 2 3 3 2 4 2" xfId="38159" xr:uid="{3DD15862-C31E-4643-9943-0DDB3BC6F978}"/>
    <cellStyle name="Total 2 2 3 3 2 4 3" xfId="38160" xr:uid="{EAC5758C-3F9F-481D-B8D5-87314FC66329}"/>
    <cellStyle name="Total 2 2 3 3 2 5" xfId="38161" xr:uid="{4AF67281-CBA2-421A-B470-AD58013010B3}"/>
    <cellStyle name="Total 2 2 3 3 2 5 2" xfId="38162" xr:uid="{0AFCF367-5C81-4D30-8269-B26BDDDDFB1B}"/>
    <cellStyle name="Total 2 2 3 3 2 5 3" xfId="38163" xr:uid="{11B20117-F9BB-47BF-9313-1B2C4532550F}"/>
    <cellStyle name="Total 2 2 3 3 2 6" xfId="38164" xr:uid="{57693704-5EA5-446F-A383-0F069CA2279B}"/>
    <cellStyle name="Total 2 2 3 3 2 6 2" xfId="38165" xr:uid="{93C30AF7-7FDC-43BC-A6E3-A04C3FCF01E2}"/>
    <cellStyle name="Total 2 2 3 3 2 6 3" xfId="38166" xr:uid="{FF912050-A60B-40C3-BFF8-09F356C0A996}"/>
    <cellStyle name="Total 2 2 3 3 2 7" xfId="38167" xr:uid="{AC5C5030-892F-47F5-8EF5-166B3923BF2A}"/>
    <cellStyle name="Total 2 2 3 3 2 8" xfId="38168" xr:uid="{B660EDE8-8F4D-4C1A-9EED-36015EBC7DE5}"/>
    <cellStyle name="Total 2 2 3 3 2 9" xfId="38169" xr:uid="{D7156985-59A0-4C6F-AC05-0C49F16A03EE}"/>
    <cellStyle name="Total 2 2 3 3 3" xfId="38170" xr:uid="{CB1783B7-AF67-435B-BF45-C90F4A58ED2D}"/>
    <cellStyle name="Total 2 2 3 3 3 2" xfId="38171" xr:uid="{56291037-B220-4034-BF77-BEF2B5BB6E07}"/>
    <cellStyle name="Total 2 2 3 3 3 2 2" xfId="38172" xr:uid="{47EA104A-73C8-4D44-9E10-53CD9F77ABEE}"/>
    <cellStyle name="Total 2 2 3 3 3 2 3" xfId="38173" xr:uid="{BFD1CF25-7AD8-4E25-B991-E7D24BABD145}"/>
    <cellStyle name="Total 2 2 3 3 3 3" xfId="38174" xr:uid="{148CD4E6-FE4B-4BB0-8D80-5DB4A0766E99}"/>
    <cellStyle name="Total 2 2 3 3 3 3 2" xfId="38175" xr:uid="{D2256CEA-4C27-47F1-92C7-E3533578ACDD}"/>
    <cellStyle name="Total 2 2 3 3 3 3 3" xfId="38176" xr:uid="{75FBC531-D3F2-4182-ADD5-006D5320353B}"/>
    <cellStyle name="Total 2 2 3 3 3 4" xfId="38177" xr:uid="{BCF8F062-E5A9-45FE-9887-CBC3FF7FE8F9}"/>
    <cellStyle name="Total 2 2 3 3 3 4 2" xfId="38178" xr:uid="{E56B7D30-F7D6-4843-BECE-A83B331BC121}"/>
    <cellStyle name="Total 2 2 3 3 3 4 3" xfId="38179" xr:uid="{FC3D69D6-16B4-450C-85E1-5A5012FDE4B8}"/>
    <cellStyle name="Total 2 2 3 3 3 5" xfId="38180" xr:uid="{DFE1A7EB-C06E-4AE7-B7B5-652298FF6678}"/>
    <cellStyle name="Total 2 2 3 3 3 5 2" xfId="38181" xr:uid="{A9340A3D-956E-4529-92E0-7A3D4402D595}"/>
    <cellStyle name="Total 2 2 3 3 3 5 3" xfId="38182" xr:uid="{FA7F4D04-74C8-4376-812D-426028289620}"/>
    <cellStyle name="Total 2 2 3 3 3 6" xfId="38183" xr:uid="{CF579CE7-673E-4E2E-BE17-374855862CE8}"/>
    <cellStyle name="Total 2 2 3 3 3 6 2" xfId="38184" xr:uid="{84EFCCBE-C9BE-43C3-BE4F-53A6C8216735}"/>
    <cellStyle name="Total 2 2 3 3 3 6 3" xfId="38185" xr:uid="{9E640668-C9A7-4B2D-A3DC-5C8761149D01}"/>
    <cellStyle name="Total 2 2 3 3 3 7" xfId="38186" xr:uid="{B78B6C04-777C-41D8-91D4-751AE5CEC507}"/>
    <cellStyle name="Total 2 2 3 3 3 8" xfId="38187" xr:uid="{E1171FFC-5081-41B2-B151-823A9C420526}"/>
    <cellStyle name="Total 2 2 3 3 3 9" xfId="38188" xr:uid="{A9B0DAAA-28D0-4524-8A13-B1F83BC33957}"/>
    <cellStyle name="Total 2 2 3 3 4" xfId="38189" xr:uid="{08169AFE-DDE5-4D4B-A492-9F30456241C2}"/>
    <cellStyle name="Total 2 2 3 3 4 2" xfId="38190" xr:uid="{271FF6BE-ED7C-4012-8250-4C6CDE341D2B}"/>
    <cellStyle name="Total 2 2 3 3 4 2 2" xfId="38191" xr:uid="{72D27E58-6B6F-4ED6-B8B9-736143ADBF90}"/>
    <cellStyle name="Total 2 2 3 3 4 2 3" xfId="38192" xr:uid="{DEFF4694-D9D2-47E4-BA48-667D588D8B10}"/>
    <cellStyle name="Total 2 2 3 3 4 3" xfId="38193" xr:uid="{EA839AC3-2E3F-475D-BC9B-B0330A8ADD41}"/>
    <cellStyle name="Total 2 2 3 3 4 3 2" xfId="38194" xr:uid="{D528496A-8364-412E-85B6-2C83B69B5130}"/>
    <cellStyle name="Total 2 2 3 3 4 3 3" xfId="38195" xr:uid="{1481657B-215D-480F-9B08-4B9D96AA9BBE}"/>
    <cellStyle name="Total 2 2 3 3 4 4" xfId="38196" xr:uid="{722947F0-B6FA-4888-9CBF-0C4031CF88E5}"/>
    <cellStyle name="Total 2 2 3 3 4 4 2" xfId="38197" xr:uid="{F2BD473C-9670-4197-A0CE-6AD424BB0800}"/>
    <cellStyle name="Total 2 2 3 3 4 4 3" xfId="38198" xr:uid="{DF5E502F-1F6D-4F3E-A1A2-724B22EEDE35}"/>
    <cellStyle name="Total 2 2 3 3 4 5" xfId="38199" xr:uid="{7FC22561-2B2F-41F0-89CB-949960C97652}"/>
    <cellStyle name="Total 2 2 3 3 4 5 2" xfId="38200" xr:uid="{76037757-D81D-46CF-85A1-BAF95269DDAC}"/>
    <cellStyle name="Total 2 2 3 3 4 5 3" xfId="38201" xr:uid="{09D0FEF0-2487-4C83-9C61-F04BD69B112D}"/>
    <cellStyle name="Total 2 2 3 3 4 6" xfId="38202" xr:uid="{09510AC1-978C-4F4D-9FA0-A011B85632A7}"/>
    <cellStyle name="Total 2 2 3 3 4 6 2" xfId="38203" xr:uid="{5B5E1A6A-75A4-4EC8-B919-1DBFC597F124}"/>
    <cellStyle name="Total 2 2 3 3 4 6 3" xfId="38204" xr:uid="{2FC8391B-A3D5-40D9-BF5A-3C73CF9E540F}"/>
    <cellStyle name="Total 2 2 3 3 4 7" xfId="38205" xr:uid="{22B14C08-9BCD-47EB-B355-DDECA298909F}"/>
    <cellStyle name="Total 2 2 3 3 4 8" xfId="38206" xr:uid="{AE2E1B3F-367C-48EE-8E6B-45CE87F2495C}"/>
    <cellStyle name="Total 2 2 3 3 4 9" xfId="38207" xr:uid="{EFE8F9BA-9947-4C83-A83B-F4CF917C3022}"/>
    <cellStyle name="Total 2 2 3 3 5" xfId="38208" xr:uid="{B539BF5E-20E5-43A4-8DA4-CAEAF8AD099A}"/>
    <cellStyle name="Total 2 2 3 3 5 2" xfId="38209" xr:uid="{BC7829E7-6935-4D31-B70C-54DB7E8DBE5F}"/>
    <cellStyle name="Total 2 2 3 3 5 2 2" xfId="38210" xr:uid="{59B962EF-6FB1-4C8C-9CCE-58E83DA4F267}"/>
    <cellStyle name="Total 2 2 3 3 5 2 3" xfId="38211" xr:uid="{A8856DE2-FE4C-4FAA-879F-86156BF885CC}"/>
    <cellStyle name="Total 2 2 3 3 5 3" xfId="38212" xr:uid="{D8D012B3-DF46-49A9-8CB2-FB544A047256}"/>
    <cellStyle name="Total 2 2 3 3 5 3 2" xfId="38213" xr:uid="{0EC62EAF-76E5-490E-80B4-197574BF2ACE}"/>
    <cellStyle name="Total 2 2 3 3 5 3 3" xfId="38214" xr:uid="{9DDCF43C-6269-42B7-8880-79CCEBE22CAE}"/>
    <cellStyle name="Total 2 2 3 3 5 4" xfId="38215" xr:uid="{296DBCD5-E4C7-4A1B-9E93-7C07134D10C6}"/>
    <cellStyle name="Total 2 2 3 3 5 4 2" xfId="38216" xr:uid="{612472E1-7184-4E41-9984-DA80EB4394B3}"/>
    <cellStyle name="Total 2 2 3 3 5 4 3" xfId="38217" xr:uid="{BEA35D5D-8F0F-48FB-BC26-7465B872AF10}"/>
    <cellStyle name="Total 2 2 3 3 5 5" xfId="38218" xr:uid="{C8362952-0F14-48CE-9A73-93E0B2944E54}"/>
    <cellStyle name="Total 2 2 3 3 5 5 2" xfId="38219" xr:uid="{C37CD04B-ED7B-4CC9-B838-8516883CBE40}"/>
    <cellStyle name="Total 2 2 3 3 5 5 3" xfId="38220" xr:uid="{BDEBB68A-FC9C-47CD-B6F4-C954D69C58C2}"/>
    <cellStyle name="Total 2 2 3 3 5 6" xfId="38221" xr:uid="{96EE25DC-695D-47EA-B98C-F6374FCDEB9D}"/>
    <cellStyle name="Total 2 2 3 3 5 6 2" xfId="38222" xr:uid="{4EE5FC9F-1B14-4814-B6BE-9A3AAA1C07A2}"/>
    <cellStyle name="Total 2 2 3 3 5 6 3" xfId="38223" xr:uid="{62849D00-691A-444E-803C-31569BAC852F}"/>
    <cellStyle name="Total 2 2 3 3 5 7" xfId="38224" xr:uid="{22C5CC7D-8D0A-4080-B6E4-79AAE1AA9B69}"/>
    <cellStyle name="Total 2 2 3 3 5 8" xfId="38225" xr:uid="{087FD339-A080-4F4F-98DC-CC60DF1BD9BB}"/>
    <cellStyle name="Total 2 2 3 3 5 9" xfId="38226" xr:uid="{910EC421-2CA7-4E95-A36B-11EA31E3C49B}"/>
    <cellStyle name="Total 2 2 3 3 6" xfId="38227" xr:uid="{40255E74-8A7B-429F-B0B4-64B5AAEDFBD3}"/>
    <cellStyle name="Total 2 2 3 3 6 2" xfId="38228" xr:uid="{1F00B530-CA46-4E4B-9198-FB33F2FA5BD7}"/>
    <cellStyle name="Total 2 2 3 3 6 2 2" xfId="38229" xr:uid="{CA283007-CAC0-481A-86BA-207F373A0F2A}"/>
    <cellStyle name="Total 2 2 3 3 6 2 3" xfId="38230" xr:uid="{F21FB2AF-C8AC-40B5-8EA3-C83F1EC99C42}"/>
    <cellStyle name="Total 2 2 3 3 6 3" xfId="38231" xr:uid="{32A3E9DD-1900-402E-B6DB-F71D6D2F1495}"/>
    <cellStyle name="Total 2 2 3 3 6 3 2" xfId="38232" xr:uid="{44874359-F823-4797-8344-1B6CE38EF0CE}"/>
    <cellStyle name="Total 2 2 3 3 6 3 3" xfId="38233" xr:uid="{107794A5-F1A3-4F45-B588-7E71D63D5835}"/>
    <cellStyle name="Total 2 2 3 3 6 4" xfId="38234" xr:uid="{A3F96AF8-37FD-4354-8BA4-C1DB35B3B807}"/>
    <cellStyle name="Total 2 2 3 3 6 4 2" xfId="38235" xr:uid="{0270361A-BA64-4A5E-BD5D-E2A562CB4355}"/>
    <cellStyle name="Total 2 2 3 3 6 4 3" xfId="38236" xr:uid="{5F1CBC23-6077-45CA-8FC7-05C9A7469605}"/>
    <cellStyle name="Total 2 2 3 3 6 5" xfId="38237" xr:uid="{E998A64D-4626-467A-ADDC-F927C62F2742}"/>
    <cellStyle name="Total 2 2 3 3 6 5 2" xfId="38238" xr:uid="{F1E2B6A8-1BB2-417E-8D6E-257089C124B1}"/>
    <cellStyle name="Total 2 2 3 3 6 5 3" xfId="38239" xr:uid="{F98BEF2A-84CB-4F31-8B11-2BB453142D50}"/>
    <cellStyle name="Total 2 2 3 3 6 6" xfId="38240" xr:uid="{32796B8B-D02E-4D8C-A9D1-D9D3D0FE56CA}"/>
    <cellStyle name="Total 2 2 3 3 6 6 2" xfId="38241" xr:uid="{73311B83-837A-4B8D-BB07-552345D7725E}"/>
    <cellStyle name="Total 2 2 3 3 6 6 3" xfId="38242" xr:uid="{14DD236C-56EB-41B1-9C93-7B9C5151390C}"/>
    <cellStyle name="Total 2 2 3 3 6 7" xfId="38243" xr:uid="{07D1C72A-B355-4D7F-B0F7-A1209A58CC7E}"/>
    <cellStyle name="Total 2 2 3 3 6 8" xfId="38244" xr:uid="{4563A569-AA0D-46C1-8891-57D96D5633C2}"/>
    <cellStyle name="Total 2 2 3 3 6 9" xfId="38245" xr:uid="{01632F14-3C97-4CE3-AE96-FFCAA02EE8AA}"/>
    <cellStyle name="Total 2 2 3 3 7" xfId="38246" xr:uid="{A00634D1-5864-4076-B715-4ABBA22AC798}"/>
    <cellStyle name="Total 2 2 3 3 7 2" xfId="38247" xr:uid="{32DA7F70-804A-453C-BE3F-D844986EDE23}"/>
    <cellStyle name="Total 2 2 3 3 7 2 2" xfId="38248" xr:uid="{FF16970F-9B4E-48C5-B132-FCD9FF7D4170}"/>
    <cellStyle name="Total 2 2 3 3 7 2 3" xfId="38249" xr:uid="{46D8668D-C305-4EF7-A6BC-6DFB0ACA2B78}"/>
    <cellStyle name="Total 2 2 3 3 7 3" xfId="38250" xr:uid="{DA687029-D201-4D98-B5F6-59848CC9F2E7}"/>
    <cellStyle name="Total 2 2 3 3 7 3 2" xfId="38251" xr:uid="{CA41A984-011E-4AB6-8FB7-63557E08D02F}"/>
    <cellStyle name="Total 2 2 3 3 7 3 3" xfId="38252" xr:uid="{56E6692F-3684-4C39-A6E2-8ACD0A609D9B}"/>
    <cellStyle name="Total 2 2 3 3 7 4" xfId="38253" xr:uid="{1CEC54B8-C1BD-4EBA-972A-5328553EEE9E}"/>
    <cellStyle name="Total 2 2 3 3 7 4 2" xfId="38254" xr:uid="{5BB22B35-B0EC-472F-A922-4A13AC9AC951}"/>
    <cellStyle name="Total 2 2 3 3 7 4 3" xfId="38255" xr:uid="{EA5E57B4-BE2D-465F-A708-8C109CD47316}"/>
    <cellStyle name="Total 2 2 3 3 7 5" xfId="38256" xr:uid="{3084B8B4-2EC7-4A72-8DAE-81D550121AAE}"/>
    <cellStyle name="Total 2 2 3 3 7 5 2" xfId="38257" xr:uid="{B00A8F25-CCF2-4FB7-84E4-594878EE3DDC}"/>
    <cellStyle name="Total 2 2 3 3 7 5 3" xfId="38258" xr:uid="{214EEB0D-1F54-4169-BC3E-10231E70CF78}"/>
    <cellStyle name="Total 2 2 3 3 7 6" xfId="38259" xr:uid="{52540DCF-17D8-42A3-81D7-B1C2908C8042}"/>
    <cellStyle name="Total 2 2 3 3 7 6 2" xfId="38260" xr:uid="{C5D654BE-AA61-4C3F-9B07-EBB548E2A532}"/>
    <cellStyle name="Total 2 2 3 3 7 6 3" xfId="38261" xr:uid="{9280A55C-4A00-44C2-BC7A-37BCF0416B99}"/>
    <cellStyle name="Total 2 2 3 3 7 7" xfId="38262" xr:uid="{632A7C29-3F23-4D6E-B554-9A3E3E043B4C}"/>
    <cellStyle name="Total 2 2 3 3 7 8" xfId="38263" xr:uid="{1581FDED-6C0C-4807-A817-C0DB33BAED1C}"/>
    <cellStyle name="Total 2 2 3 3 7 9" xfId="38264" xr:uid="{96CACE50-C1D5-4CF1-A928-FDFD1694628F}"/>
    <cellStyle name="Total 2 2 3 3 8" xfId="38265" xr:uid="{642D90BB-AFBD-48FE-BF02-D23DC8797898}"/>
    <cellStyle name="Total 2 2 3 3 8 2" xfId="38266" xr:uid="{37C32C23-5C05-48EB-99EF-E41737B884C1}"/>
    <cellStyle name="Total 2 2 3 3 8 2 2" xfId="38267" xr:uid="{09C87E53-4577-4A6A-BE81-6728BF7F5AC1}"/>
    <cellStyle name="Total 2 2 3 3 8 2 3" xfId="38268" xr:uid="{1CAF3F92-AD3D-4AD6-B3BB-8BD7E7D349CE}"/>
    <cellStyle name="Total 2 2 3 3 8 3" xfId="38269" xr:uid="{57AA26D0-255E-484D-8BAD-28D40F3FF191}"/>
    <cellStyle name="Total 2 2 3 3 8 3 2" xfId="38270" xr:uid="{8F2D134D-664D-4A65-8E3C-F496F651A193}"/>
    <cellStyle name="Total 2 2 3 3 8 3 3" xfId="38271" xr:uid="{9006E5AA-DA1B-49FC-8D84-FC5F6DBD72AD}"/>
    <cellStyle name="Total 2 2 3 3 8 4" xfId="38272" xr:uid="{26D3CE04-C12E-4416-ADDD-3B508E747ED2}"/>
    <cellStyle name="Total 2 2 3 3 8 4 2" xfId="38273" xr:uid="{5F1E23E9-A38C-46E3-8D58-D96FE3071B69}"/>
    <cellStyle name="Total 2 2 3 3 8 4 3" xfId="38274" xr:uid="{38E2EC19-5677-4BEA-BBBC-BF179BD7BF8A}"/>
    <cellStyle name="Total 2 2 3 3 8 5" xfId="38275" xr:uid="{78BAEE82-20B2-4CAC-B963-905899E1BF74}"/>
    <cellStyle name="Total 2 2 3 3 8 5 2" xfId="38276" xr:uid="{6C76ED3C-F8F4-43D8-8AAF-6420C0F909C7}"/>
    <cellStyle name="Total 2 2 3 3 8 5 3" xfId="38277" xr:uid="{656738DB-A0FF-4D84-B212-BB77C1C9838B}"/>
    <cellStyle name="Total 2 2 3 3 8 6" xfId="38278" xr:uid="{3931289F-0EC1-4EF8-994F-FEC00A3A26B6}"/>
    <cellStyle name="Total 2 2 3 3 8 6 2" xfId="38279" xr:uid="{89BE3DDB-987F-4331-8ECE-500FD3F7A986}"/>
    <cellStyle name="Total 2 2 3 3 8 6 3" xfId="38280" xr:uid="{DC70F3FD-1B82-4797-8B60-2DE700EDFCC9}"/>
    <cellStyle name="Total 2 2 3 3 8 7" xfId="38281" xr:uid="{5DF59078-F9D5-4F43-82E0-FDE25E320BDE}"/>
    <cellStyle name="Total 2 2 3 3 8 8" xfId="38282" xr:uid="{0B9093F4-0638-4F14-A395-1D65A30E49DF}"/>
    <cellStyle name="Total 2 2 3 3 8 9" xfId="38283" xr:uid="{F4FF0810-44D0-48D6-996D-25B924CF2F3B}"/>
    <cellStyle name="Total 2 2 3 3 9" xfId="38284" xr:uid="{53C0B464-54F1-4A6A-B2AA-8F1A0AE55DBE}"/>
    <cellStyle name="Total 2 2 3 3 9 2" xfId="38285" xr:uid="{63352149-4D32-4362-A0A9-DE5CE870CF61}"/>
    <cellStyle name="Total 2 2 3 3 9 2 2" xfId="38286" xr:uid="{36B20760-CE83-46B9-8110-22F2EC2D006D}"/>
    <cellStyle name="Total 2 2 3 3 9 2 3" xfId="38287" xr:uid="{503A548E-3C5F-4D08-8CA6-E6EA0E004FB1}"/>
    <cellStyle name="Total 2 2 3 3 9 3" xfId="38288" xr:uid="{0198AE53-D6CE-435E-A774-83D62D38D2D5}"/>
    <cellStyle name="Total 2 2 3 3 9 3 2" xfId="38289" xr:uid="{C51A0AF2-1104-4FEF-AEC1-00481A6D98D7}"/>
    <cellStyle name="Total 2 2 3 3 9 3 3" xfId="38290" xr:uid="{BE83A441-8CD5-4577-B59B-F78E8E769A0A}"/>
    <cellStyle name="Total 2 2 3 3 9 4" xfId="38291" xr:uid="{D5657B5C-14BD-43EE-9AEA-1AEA9555C59F}"/>
    <cellStyle name="Total 2 2 3 3 9 4 2" xfId="38292" xr:uid="{4392BE1F-5374-43C1-A055-45C757C51E8E}"/>
    <cellStyle name="Total 2 2 3 3 9 4 3" xfId="38293" xr:uid="{1D929F33-A454-4093-850D-C89B195F73C1}"/>
    <cellStyle name="Total 2 2 3 3 9 5" xfId="38294" xr:uid="{41CF32CC-E093-4D58-919B-81B8BE432671}"/>
    <cellStyle name="Total 2 2 3 3 9 5 2" xfId="38295" xr:uid="{2D0AE7A6-26B0-47A1-A0AE-4981D58FE7F4}"/>
    <cellStyle name="Total 2 2 3 3 9 5 3" xfId="38296" xr:uid="{EB964D75-9658-4C31-AE31-570AF2113F1B}"/>
    <cellStyle name="Total 2 2 3 3 9 6" xfId="38297" xr:uid="{ED2EAEFA-F86D-4EDC-B93F-9B10217D125F}"/>
    <cellStyle name="Total 2 2 3 3 9 6 2" xfId="38298" xr:uid="{61E17995-B299-483F-A5C4-85F5A665A5BF}"/>
    <cellStyle name="Total 2 2 3 3 9 6 3" xfId="38299" xr:uid="{98749937-162A-45A4-AB10-E8714D490EEC}"/>
    <cellStyle name="Total 2 2 3 3 9 7" xfId="38300" xr:uid="{A9D8E355-BA26-40DE-A023-ED2C0636C3EC}"/>
    <cellStyle name="Total 2 2 3 3 9 8" xfId="38301" xr:uid="{6756B1F6-FD79-4171-ABD7-10A089882CFA}"/>
    <cellStyle name="Total 2 2 3 4" xfId="38302" xr:uid="{A663FC5F-D406-4409-8A3B-4B0117DC98B9}"/>
    <cellStyle name="Total 2 2 3 4 10" xfId="38303" xr:uid="{55EEB218-A936-4034-B0B0-C7FE1E634AC3}"/>
    <cellStyle name="Total 2 2 3 4 11" xfId="38304" xr:uid="{9056B9AD-9ACE-424E-A28B-747B7F8EF0AB}"/>
    <cellStyle name="Total 2 2 3 4 2" xfId="38305" xr:uid="{7B41E35A-0938-46F2-8F69-7DC16A02F66C}"/>
    <cellStyle name="Total 2 2 3 4 2 2" xfId="38306" xr:uid="{21BDA173-39E6-46CA-9FB9-7BC462EBD13E}"/>
    <cellStyle name="Total 2 2 3 4 2 3" xfId="38307" xr:uid="{8E8F0A4B-124E-4BE6-B2BE-7633B9244148}"/>
    <cellStyle name="Total 2 2 3 4 2 4" xfId="38308" xr:uid="{803A7B64-5CCA-44B0-92F4-4788CF012C00}"/>
    <cellStyle name="Total 2 2 3 4 3" xfId="38309" xr:uid="{36A291D7-82D2-481F-AB5A-4FCC455BC79C}"/>
    <cellStyle name="Total 2 2 3 4 3 2" xfId="38310" xr:uid="{E1E8AD4F-F622-41A3-8A2A-2BABA7E4E47E}"/>
    <cellStyle name="Total 2 2 3 4 3 3" xfId="38311" xr:uid="{673D170C-D4FF-4E64-B532-800013AE3CD8}"/>
    <cellStyle name="Total 2 2 3 4 3 4" xfId="38312" xr:uid="{AC471D52-FAE8-4CC5-9BE2-7211ED754844}"/>
    <cellStyle name="Total 2 2 3 4 4" xfId="38313" xr:uid="{5ACD6B39-A03A-4866-82F3-47B74A3FECFE}"/>
    <cellStyle name="Total 2 2 3 4 4 2" xfId="38314" xr:uid="{2E3F7EBC-F917-41F9-AB6C-BEA60EE2BC92}"/>
    <cellStyle name="Total 2 2 3 4 4 3" xfId="38315" xr:uid="{3143D2F6-66D0-45B5-A1FA-DC39F21090E6}"/>
    <cellStyle name="Total 2 2 3 4 4 4" xfId="38316" xr:uid="{8F825024-9F95-464B-8AD9-4045384CD496}"/>
    <cellStyle name="Total 2 2 3 4 5" xfId="38317" xr:uid="{E2DD55D3-90AA-47C8-ABE1-0D0CCA1B7E31}"/>
    <cellStyle name="Total 2 2 3 4 5 2" xfId="38318" xr:uid="{3F70201B-06A6-4E0A-81A6-241DBB1BB66C}"/>
    <cellStyle name="Total 2 2 3 4 5 3" xfId="38319" xr:uid="{07CFD5B6-6FB1-4DD2-AF23-1C53F7825103}"/>
    <cellStyle name="Total 2 2 3 4 5 4" xfId="38320" xr:uid="{779D2296-81C2-4BFF-84B7-2A64C3E917DC}"/>
    <cellStyle name="Total 2 2 3 4 6" xfId="38321" xr:uid="{1A613777-7632-4521-93C5-198A9E31AA02}"/>
    <cellStyle name="Total 2 2 3 4 6 2" xfId="38322" xr:uid="{3A742C9A-CABA-42D5-9E95-562C97BB4B06}"/>
    <cellStyle name="Total 2 2 3 4 6 3" xfId="38323" xr:uid="{0BEA4E5B-42FC-417A-A0E4-BD0722F2ACE3}"/>
    <cellStyle name="Total 2 2 3 4 6 4" xfId="38324" xr:uid="{6C777537-8676-4524-951F-CE4BFB7FACA6}"/>
    <cellStyle name="Total 2 2 3 4 7" xfId="38325" xr:uid="{0FE9A2EC-9EBC-4592-8F3C-6392C61D3942}"/>
    <cellStyle name="Total 2 2 3 4 8" xfId="38326" xr:uid="{D8693A58-C627-4A7B-B7D2-6A77034A5340}"/>
    <cellStyle name="Total 2 2 3 4 9" xfId="38327" xr:uid="{871D3E85-3305-46DF-8CDF-F27658100933}"/>
    <cellStyle name="Total 2 2 3 5" xfId="38328" xr:uid="{5E209C61-6A3D-49C6-A537-C04DBDBFDC17}"/>
    <cellStyle name="Total 2 2 3 5 10" xfId="38329" xr:uid="{62E098AA-0DC3-4FD1-A557-9DE21EF5710B}"/>
    <cellStyle name="Total 2 2 3 5 11" xfId="38330" xr:uid="{BF15301B-D4FC-4DD9-9AEC-D8844AADD363}"/>
    <cellStyle name="Total 2 2 3 5 2" xfId="38331" xr:uid="{8A5D3DF5-B1BF-4C76-848A-6AE7812E5612}"/>
    <cellStyle name="Total 2 2 3 5 2 2" xfId="38332" xr:uid="{8C5E2ACB-86DF-4AC2-AF88-40449A41DA47}"/>
    <cellStyle name="Total 2 2 3 5 2 3" xfId="38333" xr:uid="{5453A9AA-EED0-4D64-A672-AFD8E1F2BC19}"/>
    <cellStyle name="Total 2 2 3 5 2 4" xfId="38334" xr:uid="{329908F0-D6CA-4007-BDF8-00F176F8E21D}"/>
    <cellStyle name="Total 2 2 3 5 3" xfId="38335" xr:uid="{9D30814D-C6D8-4C80-A185-27CB49EBB953}"/>
    <cellStyle name="Total 2 2 3 5 3 2" xfId="38336" xr:uid="{F76233D8-6C0E-43B2-8D5A-6D506960AB19}"/>
    <cellStyle name="Total 2 2 3 5 3 3" xfId="38337" xr:uid="{898446F6-3FEE-4683-A93D-982CBF26FF93}"/>
    <cellStyle name="Total 2 2 3 5 3 4" xfId="38338" xr:uid="{E60FEEDB-86E8-4240-8EDE-368B131D2C3C}"/>
    <cellStyle name="Total 2 2 3 5 4" xfId="38339" xr:uid="{2823BE96-561D-4C74-8DF2-413023F48405}"/>
    <cellStyle name="Total 2 2 3 5 4 2" xfId="38340" xr:uid="{1FE3C2E1-7705-4B8B-A66A-1FEED1835FE9}"/>
    <cellStyle name="Total 2 2 3 5 4 3" xfId="38341" xr:uid="{32DC952F-BA8B-471F-ADA4-7B94B605D11C}"/>
    <cellStyle name="Total 2 2 3 5 4 4" xfId="38342" xr:uid="{40761B8C-BA1E-4786-92D6-7617F918192F}"/>
    <cellStyle name="Total 2 2 3 5 5" xfId="38343" xr:uid="{F2786C7C-BAB8-48B3-93EE-AE0010F34A81}"/>
    <cellStyle name="Total 2 2 3 5 5 2" xfId="38344" xr:uid="{DF9D258D-1EFA-465F-8824-EC9BA89D3C9C}"/>
    <cellStyle name="Total 2 2 3 5 5 3" xfId="38345" xr:uid="{344564B3-AAE7-4EED-B1FE-EE63F4E88035}"/>
    <cellStyle name="Total 2 2 3 5 5 4" xfId="38346" xr:uid="{1994AE41-30CE-422D-90C0-E5AD0F4FBD4B}"/>
    <cellStyle name="Total 2 2 3 5 6" xfId="38347" xr:uid="{38BE574E-FC4E-46B8-8DC5-A79370068E75}"/>
    <cellStyle name="Total 2 2 3 5 6 2" xfId="38348" xr:uid="{8CEC7B6A-CD18-43B2-9314-AFF729D70FBF}"/>
    <cellStyle name="Total 2 2 3 5 6 3" xfId="38349" xr:uid="{888E596E-760A-478D-B001-D3E2CF1A6109}"/>
    <cellStyle name="Total 2 2 3 5 6 4" xfId="38350" xr:uid="{EB08603A-927F-4681-BED8-C13ED664E14A}"/>
    <cellStyle name="Total 2 2 3 5 7" xfId="38351" xr:uid="{609E9F6B-8424-4DC7-B0E3-892561FE95E8}"/>
    <cellStyle name="Total 2 2 3 5 8" xfId="38352" xr:uid="{61EFBD9A-94B3-4061-AE76-08C7739C669D}"/>
    <cellStyle name="Total 2 2 3 5 9" xfId="38353" xr:uid="{01FF03A0-9ED6-4A80-B0D2-2E3120B40835}"/>
    <cellStyle name="Total 2 2 3 6" xfId="38354" xr:uid="{DEDF2170-772E-4ADA-BE26-38E628494A4E}"/>
    <cellStyle name="Total 2 2 3 6 2" xfId="38355" xr:uid="{C6BDCDAB-7D65-43FD-AEDD-F4E1896A8BCB}"/>
    <cellStyle name="Total 2 2 3 6 2 2" xfId="38356" xr:uid="{FF310350-ABBD-4157-8F49-E67602F34365}"/>
    <cellStyle name="Total 2 2 3 6 2 3" xfId="38357" xr:uid="{E0B6A515-1EF2-45CC-8F8D-8B5C1A0911CC}"/>
    <cellStyle name="Total 2 2 3 6 3" xfId="38358" xr:uid="{FDE357D1-FB44-4F1F-A436-521F3DAB383C}"/>
    <cellStyle name="Total 2 2 3 6 3 2" xfId="38359" xr:uid="{A50E2BC6-B7B6-457A-8C02-AA8F0FEA0914}"/>
    <cellStyle name="Total 2 2 3 6 3 3" xfId="38360" xr:uid="{EA97BC83-8D79-4CDF-9665-7CEF01722E02}"/>
    <cellStyle name="Total 2 2 3 6 4" xfId="38361" xr:uid="{AD63FC7B-A280-40C7-BD8F-921B7EF20A15}"/>
    <cellStyle name="Total 2 2 3 6 4 2" xfId="38362" xr:uid="{D257735D-7C20-4915-9C6E-9B9B67986556}"/>
    <cellStyle name="Total 2 2 3 6 4 3" xfId="38363" xr:uid="{0931D892-C439-4C4F-8F03-FF7337A304F8}"/>
    <cellStyle name="Total 2 2 3 6 5" xfId="38364" xr:uid="{DE713E15-0A05-429D-A85B-DE20A1C7C41E}"/>
    <cellStyle name="Total 2 2 3 6 5 2" xfId="38365" xr:uid="{C6704BE2-70FE-4853-8B7F-D15D59FA1457}"/>
    <cellStyle name="Total 2 2 3 6 5 3" xfId="38366" xr:uid="{58A0E710-F496-42D2-B896-7F55A0740691}"/>
    <cellStyle name="Total 2 2 3 6 6" xfId="38367" xr:uid="{3AFF1F23-52F3-4766-A7D6-359A061FC4ED}"/>
    <cellStyle name="Total 2 2 3 6 6 2" xfId="38368" xr:uid="{26A6BB7D-CD42-4CFD-BD04-369750919E1A}"/>
    <cellStyle name="Total 2 2 3 6 6 3" xfId="38369" xr:uid="{8ABB8230-F9D5-4003-A72B-B7CD7C1CFA80}"/>
    <cellStyle name="Total 2 2 3 6 7" xfId="38370" xr:uid="{0C3200D7-5587-4F70-8022-83B3F9014A13}"/>
    <cellStyle name="Total 2 2 3 6 8" xfId="38371" xr:uid="{2069CBD6-5F34-49B4-8F10-A0A7B3AE2D25}"/>
    <cellStyle name="Total 2 2 3 6 9" xfId="38372" xr:uid="{9E799FA4-F38C-4E9C-A9E3-3C04C3BAB9B2}"/>
    <cellStyle name="Total 2 2 3 7" xfId="38373" xr:uid="{4697EA9C-43F1-42ED-BC81-EDF64272B048}"/>
    <cellStyle name="Total 2 2 3 7 2" xfId="38374" xr:uid="{5B627228-0BA1-4036-A039-6BE937F0F7C0}"/>
    <cellStyle name="Total 2 2 3 7 2 2" xfId="38375" xr:uid="{A43E0D03-9BBE-412A-B4F6-2A98300102C4}"/>
    <cellStyle name="Total 2 2 3 7 2 3" xfId="38376" xr:uid="{7DC3395A-DC07-40FE-A6E7-775AF9E7B7A4}"/>
    <cellStyle name="Total 2 2 3 7 3" xfId="38377" xr:uid="{46BCC23D-83F6-4544-8B34-3B2268C25BCC}"/>
    <cellStyle name="Total 2 2 3 7 3 2" xfId="38378" xr:uid="{B60AF6A0-40C2-4A65-A4CB-A9CAF286B3D3}"/>
    <cellStyle name="Total 2 2 3 7 3 3" xfId="38379" xr:uid="{26CF2FB8-6981-4B4C-98B4-110146891FC6}"/>
    <cellStyle name="Total 2 2 3 7 4" xfId="38380" xr:uid="{0A8E10F9-C1AF-4F02-A4B8-7977CAF0F17B}"/>
    <cellStyle name="Total 2 2 3 7 4 2" xfId="38381" xr:uid="{E4736BFD-E560-4584-8623-C0BE17304FDC}"/>
    <cellStyle name="Total 2 2 3 7 4 3" xfId="38382" xr:uid="{CE40B152-A95A-4622-8DE8-6033C28340A4}"/>
    <cellStyle name="Total 2 2 3 7 5" xfId="38383" xr:uid="{5C7C3A60-E79A-4D42-A904-26BC2CEB8669}"/>
    <cellStyle name="Total 2 2 3 7 5 2" xfId="38384" xr:uid="{5229D72E-5F32-48E5-8A06-B3FBB7A4430E}"/>
    <cellStyle name="Total 2 2 3 7 5 3" xfId="38385" xr:uid="{E8A6BA7C-2652-4982-9689-EA9983C2D4D3}"/>
    <cellStyle name="Total 2 2 3 7 6" xfId="38386" xr:uid="{994F7250-5660-4577-94FC-205856EEE55F}"/>
    <cellStyle name="Total 2 2 3 7 6 2" xfId="38387" xr:uid="{67DCF92F-267E-42E9-B3DF-951B80224E85}"/>
    <cellStyle name="Total 2 2 3 7 6 3" xfId="38388" xr:uid="{4D1834E1-AF1C-4AE4-B7A4-67F4314B5A99}"/>
    <cellStyle name="Total 2 2 3 7 7" xfId="38389" xr:uid="{260F29E7-BE18-4A50-A4F9-92560F106CE0}"/>
    <cellStyle name="Total 2 2 3 7 8" xfId="38390" xr:uid="{0099C634-C218-4E75-957F-1A64F1C94C1E}"/>
    <cellStyle name="Total 2 2 3 7 9" xfId="38391" xr:uid="{F1EDAFBC-E35C-4111-B66D-C98CEB69C6B0}"/>
    <cellStyle name="Total 2 2 3 8" xfId="38392" xr:uid="{C3369B1C-5095-4C11-9F2A-4E9F757CB58A}"/>
    <cellStyle name="Total 2 2 3 8 2" xfId="38393" xr:uid="{BCA6DAAF-AADB-45F2-9C2C-57DF810CCFBA}"/>
    <cellStyle name="Total 2 2 3 8 2 2" xfId="38394" xr:uid="{AEBE0289-40A7-4406-917E-5F95F190967A}"/>
    <cellStyle name="Total 2 2 3 8 2 3" xfId="38395" xr:uid="{B58638F6-55E8-4765-8EF2-55A5605C7DAF}"/>
    <cellStyle name="Total 2 2 3 8 3" xfId="38396" xr:uid="{83B467C2-DA19-4168-8EA8-D89389CF3B9B}"/>
    <cellStyle name="Total 2 2 3 8 3 2" xfId="38397" xr:uid="{B4830AA8-4BA1-4DEB-8DBB-1812A7A93B85}"/>
    <cellStyle name="Total 2 2 3 8 3 3" xfId="38398" xr:uid="{972A5204-A6A4-4F0C-B757-E9A16FC5F5A4}"/>
    <cellStyle name="Total 2 2 3 8 4" xfId="38399" xr:uid="{FDD4C384-0949-49AD-9A4B-45605B5BA085}"/>
    <cellStyle name="Total 2 2 3 8 4 2" xfId="38400" xr:uid="{1EDB4F73-8ED5-4190-B232-47BAAA26657D}"/>
    <cellStyle name="Total 2 2 3 8 4 3" xfId="38401" xr:uid="{6FF5651C-7A75-4B91-AC6F-6E2A6C22A0D8}"/>
    <cellStyle name="Total 2 2 3 8 5" xfId="38402" xr:uid="{C48D5DA2-B394-48CD-A60A-D4461441375E}"/>
    <cellStyle name="Total 2 2 3 8 5 2" xfId="38403" xr:uid="{51FEF322-7AEA-4C72-97A0-98D149625C0F}"/>
    <cellStyle name="Total 2 2 3 8 5 3" xfId="38404" xr:uid="{6DF9B8A8-CB1F-4B80-A52D-8A8A7DA82ED6}"/>
    <cellStyle name="Total 2 2 3 8 6" xfId="38405" xr:uid="{C0B3BD42-D266-441B-AED0-334C732B2EBC}"/>
    <cellStyle name="Total 2 2 3 8 6 2" xfId="38406" xr:uid="{63B36F4F-451B-42ED-8755-16D59F9760DE}"/>
    <cellStyle name="Total 2 2 3 8 6 3" xfId="38407" xr:uid="{CB16CCF6-3114-4A18-B40A-C802F85D1C00}"/>
    <cellStyle name="Total 2 2 3 8 7" xfId="38408" xr:uid="{0CFA1CC9-49E7-4533-8911-75B7B73A1242}"/>
    <cellStyle name="Total 2 2 3 8 8" xfId="38409" xr:uid="{4E0B9626-577C-408A-BA5C-7C9F3F4686D9}"/>
    <cellStyle name="Total 2 2 3 8 9" xfId="38410" xr:uid="{3118B5BA-F76E-4096-829F-1DD76BDF989B}"/>
    <cellStyle name="Total 2 2 3 9" xfId="38411" xr:uid="{F03BFD00-DD95-4B3D-ADBB-DB40C723AA6B}"/>
    <cellStyle name="Total 2 2 3 9 2" xfId="38412" xr:uid="{3008E8F5-D3A4-4B1B-921A-A47281F3C7D4}"/>
    <cellStyle name="Total 2 2 3 9 2 2" xfId="38413" xr:uid="{A4B18EB9-DA3B-4142-B84E-9E831855DA31}"/>
    <cellStyle name="Total 2 2 3 9 2 3" xfId="38414" xr:uid="{D49352ED-918D-4FD1-98A1-B2C9182380A0}"/>
    <cellStyle name="Total 2 2 3 9 3" xfId="38415" xr:uid="{E29F4E77-1699-4F41-8B00-F80E5449E4B8}"/>
    <cellStyle name="Total 2 2 3 9 3 2" xfId="38416" xr:uid="{5E004CB2-9F87-4DB2-9C83-F0DFF4021175}"/>
    <cellStyle name="Total 2 2 3 9 3 3" xfId="38417" xr:uid="{2A7F591C-312B-4B9B-AB34-4BECDC9B9119}"/>
    <cellStyle name="Total 2 2 3 9 4" xfId="38418" xr:uid="{F0B4D405-FD05-4116-B331-6889C38AD02A}"/>
    <cellStyle name="Total 2 2 3 9 4 2" xfId="38419" xr:uid="{BCCBF11C-CA53-4CC6-BC6E-333B204BBF57}"/>
    <cellStyle name="Total 2 2 3 9 4 3" xfId="38420" xr:uid="{71359733-2020-4999-9264-D7BA524A8B47}"/>
    <cellStyle name="Total 2 2 3 9 5" xfId="38421" xr:uid="{55378E45-9B80-4106-A878-7884563D2135}"/>
    <cellStyle name="Total 2 2 3 9 5 2" xfId="38422" xr:uid="{985792B4-2AD5-4D1B-9BDF-FCF376276DB0}"/>
    <cellStyle name="Total 2 2 3 9 5 3" xfId="38423" xr:uid="{8A42BE62-1FD9-49F6-AA7C-71ED12A40DEA}"/>
    <cellStyle name="Total 2 2 3 9 6" xfId="38424" xr:uid="{E3E85B32-0817-4BC7-82F0-ABEC12FCE781}"/>
    <cellStyle name="Total 2 2 3 9 6 2" xfId="38425" xr:uid="{CDAF6527-91F0-4AB7-856B-898284CE6E2B}"/>
    <cellStyle name="Total 2 2 3 9 6 3" xfId="38426" xr:uid="{F326D6B7-F4E0-4C61-8CBA-3CCF11BD43D9}"/>
    <cellStyle name="Total 2 2 3 9 7" xfId="38427" xr:uid="{27F4FFDA-CFBB-4B9B-8675-DE13C81D1F7E}"/>
    <cellStyle name="Total 2 2 3 9 8" xfId="38428" xr:uid="{C3F628C2-A25F-48B1-A2BE-8D781F2AED03}"/>
    <cellStyle name="Total 2 2 3 9 9" xfId="38429" xr:uid="{67744451-CE8D-4FDA-B648-B341E9BC1315}"/>
    <cellStyle name="Total 2 2 4" xfId="38430" xr:uid="{8A1721A0-4426-47D3-B979-FE67624F4AAD}"/>
    <cellStyle name="Total 2 2 4 10" xfId="38431" xr:uid="{85034BF2-1B22-4105-8344-AB3FF1F30BB8}"/>
    <cellStyle name="Total 2 2 4 10 2" xfId="38432" xr:uid="{83DFCB23-A499-42BB-8570-2C10C173299F}"/>
    <cellStyle name="Total 2 2 4 10 2 2" xfId="38433" xr:uid="{AAF9C6E6-0F03-48D2-B9CF-6F8F9890945F}"/>
    <cellStyle name="Total 2 2 4 10 2 3" xfId="38434" xr:uid="{9991662A-BE00-442C-86A5-FC8A4FF9F29C}"/>
    <cellStyle name="Total 2 2 4 10 3" xfId="38435" xr:uid="{8B0CB6F9-89E9-434C-8E71-82D65445444A}"/>
    <cellStyle name="Total 2 2 4 10 3 2" xfId="38436" xr:uid="{204F0566-9678-42D0-A137-18EB5C026323}"/>
    <cellStyle name="Total 2 2 4 10 3 3" xfId="38437" xr:uid="{3C1D2E29-75EB-4B68-9AC5-C972F1104644}"/>
    <cellStyle name="Total 2 2 4 10 4" xfId="38438" xr:uid="{33D006C6-A100-4562-A99C-F25CFC7F6402}"/>
    <cellStyle name="Total 2 2 4 10 4 2" xfId="38439" xr:uid="{EFE62B62-FC73-440C-9F5F-A5D09648671E}"/>
    <cellStyle name="Total 2 2 4 10 4 3" xfId="38440" xr:uid="{9808A5B0-5BC6-4F68-A28C-514BDF28C5D2}"/>
    <cellStyle name="Total 2 2 4 10 5" xfId="38441" xr:uid="{40575474-32F3-47DF-98FD-B475149324BE}"/>
    <cellStyle name="Total 2 2 4 10 5 2" xfId="38442" xr:uid="{05136208-6513-4564-BF28-1D7A121597AE}"/>
    <cellStyle name="Total 2 2 4 10 5 3" xfId="38443" xr:uid="{59DB22E2-CCC5-4F79-A211-F66F8DD63EFB}"/>
    <cellStyle name="Total 2 2 4 10 6" xfId="38444" xr:uid="{51076B6C-8313-4E84-B200-30FABC7E6145}"/>
    <cellStyle name="Total 2 2 4 10 6 2" xfId="38445" xr:uid="{7F3332AB-796C-436D-89F7-C995B7C422CF}"/>
    <cellStyle name="Total 2 2 4 10 6 3" xfId="38446" xr:uid="{A812313F-0E44-4DA0-90AB-0941C4BE3FCA}"/>
    <cellStyle name="Total 2 2 4 10 7" xfId="38447" xr:uid="{4C42B8D4-DE7B-43BF-ADB7-219593F41B1B}"/>
    <cellStyle name="Total 2 2 4 10 8" xfId="38448" xr:uid="{D405B73C-9C95-4584-919D-9FA7F5097BCE}"/>
    <cellStyle name="Total 2 2 4 11" xfId="38449" xr:uid="{5E5D6AE1-F52C-4350-BD30-ED480491BC34}"/>
    <cellStyle name="Total 2 2 4 11 2" xfId="38450" xr:uid="{01AB4783-B474-44D9-AD7E-98E1DACA2A65}"/>
    <cellStyle name="Total 2 2 4 11 2 2" xfId="38451" xr:uid="{E83F5058-84FA-4461-98BB-71CA32C40C9E}"/>
    <cellStyle name="Total 2 2 4 11 2 3" xfId="38452" xr:uid="{C48D6352-19EE-41E5-A9FF-547BAFCD7D6C}"/>
    <cellStyle name="Total 2 2 4 11 3" xfId="38453" xr:uid="{FBD692F2-694B-4C2D-901A-918B73C70B9B}"/>
    <cellStyle name="Total 2 2 4 11 3 2" xfId="38454" xr:uid="{C1C72013-DA78-4371-BE04-5DEBBAE101AB}"/>
    <cellStyle name="Total 2 2 4 11 3 3" xfId="38455" xr:uid="{0C69523F-296A-492D-AAAC-57E78A5B3DA2}"/>
    <cellStyle name="Total 2 2 4 11 4" xfId="38456" xr:uid="{7707CA0C-EE2A-49EF-BF78-1458FCB7A7C4}"/>
    <cellStyle name="Total 2 2 4 11 4 2" xfId="38457" xr:uid="{94373555-4942-4323-81C5-6C3A414281BD}"/>
    <cellStyle name="Total 2 2 4 11 4 3" xfId="38458" xr:uid="{772928C8-70B9-44C3-AE0A-E24736DB74B8}"/>
    <cellStyle name="Total 2 2 4 11 5" xfId="38459" xr:uid="{1409DA15-FE23-4757-A418-54FB2D245622}"/>
    <cellStyle name="Total 2 2 4 11 5 2" xfId="38460" xr:uid="{58A2705A-D3F5-4D09-B715-AE7980AF8ED4}"/>
    <cellStyle name="Total 2 2 4 11 5 3" xfId="38461" xr:uid="{F05F9D94-5D9C-40F5-8264-7DD7142E44C9}"/>
    <cellStyle name="Total 2 2 4 11 6" xfId="38462" xr:uid="{DE870BCF-9AA4-4C02-9488-5A96B3806838}"/>
    <cellStyle name="Total 2 2 4 11 6 2" xfId="38463" xr:uid="{9E048B56-0337-46EF-8501-3AE618BF539F}"/>
    <cellStyle name="Total 2 2 4 11 6 3" xfId="38464" xr:uid="{44D60DBA-EB73-4EE7-8D11-615E777522E0}"/>
    <cellStyle name="Total 2 2 4 11 7" xfId="38465" xr:uid="{D15D26E1-EA0B-4DAD-8327-C3A04CBDA5B9}"/>
    <cellStyle name="Total 2 2 4 11 8" xfId="38466" xr:uid="{0F068958-ACB2-468D-A601-265ECD5D6708}"/>
    <cellStyle name="Total 2 2 4 12" xfId="38467" xr:uid="{AD62733A-E2CC-4AC7-A1A8-1FB4C3865BC6}"/>
    <cellStyle name="Total 2 2 4 12 2" xfId="38468" xr:uid="{1BCFD8AA-7820-42CA-86D3-6A76B9EF57DB}"/>
    <cellStyle name="Total 2 2 4 12 2 2" xfId="38469" xr:uid="{B7998E8A-92DE-412C-849E-AD9909DBCBD7}"/>
    <cellStyle name="Total 2 2 4 12 2 3" xfId="38470" xr:uid="{ED0EE24F-F73F-4E8C-A84A-FBDBB724EB41}"/>
    <cellStyle name="Total 2 2 4 12 3" xfId="38471" xr:uid="{2A6C752E-EBDB-40E8-92C0-323E55FB0E69}"/>
    <cellStyle name="Total 2 2 4 12 3 2" xfId="38472" xr:uid="{A94B5BD3-3BCB-46EF-93DD-D4C8B7C70DA2}"/>
    <cellStyle name="Total 2 2 4 12 3 3" xfId="38473" xr:uid="{C1B168C0-8410-4F65-AF48-D952D7056609}"/>
    <cellStyle name="Total 2 2 4 12 4" xfId="38474" xr:uid="{7CAAFE5E-74BC-4E91-A8CA-74229A8F0A42}"/>
    <cellStyle name="Total 2 2 4 12 4 2" xfId="38475" xr:uid="{84B2660D-6D68-4FEC-BE50-616535CAD0AC}"/>
    <cellStyle name="Total 2 2 4 12 4 3" xfId="38476" xr:uid="{0B15F556-A3B0-4CEE-8F34-F71F8441DAB8}"/>
    <cellStyle name="Total 2 2 4 12 5" xfId="38477" xr:uid="{45A450FE-4E5F-48E3-9BD7-C67F148F61C2}"/>
    <cellStyle name="Total 2 2 4 12 5 2" xfId="38478" xr:uid="{83D64E45-27E0-41E8-9317-1A2D17378106}"/>
    <cellStyle name="Total 2 2 4 12 5 3" xfId="38479" xr:uid="{5D094795-83E3-40FD-85AF-F8883AE1C6EC}"/>
    <cellStyle name="Total 2 2 4 12 6" xfId="38480" xr:uid="{C498FA9B-5C62-4A90-98D7-C63B20EA8B92}"/>
    <cellStyle name="Total 2 2 4 12 6 2" xfId="38481" xr:uid="{34069A8F-6238-4343-BCAC-96A5E8C62A11}"/>
    <cellStyle name="Total 2 2 4 12 6 3" xfId="38482" xr:uid="{67E0D710-AE98-47C1-9DD5-1D0ABA587CA8}"/>
    <cellStyle name="Total 2 2 4 12 7" xfId="38483" xr:uid="{4C57842D-BBF7-4779-BBBF-9B4332626A6B}"/>
    <cellStyle name="Total 2 2 4 12 8" xfId="38484" xr:uid="{7318A239-CE8D-4190-8CE7-5C1E7C94341F}"/>
    <cellStyle name="Total 2 2 4 13" xfId="38485" xr:uid="{C736CEC6-0E50-4E33-BA7E-4F4412D3A2AC}"/>
    <cellStyle name="Total 2 2 4 13 2" xfId="38486" xr:uid="{4981663B-F37E-42F3-8243-05781C5B51BF}"/>
    <cellStyle name="Total 2 2 4 13 2 2" xfId="38487" xr:uid="{64469EBD-9AAE-4169-8F1B-9B0BFF8C2543}"/>
    <cellStyle name="Total 2 2 4 13 2 3" xfId="38488" xr:uid="{9CB00783-3179-4C0A-ADEC-F88A8F299A13}"/>
    <cellStyle name="Total 2 2 4 13 3" xfId="38489" xr:uid="{55EF3DB4-B3CE-408C-A491-3CA78D062449}"/>
    <cellStyle name="Total 2 2 4 13 3 2" xfId="38490" xr:uid="{C861C8F0-37BA-4717-B060-672187AD2F57}"/>
    <cellStyle name="Total 2 2 4 13 3 3" xfId="38491" xr:uid="{0D8D4966-3648-4B59-B9B6-DB68215DEA84}"/>
    <cellStyle name="Total 2 2 4 13 4" xfId="38492" xr:uid="{3AAD2B27-459A-4F86-BB33-EAB4F56099FF}"/>
    <cellStyle name="Total 2 2 4 13 4 2" xfId="38493" xr:uid="{B94BD886-F244-4C72-B77C-273283BB9E1B}"/>
    <cellStyle name="Total 2 2 4 13 4 3" xfId="38494" xr:uid="{863FD3C9-ABAD-48D9-9128-94F8D0A0AD29}"/>
    <cellStyle name="Total 2 2 4 13 5" xfId="38495" xr:uid="{8FF1AB43-3E82-426C-A67A-701CE6267833}"/>
    <cellStyle name="Total 2 2 4 13 5 2" xfId="38496" xr:uid="{D47F432C-2590-4A63-A5F1-B07BD7C2DE8C}"/>
    <cellStyle name="Total 2 2 4 13 5 3" xfId="38497" xr:uid="{94EBC30F-79B5-4EB0-8B27-BDD195740036}"/>
    <cellStyle name="Total 2 2 4 13 6" xfId="38498" xr:uid="{F61DCDE0-CCE4-469D-AB21-27919F23CFD6}"/>
    <cellStyle name="Total 2 2 4 13 6 2" xfId="38499" xr:uid="{4AFF6EF9-24A0-4B2C-8038-296A172262A9}"/>
    <cellStyle name="Total 2 2 4 13 6 3" xfId="38500" xr:uid="{F8CA8C5D-218C-4352-AAFD-C520B9698ED0}"/>
    <cellStyle name="Total 2 2 4 13 7" xfId="38501" xr:uid="{99480F49-9582-4671-883F-70DAD55F4911}"/>
    <cellStyle name="Total 2 2 4 13 8" xfId="38502" xr:uid="{685E55C6-41C0-4E5D-ACC1-E180D9E13097}"/>
    <cellStyle name="Total 2 2 4 14" xfId="38503" xr:uid="{AEDEFA5C-40A9-4CB8-A1EA-16EFF3A72920}"/>
    <cellStyle name="Total 2 2 4 14 2" xfId="38504" xr:uid="{81BF4FB2-90DD-49D8-A871-1CF69CDF8C98}"/>
    <cellStyle name="Total 2 2 4 14 2 2" xfId="38505" xr:uid="{1E83FB3F-BE58-4077-9CBD-0D4EDD3AD672}"/>
    <cellStyle name="Total 2 2 4 14 2 3" xfId="38506" xr:uid="{C087F070-76BB-458A-93F2-4C8478821D58}"/>
    <cellStyle name="Total 2 2 4 14 3" xfId="38507" xr:uid="{26E0E716-45D1-429C-B86A-A1E7A8664FD5}"/>
    <cellStyle name="Total 2 2 4 14 3 2" xfId="38508" xr:uid="{14C48D11-28AD-4E66-ACCA-8D4811455989}"/>
    <cellStyle name="Total 2 2 4 14 3 3" xfId="38509" xr:uid="{17180FBE-0AC0-41D8-8808-1540BCDCD88F}"/>
    <cellStyle name="Total 2 2 4 14 4" xfId="38510" xr:uid="{A89B4EB6-AA12-465C-98E5-AFD2CDE67FA1}"/>
    <cellStyle name="Total 2 2 4 14 4 2" xfId="38511" xr:uid="{39F83C4E-B1B7-480E-82D5-B3F53DE83791}"/>
    <cellStyle name="Total 2 2 4 14 4 3" xfId="38512" xr:uid="{717E603E-59CF-4DA6-910A-D0B63BE5C15E}"/>
    <cellStyle name="Total 2 2 4 14 5" xfId="38513" xr:uid="{38E53439-6EA4-4F42-857B-16633CCFAD79}"/>
    <cellStyle name="Total 2 2 4 14 5 2" xfId="38514" xr:uid="{60248894-5CE6-41DE-BD08-5A3045F11272}"/>
    <cellStyle name="Total 2 2 4 14 5 3" xfId="38515" xr:uid="{F8AD2605-DD1E-45A4-84B7-704BB295C94D}"/>
    <cellStyle name="Total 2 2 4 14 6" xfId="38516" xr:uid="{ECF499A4-2F50-4D6D-BDAB-12E698242725}"/>
    <cellStyle name="Total 2 2 4 14 6 2" xfId="38517" xr:uid="{910F5940-F7C5-4A06-8C86-14B740FF932F}"/>
    <cellStyle name="Total 2 2 4 14 6 3" xfId="38518" xr:uid="{92D44828-7A1E-486F-9CD7-46023F1C6D39}"/>
    <cellStyle name="Total 2 2 4 14 7" xfId="38519" xr:uid="{FE39A9B0-0184-4C70-ABFE-0E84793C3BA4}"/>
    <cellStyle name="Total 2 2 4 14 8" xfId="38520" xr:uid="{E093D961-3BA5-4BDB-9425-F0984D7700EF}"/>
    <cellStyle name="Total 2 2 4 15" xfId="38521" xr:uid="{3D46E9C9-92C3-4840-A826-75F9FD148500}"/>
    <cellStyle name="Total 2 2 4 15 2" xfId="38522" xr:uid="{E96001EA-4742-41AE-BB52-D64059A7695E}"/>
    <cellStyle name="Total 2 2 4 15 3" xfId="38523" xr:uid="{7EB8A54A-0D6A-491F-9674-FA4FC6E41776}"/>
    <cellStyle name="Total 2 2 4 16" xfId="38524" xr:uid="{E8790A83-A1F3-4BBB-AADA-13FCCEEDA002}"/>
    <cellStyle name="Total 2 2 4 16 2" xfId="38525" xr:uid="{6B400AFB-4A1D-4C5A-B45F-284CE449B03F}"/>
    <cellStyle name="Total 2 2 4 16 3" xfId="38526" xr:uid="{7896D8E1-25C0-4FF9-809D-24BD82B16B5C}"/>
    <cellStyle name="Total 2 2 4 17" xfId="38527" xr:uid="{CA982CA4-9A41-4EC2-A191-5229B335D024}"/>
    <cellStyle name="Total 2 2 4 18" xfId="38528" xr:uid="{2AB330B3-A27C-4A5C-B022-181B3569C253}"/>
    <cellStyle name="Total 2 2 4 2" xfId="38529" xr:uid="{4BB5FD19-E63E-455E-93C1-5DEAA7FF0CA1}"/>
    <cellStyle name="Total 2 2 4 2 2" xfId="38530" xr:uid="{3E7F5C5E-125A-4DF4-B832-297C4D480CA0}"/>
    <cellStyle name="Total 2 2 4 2 2 2" xfId="38531" xr:uid="{47BC2DB0-276C-4D94-BD2C-5021DAD807A1}"/>
    <cellStyle name="Total 2 2 4 2 2 3" xfId="38532" xr:uid="{FAC899D2-72F4-4224-A98A-49CA4B6147D4}"/>
    <cellStyle name="Total 2 2 4 2 3" xfId="38533" xr:uid="{6C479E1C-76EE-46B6-8126-329E4C82F256}"/>
    <cellStyle name="Total 2 2 4 2 3 2" xfId="38534" xr:uid="{995326D0-3671-4B71-9171-7B80104C736A}"/>
    <cellStyle name="Total 2 2 4 2 3 3" xfId="38535" xr:uid="{14133E90-3041-465A-A862-2E9A3B3A371E}"/>
    <cellStyle name="Total 2 2 4 2 4" xfId="38536" xr:uid="{EB1456F4-CA45-487A-AA03-C03622BDDD24}"/>
    <cellStyle name="Total 2 2 4 2 4 2" xfId="38537" xr:uid="{3FC457E0-A51F-4CBD-90C0-18125B29D1C9}"/>
    <cellStyle name="Total 2 2 4 2 4 3" xfId="38538" xr:uid="{53EC4089-6598-4F82-BA63-43E775E6B7CC}"/>
    <cellStyle name="Total 2 2 4 2 5" xfId="38539" xr:uid="{685E71F4-68E9-4E46-A90F-24DEAC1B1D1C}"/>
    <cellStyle name="Total 2 2 4 2 5 2" xfId="38540" xr:uid="{04F8FFEF-91F6-4112-919E-49395B6EE8EA}"/>
    <cellStyle name="Total 2 2 4 2 5 3" xfId="38541" xr:uid="{CD766CAE-CA5A-42CC-B7A0-41498A0EED89}"/>
    <cellStyle name="Total 2 2 4 2 6" xfId="38542" xr:uid="{9BCB05AF-4BFD-4AFC-9A3B-C2C5046377EB}"/>
    <cellStyle name="Total 2 2 4 2 6 2" xfId="38543" xr:uid="{923BA950-49A2-4D30-B029-CA3E001539CA}"/>
    <cellStyle name="Total 2 2 4 2 6 3" xfId="38544" xr:uid="{911B3E3E-4ED0-40CC-B148-BE2F80FF92DC}"/>
    <cellStyle name="Total 2 2 4 2 7" xfId="38545" xr:uid="{1BAAC594-DA55-436F-A1FC-0B330A7D2D7F}"/>
    <cellStyle name="Total 2 2 4 2 8" xfId="38546" xr:uid="{F2B4776F-0D29-43BB-9EBA-800ACA09E07E}"/>
    <cellStyle name="Total 2 2 4 2 9" xfId="38547" xr:uid="{11CA9958-AFCB-402D-9D28-9BB56077D5DE}"/>
    <cellStyle name="Total 2 2 4 3" xfId="38548" xr:uid="{5898F2E3-43C2-4676-8548-1A713E712CDB}"/>
    <cellStyle name="Total 2 2 4 3 2" xfId="38549" xr:uid="{6B042764-DC47-4422-ACC8-C70D661D2396}"/>
    <cellStyle name="Total 2 2 4 3 2 2" xfId="38550" xr:uid="{134318CE-0D9F-4031-AF7A-4BE183F505A4}"/>
    <cellStyle name="Total 2 2 4 3 2 3" xfId="38551" xr:uid="{2DAC6F7D-4775-4FEE-A3A3-F087B2B0DFA3}"/>
    <cellStyle name="Total 2 2 4 3 3" xfId="38552" xr:uid="{416E8B6E-DFEC-4784-9FB1-07EEE4FABE7C}"/>
    <cellStyle name="Total 2 2 4 3 3 2" xfId="38553" xr:uid="{16B18BC1-58DE-452B-85EF-38D3734C6051}"/>
    <cellStyle name="Total 2 2 4 3 3 3" xfId="38554" xr:uid="{2F3AE495-792A-4CA4-81BF-45B0904C54B3}"/>
    <cellStyle name="Total 2 2 4 3 4" xfId="38555" xr:uid="{5CE12121-C514-4B73-AA23-38DC5D45ED15}"/>
    <cellStyle name="Total 2 2 4 3 4 2" xfId="38556" xr:uid="{193A21BB-3885-46B3-BC69-D5826AC2EABB}"/>
    <cellStyle name="Total 2 2 4 3 4 3" xfId="38557" xr:uid="{A6670788-2DD2-4EEA-AEBF-1CBB74BFE4B7}"/>
    <cellStyle name="Total 2 2 4 3 5" xfId="38558" xr:uid="{4CDBB1EC-34FF-4427-A10C-4BE46389519B}"/>
    <cellStyle name="Total 2 2 4 3 5 2" xfId="38559" xr:uid="{28B52F27-AEEC-42FE-9556-758E39594E75}"/>
    <cellStyle name="Total 2 2 4 3 5 3" xfId="38560" xr:uid="{9861A2D0-B727-4CC0-8880-1D5A09760D38}"/>
    <cellStyle name="Total 2 2 4 3 6" xfId="38561" xr:uid="{A29CB26F-2255-49C8-918F-7E4E6C104995}"/>
    <cellStyle name="Total 2 2 4 3 6 2" xfId="38562" xr:uid="{B50F07FF-1285-423B-887A-02AC7EF05CF4}"/>
    <cellStyle name="Total 2 2 4 3 6 3" xfId="38563" xr:uid="{3E7609C5-B332-4B8F-9076-9C48F0D00C14}"/>
    <cellStyle name="Total 2 2 4 3 7" xfId="38564" xr:uid="{5E16FF51-6BDB-4ADD-A9C0-158027468A82}"/>
    <cellStyle name="Total 2 2 4 3 8" xfId="38565" xr:uid="{412AC4FF-5677-455E-8195-293064F77A4D}"/>
    <cellStyle name="Total 2 2 4 3 9" xfId="38566" xr:uid="{AE57E816-AE2C-4C9A-9BC9-3FA720ADEEEC}"/>
    <cellStyle name="Total 2 2 4 4" xfId="38567" xr:uid="{E044853E-3F0B-4E3E-97F1-4D4720A796F0}"/>
    <cellStyle name="Total 2 2 4 4 2" xfId="38568" xr:uid="{91653430-853C-4072-8708-482FF173B901}"/>
    <cellStyle name="Total 2 2 4 4 2 2" xfId="38569" xr:uid="{316C4A9D-70B6-4B4A-8C33-17CD0DDBEFAC}"/>
    <cellStyle name="Total 2 2 4 4 2 3" xfId="38570" xr:uid="{0D37C356-5EE6-434C-82D6-39888C64FF3C}"/>
    <cellStyle name="Total 2 2 4 4 3" xfId="38571" xr:uid="{284DE2AD-42FC-489A-A4F9-C064A663F306}"/>
    <cellStyle name="Total 2 2 4 4 3 2" xfId="38572" xr:uid="{4AA6D815-4DC0-4097-ACF0-B6F0B7B76428}"/>
    <cellStyle name="Total 2 2 4 4 3 3" xfId="38573" xr:uid="{CA5731EE-F015-46E2-82FF-84B851BCE877}"/>
    <cellStyle name="Total 2 2 4 4 4" xfId="38574" xr:uid="{EE35AB42-D346-46ED-86D6-7ED526907D63}"/>
    <cellStyle name="Total 2 2 4 4 4 2" xfId="38575" xr:uid="{742B685C-B0F9-4B4D-AFE2-98E01CE891DB}"/>
    <cellStyle name="Total 2 2 4 4 4 3" xfId="38576" xr:uid="{9AD73408-1A0F-4758-9ED9-1D3AEB4B2BC1}"/>
    <cellStyle name="Total 2 2 4 4 5" xfId="38577" xr:uid="{CF791B15-0237-4050-B244-145B6EB6E0D5}"/>
    <cellStyle name="Total 2 2 4 4 5 2" xfId="38578" xr:uid="{C5558FE9-9050-4605-80EF-D6AE223F0766}"/>
    <cellStyle name="Total 2 2 4 4 5 3" xfId="38579" xr:uid="{020C564D-9AF3-49AD-8C72-14271E3A0C12}"/>
    <cellStyle name="Total 2 2 4 4 6" xfId="38580" xr:uid="{F8B4A88E-E6CD-4566-AD2E-05B87E483F82}"/>
    <cellStyle name="Total 2 2 4 4 6 2" xfId="38581" xr:uid="{87FDD3B8-F814-4302-A738-32E0C5311EB1}"/>
    <cellStyle name="Total 2 2 4 4 6 3" xfId="38582" xr:uid="{79EEBA81-5BDA-4354-A027-8CF8CBB4CBE2}"/>
    <cellStyle name="Total 2 2 4 4 7" xfId="38583" xr:uid="{AFAD8217-DB5B-43A2-ACED-B16EB8A32CC3}"/>
    <cellStyle name="Total 2 2 4 4 8" xfId="38584" xr:uid="{F77D6258-B69D-4F85-AF7F-281CD31A8C41}"/>
    <cellStyle name="Total 2 2 4 4 9" xfId="38585" xr:uid="{98EC9A13-1871-4C3C-872E-05023F286F2A}"/>
    <cellStyle name="Total 2 2 4 5" xfId="38586" xr:uid="{0098A4A4-F7A5-43EF-B8C3-6ABA5AC91BC6}"/>
    <cellStyle name="Total 2 2 4 5 2" xfId="38587" xr:uid="{BA37C60B-E87C-47C0-897D-F49A5F064FB5}"/>
    <cellStyle name="Total 2 2 4 5 2 2" xfId="38588" xr:uid="{18D6D687-7FF9-4C68-AE0A-C636A4F4EA3B}"/>
    <cellStyle name="Total 2 2 4 5 2 3" xfId="38589" xr:uid="{B72EE459-0D1C-4A6F-973F-6C87DD68E232}"/>
    <cellStyle name="Total 2 2 4 5 3" xfId="38590" xr:uid="{C7F35B72-E1FD-45CC-BD98-FC2AEC3A8623}"/>
    <cellStyle name="Total 2 2 4 5 3 2" xfId="38591" xr:uid="{4693CB3F-4C14-47EC-B89B-835CF67636EC}"/>
    <cellStyle name="Total 2 2 4 5 3 3" xfId="38592" xr:uid="{65E7CF16-950C-48DB-B009-BBE9008AE699}"/>
    <cellStyle name="Total 2 2 4 5 4" xfId="38593" xr:uid="{1E1816BB-D96D-40D4-8CBA-87BDEE3E601F}"/>
    <cellStyle name="Total 2 2 4 5 4 2" xfId="38594" xr:uid="{24D6B148-CFBB-4FD9-8D96-5A19073A233B}"/>
    <cellStyle name="Total 2 2 4 5 4 3" xfId="38595" xr:uid="{096D7C63-6073-4137-AD55-9D61CE0A2154}"/>
    <cellStyle name="Total 2 2 4 5 5" xfId="38596" xr:uid="{77235293-BC6B-4E89-9CC0-83D2B19E43CB}"/>
    <cellStyle name="Total 2 2 4 5 5 2" xfId="38597" xr:uid="{7A2E9C4B-1FE9-4E8A-B34B-3929DF8D394D}"/>
    <cellStyle name="Total 2 2 4 5 5 3" xfId="38598" xr:uid="{667C58DD-DE57-46AA-AEE7-61610BC3D548}"/>
    <cellStyle name="Total 2 2 4 5 6" xfId="38599" xr:uid="{52FB26F1-3A0B-4032-AAED-FA10718596BD}"/>
    <cellStyle name="Total 2 2 4 5 6 2" xfId="38600" xr:uid="{97B40B77-0942-41D2-AD1C-336880016104}"/>
    <cellStyle name="Total 2 2 4 5 6 3" xfId="38601" xr:uid="{0DF43632-8A17-4B45-8547-042AAE34743B}"/>
    <cellStyle name="Total 2 2 4 5 7" xfId="38602" xr:uid="{EAEADF08-DA29-4009-ADC0-17966307526C}"/>
    <cellStyle name="Total 2 2 4 5 8" xfId="38603" xr:uid="{D9126407-2053-417C-B259-DD7F80AAFC17}"/>
    <cellStyle name="Total 2 2 4 5 9" xfId="38604" xr:uid="{6ECB0889-5F68-4AE6-A9AA-0691B7FE031E}"/>
    <cellStyle name="Total 2 2 4 6" xfId="38605" xr:uid="{E449FA94-37D5-4802-8348-FE17D33ACCFA}"/>
    <cellStyle name="Total 2 2 4 6 2" xfId="38606" xr:uid="{FC249031-00CC-4E0F-B16D-E2127C332F74}"/>
    <cellStyle name="Total 2 2 4 6 2 2" xfId="38607" xr:uid="{971BE50F-A133-4DF8-81C2-3997071A47A2}"/>
    <cellStyle name="Total 2 2 4 6 2 3" xfId="38608" xr:uid="{E06E964C-3787-408D-AEE0-D7B23D95EE1E}"/>
    <cellStyle name="Total 2 2 4 6 3" xfId="38609" xr:uid="{C7123976-31AC-4A5A-B3D7-167481995760}"/>
    <cellStyle name="Total 2 2 4 6 3 2" xfId="38610" xr:uid="{AFED465B-C3B7-4575-956A-572E59901F7C}"/>
    <cellStyle name="Total 2 2 4 6 3 3" xfId="38611" xr:uid="{3C84A11B-6D12-432A-92EA-260684BBAAC7}"/>
    <cellStyle name="Total 2 2 4 6 4" xfId="38612" xr:uid="{E89B393D-3345-4F92-A3BE-16F712538532}"/>
    <cellStyle name="Total 2 2 4 6 4 2" xfId="38613" xr:uid="{58F4528D-63E7-462E-AE3A-66C92592D10D}"/>
    <cellStyle name="Total 2 2 4 6 4 3" xfId="38614" xr:uid="{5F327909-33F8-4B6F-8042-E22BEB9CF98C}"/>
    <cellStyle name="Total 2 2 4 6 5" xfId="38615" xr:uid="{7FE1A26C-D17D-483F-A83B-DFFFC96D1F0D}"/>
    <cellStyle name="Total 2 2 4 6 5 2" xfId="38616" xr:uid="{C5262AAD-3339-473A-B4AC-CBA2C6A1B94A}"/>
    <cellStyle name="Total 2 2 4 6 5 3" xfId="38617" xr:uid="{FC09BCE2-4E0E-4948-AF53-CBEF45BF36E6}"/>
    <cellStyle name="Total 2 2 4 6 6" xfId="38618" xr:uid="{5A8AF361-35AB-41E0-9726-7633D94D317C}"/>
    <cellStyle name="Total 2 2 4 6 6 2" xfId="38619" xr:uid="{7E1AB967-58F7-420C-A78C-A03D70217552}"/>
    <cellStyle name="Total 2 2 4 6 6 3" xfId="38620" xr:uid="{8A7DDE7F-4F75-41C0-8FE3-F54FC70682A3}"/>
    <cellStyle name="Total 2 2 4 6 7" xfId="38621" xr:uid="{F20B0C44-1AE0-4B2C-B6D7-0BFBD41E54BF}"/>
    <cellStyle name="Total 2 2 4 6 8" xfId="38622" xr:uid="{A1B587B3-585E-4B15-B9D3-280D394A207A}"/>
    <cellStyle name="Total 2 2 4 6 9" xfId="38623" xr:uid="{421CCF3B-EB31-4C9F-AED7-DE56A7708C2E}"/>
    <cellStyle name="Total 2 2 4 7" xfId="38624" xr:uid="{F340032F-EBBC-4DF8-909D-24DD56F34CA8}"/>
    <cellStyle name="Total 2 2 4 7 2" xfId="38625" xr:uid="{3B7AB729-CC9F-4B19-B356-CCB31ED09F29}"/>
    <cellStyle name="Total 2 2 4 7 2 2" xfId="38626" xr:uid="{7DB5848D-3BC2-461C-A2D5-CFF8CAAEBE14}"/>
    <cellStyle name="Total 2 2 4 7 2 3" xfId="38627" xr:uid="{3D95D82E-CAE5-48BD-8985-CAC20B42FE1A}"/>
    <cellStyle name="Total 2 2 4 7 3" xfId="38628" xr:uid="{A875965D-607D-4675-A04A-1DDF0CE4E04D}"/>
    <cellStyle name="Total 2 2 4 7 3 2" xfId="38629" xr:uid="{F9344551-A454-49CF-8182-E8EF3FAA2E69}"/>
    <cellStyle name="Total 2 2 4 7 3 3" xfId="38630" xr:uid="{636A1620-28DD-43CA-A5F6-4580C2E4D359}"/>
    <cellStyle name="Total 2 2 4 7 4" xfId="38631" xr:uid="{C2D40904-3EFA-4875-9ABD-4F369F7491F4}"/>
    <cellStyle name="Total 2 2 4 7 4 2" xfId="38632" xr:uid="{D67A1754-F922-4E4D-9CB1-55398B91B68C}"/>
    <cellStyle name="Total 2 2 4 7 4 3" xfId="38633" xr:uid="{D3A78D10-635F-4C3C-B9D2-D19CEA276176}"/>
    <cellStyle name="Total 2 2 4 7 5" xfId="38634" xr:uid="{ACEBA643-8FED-48E7-91BD-5D024A3DAC78}"/>
    <cellStyle name="Total 2 2 4 7 5 2" xfId="38635" xr:uid="{9E67E9AE-7B2F-43C1-977C-C570B6296673}"/>
    <cellStyle name="Total 2 2 4 7 5 3" xfId="38636" xr:uid="{4AB5EC96-CEDB-499D-8E4B-B624C7A76AC3}"/>
    <cellStyle name="Total 2 2 4 7 6" xfId="38637" xr:uid="{D9B2472D-31F5-4EBF-A930-4620CAE5211C}"/>
    <cellStyle name="Total 2 2 4 7 6 2" xfId="38638" xr:uid="{BF3AABD3-70F5-4BC6-B7C0-A8B16E7B067F}"/>
    <cellStyle name="Total 2 2 4 7 6 3" xfId="38639" xr:uid="{0E29CB95-5ECA-4A04-BE7C-94A981AC99E2}"/>
    <cellStyle name="Total 2 2 4 7 7" xfId="38640" xr:uid="{3343391B-68BD-4676-814A-5188CB6E4D06}"/>
    <cellStyle name="Total 2 2 4 7 8" xfId="38641" xr:uid="{CDAA104E-8CC5-4463-B932-6E0EFB792B9D}"/>
    <cellStyle name="Total 2 2 4 7 9" xfId="38642" xr:uid="{962682C3-7487-435C-B5A9-633132AF7303}"/>
    <cellStyle name="Total 2 2 4 8" xfId="38643" xr:uid="{B400C462-FA58-453A-857D-30BA0D5E3092}"/>
    <cellStyle name="Total 2 2 4 8 2" xfId="38644" xr:uid="{C644D120-6045-49EF-B06F-B07B37FEBA30}"/>
    <cellStyle name="Total 2 2 4 8 2 2" xfId="38645" xr:uid="{CCCDDB1A-D66D-4484-ADFA-AE88404DAE53}"/>
    <cellStyle name="Total 2 2 4 8 2 3" xfId="38646" xr:uid="{70B17884-C71D-4ED0-AE23-671F7C26B54B}"/>
    <cellStyle name="Total 2 2 4 8 3" xfId="38647" xr:uid="{96673B69-DED0-4F6E-8572-4C6631C1EDBF}"/>
    <cellStyle name="Total 2 2 4 8 3 2" xfId="38648" xr:uid="{9FB2DB61-3212-4561-A6A2-6E32FA065F0A}"/>
    <cellStyle name="Total 2 2 4 8 3 3" xfId="38649" xr:uid="{7166A5A8-340D-4418-9093-99A1B6F7F4DA}"/>
    <cellStyle name="Total 2 2 4 8 4" xfId="38650" xr:uid="{8F3131C0-F3ED-4E72-A942-61E76E1EA47C}"/>
    <cellStyle name="Total 2 2 4 8 4 2" xfId="38651" xr:uid="{5D4B01AF-FABA-4ACA-93F3-8B3ED8461689}"/>
    <cellStyle name="Total 2 2 4 8 4 3" xfId="38652" xr:uid="{EC799964-4BAE-41A4-BFA5-D37347EDE01F}"/>
    <cellStyle name="Total 2 2 4 8 5" xfId="38653" xr:uid="{2699D115-B583-4C19-8103-EAED6BE3A2E2}"/>
    <cellStyle name="Total 2 2 4 8 5 2" xfId="38654" xr:uid="{B334F9B7-C534-4AFB-B35B-80E3F1B466A4}"/>
    <cellStyle name="Total 2 2 4 8 5 3" xfId="38655" xr:uid="{8A3F3C5B-06EE-4919-918D-7BD1895AC063}"/>
    <cellStyle name="Total 2 2 4 8 6" xfId="38656" xr:uid="{B8EFD5F0-3BB4-49EF-AB63-8BF85A90157F}"/>
    <cellStyle name="Total 2 2 4 8 6 2" xfId="38657" xr:uid="{5033686E-DF63-4E9F-98A2-8A784FEEE0F1}"/>
    <cellStyle name="Total 2 2 4 8 6 3" xfId="38658" xr:uid="{1B39B462-2A15-4F3B-9C35-3CA9127771A6}"/>
    <cellStyle name="Total 2 2 4 8 7" xfId="38659" xr:uid="{70120610-B186-491F-A344-DB0475C3E746}"/>
    <cellStyle name="Total 2 2 4 8 8" xfId="38660" xr:uid="{8903361D-6347-45F5-9A1F-89DCEEB0D42B}"/>
    <cellStyle name="Total 2 2 4 8 9" xfId="38661" xr:uid="{7381CE98-3B9C-4AA2-B626-E4E5D41E9212}"/>
    <cellStyle name="Total 2 2 4 9" xfId="38662" xr:uid="{33C5CBDD-5F2D-48C1-94EB-271F9B80A3E0}"/>
    <cellStyle name="Total 2 2 4 9 2" xfId="38663" xr:uid="{DEB2F9CD-96E4-43AD-B08F-9BEFA09CD85C}"/>
    <cellStyle name="Total 2 2 4 9 2 2" xfId="38664" xr:uid="{9A169547-C5A2-463F-9957-382AD5CA702A}"/>
    <cellStyle name="Total 2 2 4 9 2 3" xfId="38665" xr:uid="{C8A8BBA9-F064-4176-9424-20B399B32569}"/>
    <cellStyle name="Total 2 2 4 9 3" xfId="38666" xr:uid="{4B4E1E39-6440-4CE7-B8D5-C80472263B56}"/>
    <cellStyle name="Total 2 2 4 9 3 2" xfId="38667" xr:uid="{6CF35C3F-30DD-4FF3-BAED-14D74B285AEB}"/>
    <cellStyle name="Total 2 2 4 9 3 3" xfId="38668" xr:uid="{1F9EDB90-26E9-45C3-AC07-35D2A35B9BC0}"/>
    <cellStyle name="Total 2 2 4 9 4" xfId="38669" xr:uid="{6F6457EC-00B3-4D81-8AE7-B009719C5963}"/>
    <cellStyle name="Total 2 2 4 9 4 2" xfId="38670" xr:uid="{12CD3303-08FE-4986-BE26-9BC90E4F3B8A}"/>
    <cellStyle name="Total 2 2 4 9 4 3" xfId="38671" xr:uid="{17AC95FA-2D4F-4EE6-AC07-C40B0E49564B}"/>
    <cellStyle name="Total 2 2 4 9 5" xfId="38672" xr:uid="{14CD320B-0AFD-4370-865C-9F57D29E3081}"/>
    <cellStyle name="Total 2 2 4 9 5 2" xfId="38673" xr:uid="{A7E3FD96-9F3C-4839-8741-65575696B14C}"/>
    <cellStyle name="Total 2 2 4 9 5 3" xfId="38674" xr:uid="{134E45E2-0D3E-4BE4-BB4A-EA74D29D5010}"/>
    <cellStyle name="Total 2 2 4 9 6" xfId="38675" xr:uid="{72DD5BDE-4F8C-4CB2-AA15-610429AD230E}"/>
    <cellStyle name="Total 2 2 4 9 6 2" xfId="38676" xr:uid="{E24800D7-6DB8-49AE-99F9-120D94CBEBC1}"/>
    <cellStyle name="Total 2 2 4 9 6 3" xfId="38677" xr:uid="{9B9C4EAC-2DB9-4E2C-8B45-8126B3B27F6B}"/>
    <cellStyle name="Total 2 2 4 9 7" xfId="38678" xr:uid="{005F208E-8DAD-45B0-8606-6A6E792B20FC}"/>
    <cellStyle name="Total 2 2 4 9 8" xfId="38679" xr:uid="{CBBC4AB5-C88E-4641-9304-A7514EC886F9}"/>
    <cellStyle name="Total 2 2 5" xfId="38680" xr:uid="{A1B8F99F-1201-44C7-80BA-EE12E5EFD2F4}"/>
    <cellStyle name="Total 2 2 5 10" xfId="38681" xr:uid="{22F3A994-F4F6-4221-84CC-E3FFA0B73648}"/>
    <cellStyle name="Total 2 2 5 10 2" xfId="38682" xr:uid="{2868E1E9-B0BF-44EA-B2E4-D4DD5B0F6D50}"/>
    <cellStyle name="Total 2 2 5 10 2 2" xfId="38683" xr:uid="{D29670FF-994F-4A92-A04B-81F35F484F9A}"/>
    <cellStyle name="Total 2 2 5 10 2 3" xfId="38684" xr:uid="{2D08FBFE-A024-4365-9527-B9A3809775D7}"/>
    <cellStyle name="Total 2 2 5 10 3" xfId="38685" xr:uid="{DFF2BDCD-C8F1-4706-88F6-8661F0626D23}"/>
    <cellStyle name="Total 2 2 5 10 3 2" xfId="38686" xr:uid="{D5403D1D-EFDF-47F9-85B8-2458F3615632}"/>
    <cellStyle name="Total 2 2 5 10 3 3" xfId="38687" xr:uid="{97D77D9E-B901-4F7E-A95C-EA6E9C8D0284}"/>
    <cellStyle name="Total 2 2 5 10 4" xfId="38688" xr:uid="{24502FAC-4160-46E9-89A7-70C6EA5EC7BC}"/>
    <cellStyle name="Total 2 2 5 10 4 2" xfId="38689" xr:uid="{52A248BF-D625-405E-B7DA-FBA53337E486}"/>
    <cellStyle name="Total 2 2 5 10 4 3" xfId="38690" xr:uid="{2103D6BE-D786-42A3-9491-66F100F9A9C1}"/>
    <cellStyle name="Total 2 2 5 10 5" xfId="38691" xr:uid="{5011B4BC-DF21-4293-B92F-B490E8B6CBDC}"/>
    <cellStyle name="Total 2 2 5 10 5 2" xfId="38692" xr:uid="{06569EBB-FDCC-4A48-8D95-2E6C028C1189}"/>
    <cellStyle name="Total 2 2 5 10 5 3" xfId="38693" xr:uid="{1E9BE09B-28C5-4939-BBFD-5D1FCAE4DA68}"/>
    <cellStyle name="Total 2 2 5 10 6" xfId="38694" xr:uid="{917E8117-7DA8-485F-B00D-7BB0818FFFEF}"/>
    <cellStyle name="Total 2 2 5 10 6 2" xfId="38695" xr:uid="{13D6AEF0-88FA-4C63-9015-633893A3DAE7}"/>
    <cellStyle name="Total 2 2 5 10 6 3" xfId="38696" xr:uid="{24A51ACA-9D6E-4A5B-8C5F-CE7538161E32}"/>
    <cellStyle name="Total 2 2 5 10 7" xfId="38697" xr:uid="{BDEEE7D1-019F-4835-8368-6D23FF782750}"/>
    <cellStyle name="Total 2 2 5 10 8" xfId="38698" xr:uid="{5D2A342D-C532-471F-A2D8-534A2F96C619}"/>
    <cellStyle name="Total 2 2 5 11" xfId="38699" xr:uid="{30AC4698-E2DB-476D-95C1-9A2EAEB855ED}"/>
    <cellStyle name="Total 2 2 5 11 2" xfId="38700" xr:uid="{165B4654-2185-44CC-B199-D9F43C3C74DF}"/>
    <cellStyle name="Total 2 2 5 11 2 2" xfId="38701" xr:uid="{79F9DC81-9F11-4A80-B4D4-0645B688344B}"/>
    <cellStyle name="Total 2 2 5 11 2 3" xfId="38702" xr:uid="{8C5270F5-FFC0-49CD-B27F-0AFB20AF4826}"/>
    <cellStyle name="Total 2 2 5 11 3" xfId="38703" xr:uid="{D92745B7-B25B-40EB-B4EC-007494556743}"/>
    <cellStyle name="Total 2 2 5 11 3 2" xfId="38704" xr:uid="{6F8324D3-A349-4D2F-BF6A-7CA43E648AB6}"/>
    <cellStyle name="Total 2 2 5 11 3 3" xfId="38705" xr:uid="{8587BA38-A7D1-4A1B-B84A-5EB44C0CF367}"/>
    <cellStyle name="Total 2 2 5 11 4" xfId="38706" xr:uid="{C646C93E-FBC6-4ABB-A12E-55F19ECE5725}"/>
    <cellStyle name="Total 2 2 5 11 4 2" xfId="38707" xr:uid="{CB960CDC-0937-4776-B107-AE995FC1FC4B}"/>
    <cellStyle name="Total 2 2 5 11 4 3" xfId="38708" xr:uid="{6952A92A-0D12-4CFB-A445-06B80AB9C181}"/>
    <cellStyle name="Total 2 2 5 11 5" xfId="38709" xr:uid="{293D9173-5F0C-4BD8-9566-B99F32371963}"/>
    <cellStyle name="Total 2 2 5 11 5 2" xfId="38710" xr:uid="{A674ADAE-9A1B-4EA8-9F8B-8C8888F4CD52}"/>
    <cellStyle name="Total 2 2 5 11 5 3" xfId="38711" xr:uid="{B50888D9-87C6-4F6B-880E-956D97D6561D}"/>
    <cellStyle name="Total 2 2 5 11 6" xfId="38712" xr:uid="{89E2AECC-D589-4E1E-AFF6-434AB981A008}"/>
    <cellStyle name="Total 2 2 5 11 6 2" xfId="38713" xr:uid="{5C3AB25B-868A-4DE0-93BA-0E9F3DFD6BF4}"/>
    <cellStyle name="Total 2 2 5 11 6 3" xfId="38714" xr:uid="{5E10C170-1E57-4508-B8DB-89331DA839CC}"/>
    <cellStyle name="Total 2 2 5 11 7" xfId="38715" xr:uid="{F2B403F0-FFF6-486D-A219-7AC09B31C42A}"/>
    <cellStyle name="Total 2 2 5 11 8" xfId="38716" xr:uid="{3DF2576A-9C73-4B02-8E3E-A8A97930AB79}"/>
    <cellStyle name="Total 2 2 5 12" xfId="38717" xr:uid="{85B05CCF-3F20-4536-8295-872CF7A0C75A}"/>
    <cellStyle name="Total 2 2 5 12 2" xfId="38718" xr:uid="{2C52A8FB-CD10-41C6-8333-26A055FCFBE7}"/>
    <cellStyle name="Total 2 2 5 12 2 2" xfId="38719" xr:uid="{089951C5-4E99-4C35-AB18-5E5F33453264}"/>
    <cellStyle name="Total 2 2 5 12 2 3" xfId="38720" xr:uid="{6F244DE1-4B0B-4659-BDAA-D043262E292A}"/>
    <cellStyle name="Total 2 2 5 12 3" xfId="38721" xr:uid="{81533F2D-BB06-42C4-8ACB-F17291871308}"/>
    <cellStyle name="Total 2 2 5 12 3 2" xfId="38722" xr:uid="{9075573A-B69F-450A-973D-817F2D73B790}"/>
    <cellStyle name="Total 2 2 5 12 3 3" xfId="38723" xr:uid="{39F4F4CD-D143-4B5D-A81E-7654AF3968C1}"/>
    <cellStyle name="Total 2 2 5 12 4" xfId="38724" xr:uid="{411494A8-CC9A-4F92-AE95-76013044B429}"/>
    <cellStyle name="Total 2 2 5 12 4 2" xfId="38725" xr:uid="{4202C476-5341-4FC1-8781-655A5C34EA11}"/>
    <cellStyle name="Total 2 2 5 12 4 3" xfId="38726" xr:uid="{921364EC-ED28-4C3F-AD64-FE975E181CC0}"/>
    <cellStyle name="Total 2 2 5 12 5" xfId="38727" xr:uid="{DB9D5066-4752-496F-8C99-EDDDBB72FE13}"/>
    <cellStyle name="Total 2 2 5 12 5 2" xfId="38728" xr:uid="{23B06197-BFDC-4FCA-9B5E-981AF00C0BEA}"/>
    <cellStyle name="Total 2 2 5 12 5 3" xfId="38729" xr:uid="{E1CC21AB-B141-4FDC-BCE8-4C0DA106ED8E}"/>
    <cellStyle name="Total 2 2 5 12 6" xfId="38730" xr:uid="{5FB527D3-5060-4C4D-B450-0600E019BB03}"/>
    <cellStyle name="Total 2 2 5 12 6 2" xfId="38731" xr:uid="{66429435-B1FD-4CC5-8469-E89ED8C8C22C}"/>
    <cellStyle name="Total 2 2 5 12 6 3" xfId="38732" xr:uid="{66246DDC-19FB-4E79-A535-15B32A820F5E}"/>
    <cellStyle name="Total 2 2 5 12 7" xfId="38733" xr:uid="{123C32B8-CC64-4CC2-BDFA-EA504EF3260A}"/>
    <cellStyle name="Total 2 2 5 12 8" xfId="38734" xr:uid="{5C540B8C-A950-42E9-9483-CAB40FB74C71}"/>
    <cellStyle name="Total 2 2 5 13" xfId="38735" xr:uid="{DE21D573-7121-47C7-B103-A46B222DD93E}"/>
    <cellStyle name="Total 2 2 5 13 2" xfId="38736" xr:uid="{5645531D-C1C0-40CC-B2EA-A9AF3DBB1545}"/>
    <cellStyle name="Total 2 2 5 13 2 2" xfId="38737" xr:uid="{3AC20150-AFE3-4116-9807-538F5C061992}"/>
    <cellStyle name="Total 2 2 5 13 2 3" xfId="38738" xr:uid="{3CBEA519-A897-4674-8E19-229E77881720}"/>
    <cellStyle name="Total 2 2 5 13 3" xfId="38739" xr:uid="{B8E490C2-312A-4DD7-9C5F-1DFF2BF39507}"/>
    <cellStyle name="Total 2 2 5 13 3 2" xfId="38740" xr:uid="{A5B82E61-AA71-45EC-B1FF-D189EECD7733}"/>
    <cellStyle name="Total 2 2 5 13 3 3" xfId="38741" xr:uid="{F05C87E8-B1D5-4178-922F-1B105B90EA71}"/>
    <cellStyle name="Total 2 2 5 13 4" xfId="38742" xr:uid="{FCD9CBC5-9BA3-460A-9B29-505BB3DFC492}"/>
    <cellStyle name="Total 2 2 5 13 4 2" xfId="38743" xr:uid="{0013D503-665C-489B-AC69-4F578DBFE86F}"/>
    <cellStyle name="Total 2 2 5 13 4 3" xfId="38744" xr:uid="{E15EE8EE-6C41-4BD8-BC22-9A6176CBC7DC}"/>
    <cellStyle name="Total 2 2 5 13 5" xfId="38745" xr:uid="{9468E401-575F-44DA-AEB0-BE0127F9D565}"/>
    <cellStyle name="Total 2 2 5 13 5 2" xfId="38746" xr:uid="{D5F5E671-5CB9-44B9-9C0A-5ABC969E556A}"/>
    <cellStyle name="Total 2 2 5 13 5 3" xfId="38747" xr:uid="{75233C55-3B18-49DC-97EF-00DC99AB5AFF}"/>
    <cellStyle name="Total 2 2 5 13 6" xfId="38748" xr:uid="{2A979C6B-3C72-4E13-BA15-06EEAF56E7EB}"/>
    <cellStyle name="Total 2 2 5 13 6 2" xfId="38749" xr:uid="{62780EF7-CF9C-47E3-8E81-73FAB0F9BE81}"/>
    <cellStyle name="Total 2 2 5 13 6 3" xfId="38750" xr:uid="{FA0AEA19-BDCE-4BFB-9639-903B96BB8978}"/>
    <cellStyle name="Total 2 2 5 13 7" xfId="38751" xr:uid="{11643AE9-55BB-4DBD-AAC3-98411898EC94}"/>
    <cellStyle name="Total 2 2 5 13 8" xfId="38752" xr:uid="{C2E4E278-20C0-4F8A-8563-027833BE9A7A}"/>
    <cellStyle name="Total 2 2 5 14" xfId="38753" xr:uid="{940B142E-BA3C-4608-B0C8-F800CB3ACEC1}"/>
    <cellStyle name="Total 2 2 5 14 2" xfId="38754" xr:uid="{8B81373C-5C21-4EDF-BC77-C0347C72BEFD}"/>
    <cellStyle name="Total 2 2 5 14 2 2" xfId="38755" xr:uid="{6C4E6271-DA36-459C-A5FA-F53F5860AF4A}"/>
    <cellStyle name="Total 2 2 5 14 2 3" xfId="38756" xr:uid="{3624093D-7D19-4911-835B-1D6068466F31}"/>
    <cellStyle name="Total 2 2 5 14 3" xfId="38757" xr:uid="{25D2FA28-DB15-4F36-86B3-509F06FE624D}"/>
    <cellStyle name="Total 2 2 5 14 3 2" xfId="38758" xr:uid="{E8F75A93-78A1-4162-BA76-544FAE92E9C0}"/>
    <cellStyle name="Total 2 2 5 14 3 3" xfId="38759" xr:uid="{528D78BC-2191-4FD9-A5BE-0D554A3723A3}"/>
    <cellStyle name="Total 2 2 5 14 4" xfId="38760" xr:uid="{D44C98D7-17F3-46D3-A586-3E9B83D8652A}"/>
    <cellStyle name="Total 2 2 5 14 4 2" xfId="38761" xr:uid="{319053B8-3525-4086-ACE3-E62F439E11A3}"/>
    <cellStyle name="Total 2 2 5 14 4 3" xfId="38762" xr:uid="{259BAD8C-8B8E-4971-B330-88D8B635F071}"/>
    <cellStyle name="Total 2 2 5 14 5" xfId="38763" xr:uid="{10A733A9-8395-43C7-8B83-301A1462AC54}"/>
    <cellStyle name="Total 2 2 5 14 5 2" xfId="38764" xr:uid="{35487E5B-9FD5-4BE3-94DA-9763510104EB}"/>
    <cellStyle name="Total 2 2 5 14 5 3" xfId="38765" xr:uid="{5B4A39F9-112A-460A-92F6-9A53CD50116D}"/>
    <cellStyle name="Total 2 2 5 14 6" xfId="38766" xr:uid="{C764205B-2073-4A06-BB8A-2F35313553E2}"/>
    <cellStyle name="Total 2 2 5 14 6 2" xfId="38767" xr:uid="{C7AD261B-6732-47C8-8962-38D278026450}"/>
    <cellStyle name="Total 2 2 5 14 6 3" xfId="38768" xr:uid="{2EB5F62F-9F45-4A2F-B807-4469C63AF9BA}"/>
    <cellStyle name="Total 2 2 5 14 7" xfId="38769" xr:uid="{7CEE2F64-4577-4C39-88C7-5EB102AEBC52}"/>
    <cellStyle name="Total 2 2 5 14 8" xfId="38770" xr:uid="{514495E9-02F3-4A55-8690-4D8D0FE73C5B}"/>
    <cellStyle name="Total 2 2 5 15" xfId="38771" xr:uid="{A38F9CCB-69D5-42A9-A591-6DD5FB2743C1}"/>
    <cellStyle name="Total 2 2 5 15 2" xfId="38772" xr:uid="{552E1E9D-C732-40F7-8971-B939299FAAC6}"/>
    <cellStyle name="Total 2 2 5 15 3" xfId="38773" xr:uid="{0C8C277A-C587-4E17-A80B-C8AB967F12BE}"/>
    <cellStyle name="Total 2 2 5 16" xfId="38774" xr:uid="{832CB68E-9C8E-4994-AF09-434E4AAE5A99}"/>
    <cellStyle name="Total 2 2 5 16 2" xfId="38775" xr:uid="{9C78C5BA-589A-4E9E-AAA0-36C0264B8DEC}"/>
    <cellStyle name="Total 2 2 5 16 3" xfId="38776" xr:uid="{F60436A3-B713-45EE-8622-42DE4C68265B}"/>
    <cellStyle name="Total 2 2 5 17" xfId="38777" xr:uid="{4F53860F-F88D-4DB5-941E-400644A85BCF}"/>
    <cellStyle name="Total 2 2 5 18" xfId="38778" xr:uid="{D957F5BA-3FB1-4100-866B-F019B8AB321D}"/>
    <cellStyle name="Total 2 2 5 2" xfId="38779" xr:uid="{7D990E64-D2FE-4A59-ACBD-2BBFFBD1A98C}"/>
    <cellStyle name="Total 2 2 5 2 2" xfId="38780" xr:uid="{87D99B53-8D36-424B-8CD6-2CF0326C1E2E}"/>
    <cellStyle name="Total 2 2 5 2 2 2" xfId="38781" xr:uid="{A721B461-0628-40CE-B6E1-D01FEA2067B8}"/>
    <cellStyle name="Total 2 2 5 2 2 3" xfId="38782" xr:uid="{7CA66ED7-5B69-4D3F-9371-2B749259A58A}"/>
    <cellStyle name="Total 2 2 5 2 3" xfId="38783" xr:uid="{83DC3FB7-2F9A-48E6-AE77-9A73BABBC1E3}"/>
    <cellStyle name="Total 2 2 5 2 3 2" xfId="38784" xr:uid="{A18368F5-4A0E-4CEA-B532-F2C91FA2D4E5}"/>
    <cellStyle name="Total 2 2 5 2 3 3" xfId="38785" xr:uid="{6AA76514-1BFE-4226-9534-38D457AFA3A7}"/>
    <cellStyle name="Total 2 2 5 2 4" xfId="38786" xr:uid="{7FBE4D95-5696-47F3-8AEF-044700DF3D71}"/>
    <cellStyle name="Total 2 2 5 2 4 2" xfId="38787" xr:uid="{393EAC03-14FA-47BF-8E6B-10D302F1110B}"/>
    <cellStyle name="Total 2 2 5 2 4 3" xfId="38788" xr:uid="{052684EA-AE08-4B94-BCB1-20E0450114AD}"/>
    <cellStyle name="Total 2 2 5 2 5" xfId="38789" xr:uid="{8ADB387A-73B2-424A-81C5-30E93308F75E}"/>
    <cellStyle name="Total 2 2 5 2 5 2" xfId="38790" xr:uid="{9F384C96-5882-4573-A2D4-D47600F3EBA3}"/>
    <cellStyle name="Total 2 2 5 2 5 3" xfId="38791" xr:uid="{FF4A1FE3-B1AC-4052-8FFA-481748B526C3}"/>
    <cellStyle name="Total 2 2 5 2 6" xfId="38792" xr:uid="{9BFC2237-43AA-4879-B04B-985B0F77BF11}"/>
    <cellStyle name="Total 2 2 5 2 6 2" xfId="38793" xr:uid="{793DC994-9352-4D5B-AFDD-B0BC302D0B7F}"/>
    <cellStyle name="Total 2 2 5 2 6 3" xfId="38794" xr:uid="{B42E3F80-86F1-4B6A-A719-B32FDD6BBFD1}"/>
    <cellStyle name="Total 2 2 5 2 7" xfId="38795" xr:uid="{C80100CF-A74E-43AB-92D5-0487FAB9999E}"/>
    <cellStyle name="Total 2 2 5 2 8" xfId="38796" xr:uid="{C68FE455-2CEE-4EFF-B288-1071B2419CC0}"/>
    <cellStyle name="Total 2 2 5 2 9" xfId="38797" xr:uid="{17384DA0-D77E-422A-B410-5C5BFDF1A25B}"/>
    <cellStyle name="Total 2 2 5 3" xfId="38798" xr:uid="{ABD91D49-45A9-40DA-A4AE-444A094EB8D5}"/>
    <cellStyle name="Total 2 2 5 3 2" xfId="38799" xr:uid="{8B7C82F1-2CE3-4430-891D-40FAEE008F96}"/>
    <cellStyle name="Total 2 2 5 3 2 2" xfId="38800" xr:uid="{4F1D4107-49DD-414A-B7F2-A156E372FABB}"/>
    <cellStyle name="Total 2 2 5 3 2 3" xfId="38801" xr:uid="{2A7EE157-F16C-4197-AA68-245C88E6ED18}"/>
    <cellStyle name="Total 2 2 5 3 3" xfId="38802" xr:uid="{972321D4-2992-4546-B8DF-51298938CF82}"/>
    <cellStyle name="Total 2 2 5 3 3 2" xfId="38803" xr:uid="{0A024DBD-4055-43DE-A8C8-D1239C1A538F}"/>
    <cellStyle name="Total 2 2 5 3 3 3" xfId="38804" xr:uid="{CFD78732-5788-4E34-B199-19C82F395CC0}"/>
    <cellStyle name="Total 2 2 5 3 4" xfId="38805" xr:uid="{0C4F3249-0E89-42DE-A7C0-EE442AB3918C}"/>
    <cellStyle name="Total 2 2 5 3 4 2" xfId="38806" xr:uid="{B2428BD1-3620-46AB-A781-D8D1D163AC11}"/>
    <cellStyle name="Total 2 2 5 3 4 3" xfId="38807" xr:uid="{32D9489C-1BB8-41B8-A181-5E70988182EC}"/>
    <cellStyle name="Total 2 2 5 3 5" xfId="38808" xr:uid="{0F6F56F5-B60E-4F94-A229-C909DC21E694}"/>
    <cellStyle name="Total 2 2 5 3 5 2" xfId="38809" xr:uid="{9EA15CEB-62DB-499C-9C71-43EE33110D24}"/>
    <cellStyle name="Total 2 2 5 3 5 3" xfId="38810" xr:uid="{4D3DACF7-FB16-481C-80E1-CFBEE7D4EF3B}"/>
    <cellStyle name="Total 2 2 5 3 6" xfId="38811" xr:uid="{D5EDFCB0-9DF1-4CED-9CE3-E0DDBC44C5BC}"/>
    <cellStyle name="Total 2 2 5 3 6 2" xfId="38812" xr:uid="{434A3528-87CD-49BD-B7F5-500AE91A50EE}"/>
    <cellStyle name="Total 2 2 5 3 6 3" xfId="38813" xr:uid="{A9CDB716-824E-4660-A534-3A4DCA799A99}"/>
    <cellStyle name="Total 2 2 5 3 7" xfId="38814" xr:uid="{E6B8CA5E-0672-49A4-9F56-D9F7AEB3EA25}"/>
    <cellStyle name="Total 2 2 5 3 8" xfId="38815" xr:uid="{8C3A06A3-556E-499A-98C7-E710C6C2368E}"/>
    <cellStyle name="Total 2 2 5 3 9" xfId="38816" xr:uid="{7FDD4B2C-EA69-48FA-81B8-40E7EAF7F8EA}"/>
    <cellStyle name="Total 2 2 5 4" xfId="38817" xr:uid="{D99E8CF1-DAE7-4760-9A05-8258EE435686}"/>
    <cellStyle name="Total 2 2 5 4 2" xfId="38818" xr:uid="{30870B41-F43A-4F9B-9E06-3EE5B2D6755E}"/>
    <cellStyle name="Total 2 2 5 4 2 2" xfId="38819" xr:uid="{47375BE5-6ED6-41A5-BDB3-C31182107E39}"/>
    <cellStyle name="Total 2 2 5 4 2 3" xfId="38820" xr:uid="{29ED03FE-8BEE-4349-8E26-DDEFF2A19B96}"/>
    <cellStyle name="Total 2 2 5 4 3" xfId="38821" xr:uid="{EDF18584-6AF5-4ACA-95A0-46F6399D33E4}"/>
    <cellStyle name="Total 2 2 5 4 3 2" xfId="38822" xr:uid="{2F3F176C-083D-4B68-A5F4-25CF483A8A5C}"/>
    <cellStyle name="Total 2 2 5 4 3 3" xfId="38823" xr:uid="{F8EEFBD0-DEF6-4771-9613-D7CD937C0FD6}"/>
    <cellStyle name="Total 2 2 5 4 4" xfId="38824" xr:uid="{AACDE752-23AE-4AEC-9071-1CE2348F4A62}"/>
    <cellStyle name="Total 2 2 5 4 4 2" xfId="38825" xr:uid="{4F71960A-2CA1-41AE-9613-B85E83328474}"/>
    <cellStyle name="Total 2 2 5 4 4 3" xfId="38826" xr:uid="{8CE0AAEC-107A-41DD-9358-A58F7B685842}"/>
    <cellStyle name="Total 2 2 5 4 5" xfId="38827" xr:uid="{FCAE103A-BC0A-43E4-8C3F-35B286E3DE46}"/>
    <cellStyle name="Total 2 2 5 4 5 2" xfId="38828" xr:uid="{BA434DAB-EACC-4049-9FB5-A0263349259B}"/>
    <cellStyle name="Total 2 2 5 4 5 3" xfId="38829" xr:uid="{F93468DF-A100-4EA6-95BF-E0CC927E8558}"/>
    <cellStyle name="Total 2 2 5 4 6" xfId="38830" xr:uid="{B73941ED-697B-413A-9502-0A5129924714}"/>
    <cellStyle name="Total 2 2 5 4 6 2" xfId="38831" xr:uid="{B9ED1AAB-1BD3-4F2E-B8C2-6F26FFE00015}"/>
    <cellStyle name="Total 2 2 5 4 6 3" xfId="38832" xr:uid="{BA3725BB-5FC5-43CD-87E6-D53F1E12B668}"/>
    <cellStyle name="Total 2 2 5 4 7" xfId="38833" xr:uid="{BC4EC0BD-7F4E-40B3-BBDB-872BAC0F594F}"/>
    <cellStyle name="Total 2 2 5 4 8" xfId="38834" xr:uid="{97246917-9A79-4A58-8D9D-8CB8936791DA}"/>
    <cellStyle name="Total 2 2 5 4 9" xfId="38835" xr:uid="{7C6DE4D2-6A88-4633-A973-1EA3FA9AEDB1}"/>
    <cellStyle name="Total 2 2 5 5" xfId="38836" xr:uid="{87AA0923-F193-48E2-840D-282F7C269962}"/>
    <cellStyle name="Total 2 2 5 5 2" xfId="38837" xr:uid="{45E8B38F-0AAC-40EA-BF9B-E603F805CEED}"/>
    <cellStyle name="Total 2 2 5 5 2 2" xfId="38838" xr:uid="{204C08EC-6A65-4A2C-BB20-2739C4889C77}"/>
    <cellStyle name="Total 2 2 5 5 2 3" xfId="38839" xr:uid="{6642BE5B-5A7B-484E-B818-EFE46DA155C4}"/>
    <cellStyle name="Total 2 2 5 5 3" xfId="38840" xr:uid="{0FC4545B-E393-4B74-8810-DC5ED7AB920C}"/>
    <cellStyle name="Total 2 2 5 5 3 2" xfId="38841" xr:uid="{F643DB5E-F93D-4328-80B2-EBFEFE764BF8}"/>
    <cellStyle name="Total 2 2 5 5 3 3" xfId="38842" xr:uid="{DB298F07-FEBA-4F63-AB2F-AB7636B26EF0}"/>
    <cellStyle name="Total 2 2 5 5 4" xfId="38843" xr:uid="{5DCC306D-FF36-4632-A113-1FFCB942CEC8}"/>
    <cellStyle name="Total 2 2 5 5 4 2" xfId="38844" xr:uid="{A506ECA1-86B4-42C1-AC3E-E244ED27DA74}"/>
    <cellStyle name="Total 2 2 5 5 4 3" xfId="38845" xr:uid="{135082B5-70D5-4135-B137-A65F8B81002D}"/>
    <cellStyle name="Total 2 2 5 5 5" xfId="38846" xr:uid="{53D2110B-8E55-4554-993C-CB254F7D5BFC}"/>
    <cellStyle name="Total 2 2 5 5 5 2" xfId="38847" xr:uid="{AA209AB1-3E0C-4472-AE4A-8CA649D56211}"/>
    <cellStyle name="Total 2 2 5 5 5 3" xfId="38848" xr:uid="{C86A1259-0A46-446C-8003-F17238D8764B}"/>
    <cellStyle name="Total 2 2 5 5 6" xfId="38849" xr:uid="{7738CF02-71D6-430D-89B6-26BEE8120221}"/>
    <cellStyle name="Total 2 2 5 5 6 2" xfId="38850" xr:uid="{41B4E828-E1BA-4CB4-A827-52D8FCAAB0AB}"/>
    <cellStyle name="Total 2 2 5 5 6 3" xfId="38851" xr:uid="{2321B875-79D4-404A-B677-28739E3F9A3F}"/>
    <cellStyle name="Total 2 2 5 5 7" xfId="38852" xr:uid="{4EF1D3B0-FB60-4F5F-9A4C-C884B118EB04}"/>
    <cellStyle name="Total 2 2 5 5 8" xfId="38853" xr:uid="{73484D78-6788-4DCF-B6D9-01EC1E62EEA2}"/>
    <cellStyle name="Total 2 2 5 5 9" xfId="38854" xr:uid="{63BD8742-939B-482D-9515-4CA6A7DEE475}"/>
    <cellStyle name="Total 2 2 5 6" xfId="38855" xr:uid="{60E6455E-B622-46F1-99CD-1B5E4E2B0FE2}"/>
    <cellStyle name="Total 2 2 5 6 2" xfId="38856" xr:uid="{A72DEA23-6311-4461-9B0C-8505AF0F3588}"/>
    <cellStyle name="Total 2 2 5 6 2 2" xfId="38857" xr:uid="{A1BBB5D9-66E2-435E-8447-7F85DB1E2BDA}"/>
    <cellStyle name="Total 2 2 5 6 2 3" xfId="38858" xr:uid="{4A5B6C79-5017-43F3-80C9-7A86C712A9F6}"/>
    <cellStyle name="Total 2 2 5 6 3" xfId="38859" xr:uid="{613F788F-2B86-4917-97D9-09700E1E947E}"/>
    <cellStyle name="Total 2 2 5 6 3 2" xfId="38860" xr:uid="{A020C030-5EE8-4E45-9BBC-E02DC4F930A8}"/>
    <cellStyle name="Total 2 2 5 6 3 3" xfId="38861" xr:uid="{03BCCAFE-3365-4363-97F6-BB347A517B04}"/>
    <cellStyle name="Total 2 2 5 6 4" xfId="38862" xr:uid="{36CC38EF-495B-4E0E-BA76-42049216D2FC}"/>
    <cellStyle name="Total 2 2 5 6 4 2" xfId="38863" xr:uid="{037CA4E8-EBF4-45C2-B371-CFB13222A83C}"/>
    <cellStyle name="Total 2 2 5 6 4 3" xfId="38864" xr:uid="{F4BCAB61-5A4E-4291-990A-4DCC9FBDF601}"/>
    <cellStyle name="Total 2 2 5 6 5" xfId="38865" xr:uid="{8C45FD59-25CF-4900-B559-D6F411EBE62E}"/>
    <cellStyle name="Total 2 2 5 6 5 2" xfId="38866" xr:uid="{CC16C497-0F29-4FD2-8BEB-AE207BA3CB16}"/>
    <cellStyle name="Total 2 2 5 6 5 3" xfId="38867" xr:uid="{39F7CF5B-82C6-4D66-AE77-774CA15A81F4}"/>
    <cellStyle name="Total 2 2 5 6 6" xfId="38868" xr:uid="{42D329E4-3D67-465B-B58C-451A178A2B0B}"/>
    <cellStyle name="Total 2 2 5 6 6 2" xfId="38869" xr:uid="{DF058701-AADA-4461-B00E-2E2D9BC541EB}"/>
    <cellStyle name="Total 2 2 5 6 6 3" xfId="38870" xr:uid="{9F428130-8D55-4776-82BD-BF6FA5F9FB93}"/>
    <cellStyle name="Total 2 2 5 6 7" xfId="38871" xr:uid="{9E47B2A6-630C-48FB-986A-9568EE69F022}"/>
    <cellStyle name="Total 2 2 5 6 8" xfId="38872" xr:uid="{9A58FF18-FE3D-4F3B-9AEF-E189ED90FCB5}"/>
    <cellStyle name="Total 2 2 5 6 9" xfId="38873" xr:uid="{EBAAEBB8-0494-4409-B5AB-5E1336A6CC3A}"/>
    <cellStyle name="Total 2 2 5 7" xfId="38874" xr:uid="{75781E21-121A-4340-B5F9-197E725FCB88}"/>
    <cellStyle name="Total 2 2 5 7 2" xfId="38875" xr:uid="{3949F784-3BE3-41EA-8A58-AFDAD2134B80}"/>
    <cellStyle name="Total 2 2 5 7 2 2" xfId="38876" xr:uid="{84933D01-4EA7-4895-96CA-3F0AA8CBD4F5}"/>
    <cellStyle name="Total 2 2 5 7 2 3" xfId="38877" xr:uid="{EBE14B87-A162-4F37-A07D-A00199C41733}"/>
    <cellStyle name="Total 2 2 5 7 3" xfId="38878" xr:uid="{DB9BCA21-5337-4AF6-B386-A27F72F24ECC}"/>
    <cellStyle name="Total 2 2 5 7 3 2" xfId="38879" xr:uid="{6FF6FEA8-FADB-4466-A32F-DFCACA6E28CA}"/>
    <cellStyle name="Total 2 2 5 7 3 3" xfId="38880" xr:uid="{8A599B88-C6C5-4CA3-B826-7516F8BE55D6}"/>
    <cellStyle name="Total 2 2 5 7 4" xfId="38881" xr:uid="{9914D26D-518D-4698-8C3B-701B7FA3046A}"/>
    <cellStyle name="Total 2 2 5 7 4 2" xfId="38882" xr:uid="{4A41BE74-44C9-451E-8F5E-B99E74D99B46}"/>
    <cellStyle name="Total 2 2 5 7 4 3" xfId="38883" xr:uid="{90C2F6C2-A03A-440F-9DC9-114BFA3B31FE}"/>
    <cellStyle name="Total 2 2 5 7 5" xfId="38884" xr:uid="{A397EEB4-BF80-46C3-B193-52B442951199}"/>
    <cellStyle name="Total 2 2 5 7 5 2" xfId="38885" xr:uid="{5EEAC973-D26E-4284-991E-0BA1D97665CC}"/>
    <cellStyle name="Total 2 2 5 7 5 3" xfId="38886" xr:uid="{9BDA0635-ED42-4E22-8790-237396C738F3}"/>
    <cellStyle name="Total 2 2 5 7 6" xfId="38887" xr:uid="{ABCBA030-924A-4F7E-B092-1D3B9CBE62D6}"/>
    <cellStyle name="Total 2 2 5 7 6 2" xfId="38888" xr:uid="{B68C1CA3-C641-4593-B7E8-C056A4881067}"/>
    <cellStyle name="Total 2 2 5 7 6 3" xfId="38889" xr:uid="{7388B666-43D5-46A0-9FB7-4C5659745096}"/>
    <cellStyle name="Total 2 2 5 7 7" xfId="38890" xr:uid="{F880AF55-C30E-4524-AB87-2424A643973A}"/>
    <cellStyle name="Total 2 2 5 7 8" xfId="38891" xr:uid="{A386545F-19E2-4EE4-8CFE-61CBB6614AEA}"/>
    <cellStyle name="Total 2 2 5 7 9" xfId="38892" xr:uid="{B6882659-D932-4574-90A0-FAE57D4DDFF6}"/>
    <cellStyle name="Total 2 2 5 8" xfId="38893" xr:uid="{72CCE3B7-12F9-4EAD-8846-B8D4CB3579F6}"/>
    <cellStyle name="Total 2 2 5 8 2" xfId="38894" xr:uid="{52DD7A19-D810-4A0E-93F3-FF6B70FFFB79}"/>
    <cellStyle name="Total 2 2 5 8 2 2" xfId="38895" xr:uid="{3AEA1BA7-A1DB-480A-9955-2E029CECDE4D}"/>
    <cellStyle name="Total 2 2 5 8 2 3" xfId="38896" xr:uid="{47634C90-8588-4531-BBC9-6C61CCBC1E20}"/>
    <cellStyle name="Total 2 2 5 8 3" xfId="38897" xr:uid="{0FCD370A-391D-455D-873E-1A5DBE5D466A}"/>
    <cellStyle name="Total 2 2 5 8 3 2" xfId="38898" xr:uid="{C2DB1803-D73C-4469-AA5F-399EE454504B}"/>
    <cellStyle name="Total 2 2 5 8 3 3" xfId="38899" xr:uid="{1981491B-BA53-4EAF-80AB-71A0ACC96255}"/>
    <cellStyle name="Total 2 2 5 8 4" xfId="38900" xr:uid="{98509C4D-FD9C-414A-935C-2656D627113B}"/>
    <cellStyle name="Total 2 2 5 8 4 2" xfId="38901" xr:uid="{0925AC96-FBC2-4641-89F3-5944442B96E7}"/>
    <cellStyle name="Total 2 2 5 8 4 3" xfId="38902" xr:uid="{A4D0FDF3-6CB2-438D-B98D-21F1CE5FA75A}"/>
    <cellStyle name="Total 2 2 5 8 5" xfId="38903" xr:uid="{1B058970-05FC-46AF-AF0B-2EF05E9473F6}"/>
    <cellStyle name="Total 2 2 5 8 5 2" xfId="38904" xr:uid="{0530126C-35DA-48B5-AD7F-DB97401E76AF}"/>
    <cellStyle name="Total 2 2 5 8 5 3" xfId="38905" xr:uid="{71C5AB54-B018-4517-9A52-7FBF460DA304}"/>
    <cellStyle name="Total 2 2 5 8 6" xfId="38906" xr:uid="{A83A0D16-FD00-4E10-A1C2-9F09B5936C0B}"/>
    <cellStyle name="Total 2 2 5 8 6 2" xfId="38907" xr:uid="{C0800999-DE70-4739-88B8-3D763010995D}"/>
    <cellStyle name="Total 2 2 5 8 6 3" xfId="38908" xr:uid="{85A37B49-2E26-43F4-B50B-8DEF5D3452AD}"/>
    <cellStyle name="Total 2 2 5 8 7" xfId="38909" xr:uid="{CE6318F6-C1CB-4B18-9A18-61CB01E17B71}"/>
    <cellStyle name="Total 2 2 5 8 8" xfId="38910" xr:uid="{C19363CA-FFEF-4474-AD83-DFF48F463AB3}"/>
    <cellStyle name="Total 2 2 5 8 9" xfId="38911" xr:uid="{41370F67-3D6F-42C7-9F98-570155FC117D}"/>
    <cellStyle name="Total 2 2 5 9" xfId="38912" xr:uid="{E15A5816-3EA0-473E-8A94-59C4C55651DE}"/>
    <cellStyle name="Total 2 2 5 9 2" xfId="38913" xr:uid="{F253748D-C372-4188-A7A7-F22F9CA2AF29}"/>
    <cellStyle name="Total 2 2 5 9 2 2" xfId="38914" xr:uid="{5935F08E-1443-4DD1-BE9C-7E92EDE28C08}"/>
    <cellStyle name="Total 2 2 5 9 2 3" xfId="38915" xr:uid="{3F8FB312-3E8D-46E2-926B-238FD76D9204}"/>
    <cellStyle name="Total 2 2 5 9 3" xfId="38916" xr:uid="{6F5FA2D2-A8EA-400F-A4F0-1F284B4892F6}"/>
    <cellStyle name="Total 2 2 5 9 3 2" xfId="38917" xr:uid="{A251970F-164E-4482-8933-65990580D456}"/>
    <cellStyle name="Total 2 2 5 9 3 3" xfId="38918" xr:uid="{36A04E4C-6C1F-4004-8A65-0E4880A293E3}"/>
    <cellStyle name="Total 2 2 5 9 4" xfId="38919" xr:uid="{46D0DAB4-6230-48B1-9CE0-506418A4D87C}"/>
    <cellStyle name="Total 2 2 5 9 4 2" xfId="38920" xr:uid="{46F87248-F32C-42DE-97A4-BA37F8BEB750}"/>
    <cellStyle name="Total 2 2 5 9 4 3" xfId="38921" xr:uid="{D8FEB101-314D-4F68-987D-33D73C34CE79}"/>
    <cellStyle name="Total 2 2 5 9 5" xfId="38922" xr:uid="{63BB464E-8490-4D2C-9B59-82F14B066068}"/>
    <cellStyle name="Total 2 2 5 9 5 2" xfId="38923" xr:uid="{9B55C9A8-EA5A-4632-972A-FE0C96486778}"/>
    <cellStyle name="Total 2 2 5 9 5 3" xfId="38924" xr:uid="{0E2304F9-F620-4E54-952E-98E406D8607C}"/>
    <cellStyle name="Total 2 2 5 9 6" xfId="38925" xr:uid="{BBA319D0-2175-4910-A677-C62FC90976E7}"/>
    <cellStyle name="Total 2 2 5 9 6 2" xfId="38926" xr:uid="{B4FFD244-76FF-4411-9522-30C90E858F72}"/>
    <cellStyle name="Total 2 2 5 9 6 3" xfId="38927" xr:uid="{78D0B0A8-60D3-41EC-B5A2-A479DA74662D}"/>
    <cellStyle name="Total 2 2 5 9 7" xfId="38928" xr:uid="{A578564C-D296-4976-8E84-ACBC3BDE52E8}"/>
    <cellStyle name="Total 2 2 5 9 8" xfId="38929" xr:uid="{BD5C8DE4-6D42-4A73-BCFB-51E64007200E}"/>
    <cellStyle name="Total 2 2 6" xfId="38930" xr:uid="{CE6F7698-6DF3-4BA2-B92D-68B43721088A}"/>
    <cellStyle name="Total 2 2 6 10" xfId="38931" xr:uid="{E15B95E5-1C48-4736-B896-252DBF67437B}"/>
    <cellStyle name="Total 2 2 6 11" xfId="38932" xr:uid="{DD12A7CA-3C2A-4E40-AC6B-D0E2E911554B}"/>
    <cellStyle name="Total 2 2 6 2" xfId="38933" xr:uid="{836F3C3B-BF42-46E1-8825-0B187A6FF566}"/>
    <cellStyle name="Total 2 2 6 2 2" xfId="38934" xr:uid="{788EBDAA-EDE5-4B33-A5FB-7E8E71384327}"/>
    <cellStyle name="Total 2 2 6 2 3" xfId="38935" xr:uid="{10A02EDC-5A9D-4A1A-948A-4F110C681CD0}"/>
    <cellStyle name="Total 2 2 6 2 4" xfId="38936" xr:uid="{D90E2155-FD2D-48D0-9097-A1D191C013C3}"/>
    <cellStyle name="Total 2 2 6 3" xfId="38937" xr:uid="{B13AB39E-F881-43C2-B584-64F0BF3B6724}"/>
    <cellStyle name="Total 2 2 6 3 2" xfId="38938" xr:uid="{C68B01D6-F7FC-40B5-B90A-DD177110C69E}"/>
    <cellStyle name="Total 2 2 6 3 3" xfId="38939" xr:uid="{D4C69F74-BAEB-479F-BBA6-158D67AA02F0}"/>
    <cellStyle name="Total 2 2 6 3 4" xfId="38940" xr:uid="{6882B044-CC35-4F34-AFB7-86345C098593}"/>
    <cellStyle name="Total 2 2 6 4" xfId="38941" xr:uid="{634D58FF-CC7F-406D-9D0D-5273BEBC24F2}"/>
    <cellStyle name="Total 2 2 6 4 2" xfId="38942" xr:uid="{3DA590C0-CD17-4884-9BED-207B67453052}"/>
    <cellStyle name="Total 2 2 6 4 3" xfId="38943" xr:uid="{DBA97BB1-A8C9-4655-A8E9-565E7E38DECB}"/>
    <cellStyle name="Total 2 2 6 4 4" xfId="38944" xr:uid="{FA8572BB-C936-47D6-AC26-0D2F95E59884}"/>
    <cellStyle name="Total 2 2 6 5" xfId="38945" xr:uid="{D1AF0B31-5C38-4977-A1E7-E29ECEC730A9}"/>
    <cellStyle name="Total 2 2 6 5 2" xfId="38946" xr:uid="{CB0BC0E0-3398-4097-95DD-8A2F4130AB39}"/>
    <cellStyle name="Total 2 2 6 5 3" xfId="38947" xr:uid="{ACC275FF-D559-4E96-9DA8-DEF99B2AAC7B}"/>
    <cellStyle name="Total 2 2 6 5 4" xfId="38948" xr:uid="{D870320F-DF02-40F8-8721-502F371BFA92}"/>
    <cellStyle name="Total 2 2 6 6" xfId="38949" xr:uid="{3D4C5FF6-E7C5-4823-80E3-FDAF1F4AC280}"/>
    <cellStyle name="Total 2 2 6 6 2" xfId="38950" xr:uid="{B1DA632B-AE36-4595-8155-D040042E5731}"/>
    <cellStyle name="Total 2 2 6 6 3" xfId="38951" xr:uid="{732B4097-0568-4DED-9C3C-2F590323A7D3}"/>
    <cellStyle name="Total 2 2 6 6 4" xfId="38952" xr:uid="{3D891DDF-12E9-47DE-9E82-D87F87B01C6E}"/>
    <cellStyle name="Total 2 2 6 7" xfId="38953" xr:uid="{B5354CE5-BAD4-4571-9BAC-44E742798AFE}"/>
    <cellStyle name="Total 2 2 6 8" xfId="38954" xr:uid="{4FB60624-3D2B-4E71-85DC-6C9CDBE989A8}"/>
    <cellStyle name="Total 2 2 6 9" xfId="38955" xr:uid="{F8C390AF-CC4C-4E96-90B1-E51349D6BBE6}"/>
    <cellStyle name="Total 2 2 7" xfId="38956" xr:uid="{D1EC9043-553C-4DDB-AA64-254859C76B4D}"/>
    <cellStyle name="Total 2 2 7 10" xfId="38957" xr:uid="{DBEE6CEB-28E6-4F09-A02C-6B7390309EBE}"/>
    <cellStyle name="Total 2 2 7 2" xfId="38958" xr:uid="{6B35259E-BF3D-4957-9667-2DCF13288019}"/>
    <cellStyle name="Total 2 2 7 2 2" xfId="38959" xr:uid="{769BBBBD-29C7-48E6-99BF-A3D16D1B6DC9}"/>
    <cellStyle name="Total 2 2 7 2 3" xfId="38960" xr:uid="{01BA981D-A1F0-485F-86D6-46C8B1BA9400}"/>
    <cellStyle name="Total 2 2 7 2 4" xfId="38961" xr:uid="{D9F4BCAD-B70A-44BA-ADD9-396F151B8C19}"/>
    <cellStyle name="Total 2 2 7 3" xfId="38962" xr:uid="{249101CD-5366-4FFC-8E76-6DB05AD7414B}"/>
    <cellStyle name="Total 2 2 7 3 2" xfId="38963" xr:uid="{E81E56B8-0E97-42C6-873C-AB16D8789A77}"/>
    <cellStyle name="Total 2 2 7 3 3" xfId="38964" xr:uid="{FAB732B8-E0AC-4A0B-A381-299168926EA1}"/>
    <cellStyle name="Total 2 2 7 3 4" xfId="38965" xr:uid="{AAA7EA32-9FDE-45B3-BA41-B0C895BEE299}"/>
    <cellStyle name="Total 2 2 7 4" xfId="38966" xr:uid="{077B858C-9F56-4FD1-9E51-6DBC7194F3FD}"/>
    <cellStyle name="Total 2 2 7 4 2" xfId="38967" xr:uid="{021206A3-2A45-452B-BE7E-031FBD5FBD1A}"/>
    <cellStyle name="Total 2 2 7 4 3" xfId="38968" xr:uid="{EBB78DF9-D3E3-440A-A1AD-2FD47FEB5BB1}"/>
    <cellStyle name="Total 2 2 7 4 4" xfId="38969" xr:uid="{2DBBF22E-3FA9-4620-B9A9-0BC0912B636E}"/>
    <cellStyle name="Total 2 2 7 5" xfId="38970" xr:uid="{AB933512-1A41-45B2-A9A5-6469E2F169DF}"/>
    <cellStyle name="Total 2 2 7 5 2" xfId="38971" xr:uid="{D12720AE-5D29-4A4D-B8A3-33C48F5CBF86}"/>
    <cellStyle name="Total 2 2 7 5 3" xfId="38972" xr:uid="{6A3E5CE5-ED46-406E-9038-4FB46B86B35E}"/>
    <cellStyle name="Total 2 2 7 5 4" xfId="38973" xr:uid="{5A7E2F59-FA07-4005-80DB-AAB3B45F3FFA}"/>
    <cellStyle name="Total 2 2 7 6" xfId="38974" xr:uid="{E95728A5-EF7C-4C5F-B3B6-1AF4C0EC749F}"/>
    <cellStyle name="Total 2 2 7 6 2" xfId="38975" xr:uid="{189A405D-3EA5-4015-B401-B5C23AA7E012}"/>
    <cellStyle name="Total 2 2 7 6 3" xfId="38976" xr:uid="{5C595324-53C2-43BE-AC15-51903B3177EC}"/>
    <cellStyle name="Total 2 2 7 6 4" xfId="38977" xr:uid="{C9333116-7CF5-4DD7-8EB0-83B6D1E35FF8}"/>
    <cellStyle name="Total 2 2 7 7" xfId="38978" xr:uid="{D86F7825-32E3-43A2-893C-59C4C99512C3}"/>
    <cellStyle name="Total 2 2 7 8" xfId="38979" xr:uid="{2B522747-B37F-4010-9D18-C6AD3DC3CA59}"/>
    <cellStyle name="Total 2 2 7 9" xfId="38980" xr:uid="{98938443-0049-44F7-829F-158D179E63A3}"/>
    <cellStyle name="Total 2 2 8" xfId="38981" xr:uid="{DABDC8B6-DAD4-4C7A-B655-61E9AFA8EAAA}"/>
    <cellStyle name="Total 2 2 8 2" xfId="38982" xr:uid="{D5BC0B05-9C14-4377-84AA-3467AD5281AF}"/>
    <cellStyle name="Total 2 2 8 2 2" xfId="38983" xr:uid="{9C67CEDF-72E3-4CD2-97E3-22BC89A771AA}"/>
    <cellStyle name="Total 2 2 8 2 3" xfId="38984" xr:uid="{93108CB8-85C6-4241-AA86-36210D2FC000}"/>
    <cellStyle name="Total 2 2 8 3" xfId="38985" xr:uid="{162DACF3-0775-478B-B5D3-92B9DC5913AD}"/>
    <cellStyle name="Total 2 2 8 3 2" xfId="38986" xr:uid="{5CA44544-78A3-4AF5-8C00-6B532C244774}"/>
    <cellStyle name="Total 2 2 8 3 3" xfId="38987" xr:uid="{61FDA84D-2BD7-4F60-8CED-DD0C1CB94556}"/>
    <cellStyle name="Total 2 2 8 4" xfId="38988" xr:uid="{E00FD5B4-914E-4B98-AC47-9968D63C8747}"/>
    <cellStyle name="Total 2 2 8 4 2" xfId="38989" xr:uid="{BC7C8006-2B6C-45A7-83FC-F1DDF75FF9EC}"/>
    <cellStyle name="Total 2 2 8 4 3" xfId="38990" xr:uid="{C0F3F567-5536-4F0B-A5B7-F3D90E5520EF}"/>
    <cellStyle name="Total 2 2 8 5" xfId="38991" xr:uid="{862930F4-78F3-4BAE-9839-65EFB674771C}"/>
    <cellStyle name="Total 2 2 8 5 2" xfId="38992" xr:uid="{E3C9DDEE-223E-4813-A553-C2E635B9F2C7}"/>
    <cellStyle name="Total 2 2 8 5 3" xfId="38993" xr:uid="{99E075C8-D8C6-4193-BAF7-CEAE753C760E}"/>
    <cellStyle name="Total 2 2 8 6" xfId="38994" xr:uid="{738CD32B-1612-4696-9F21-C1BFFF8E3AB6}"/>
    <cellStyle name="Total 2 2 8 6 2" xfId="38995" xr:uid="{D85EE1C5-358D-409D-AB3D-C0C4D734B42B}"/>
    <cellStyle name="Total 2 2 8 6 3" xfId="38996" xr:uid="{23CCD3D5-38FE-4BCE-925E-C4E6BA91F485}"/>
    <cellStyle name="Total 2 2 8 7" xfId="38997" xr:uid="{824A16C6-9720-4EB0-9979-03F696A0A326}"/>
    <cellStyle name="Total 2 2 8 8" xfId="38998" xr:uid="{F33489EE-B615-486E-B3FC-AAD33F902094}"/>
    <cellStyle name="Total 2 2 8 9" xfId="38999" xr:uid="{72364835-6DF9-4AF0-B36B-0FF86665017F}"/>
    <cellStyle name="Total 2 2 9" xfId="39000" xr:uid="{37C760A7-5AA5-4A99-A84D-02443E6C4038}"/>
    <cellStyle name="Total 2 2 9 2" xfId="39001" xr:uid="{EA76C9FD-D489-4C56-A955-79538C8333DA}"/>
    <cellStyle name="Total 2 2 9 2 2" xfId="39002" xr:uid="{7F4DA24E-7E79-47F6-914F-ABE251849211}"/>
    <cellStyle name="Total 2 2 9 2 3" xfId="39003" xr:uid="{AD13A31A-6EE4-481D-833B-A340A10EA8DF}"/>
    <cellStyle name="Total 2 2 9 3" xfId="39004" xr:uid="{66F04FA0-4562-4AD7-A551-1B7A4277DDFA}"/>
    <cellStyle name="Total 2 2 9 3 2" xfId="39005" xr:uid="{D259A7C7-548A-4853-88EA-C9E958B9FD5C}"/>
    <cellStyle name="Total 2 2 9 3 3" xfId="39006" xr:uid="{7B7CA374-F93A-47DC-9D8C-68CF58EAFD37}"/>
    <cellStyle name="Total 2 2 9 4" xfId="39007" xr:uid="{F0AFEF38-B657-44F6-9700-E8CD84C8AC6E}"/>
    <cellStyle name="Total 2 2 9 4 2" xfId="39008" xr:uid="{449ED04B-E44D-4462-8D96-82490415050B}"/>
    <cellStyle name="Total 2 2 9 4 3" xfId="39009" xr:uid="{9516EFDA-2FA5-4202-9998-1A8BCF0AD570}"/>
    <cellStyle name="Total 2 2 9 5" xfId="39010" xr:uid="{0F8AA918-DAC5-4A10-9447-CDE8C544B755}"/>
    <cellStyle name="Total 2 2 9 5 2" xfId="39011" xr:uid="{1D4CBBB2-D9CA-4C67-BCA1-26A74CC8E17E}"/>
    <cellStyle name="Total 2 2 9 5 3" xfId="39012" xr:uid="{27861B30-19EE-48D5-A475-C77FAC64C0D5}"/>
    <cellStyle name="Total 2 2 9 6" xfId="39013" xr:uid="{547AAA93-4DAC-4F71-B6CD-172127FB67DE}"/>
    <cellStyle name="Total 2 2 9 6 2" xfId="39014" xr:uid="{39C79831-C97F-4881-B5A7-0DDC6EAD2349}"/>
    <cellStyle name="Total 2 2 9 6 3" xfId="39015" xr:uid="{A8C76F6F-A93F-40C1-BC8F-7E1238B8F1F1}"/>
    <cellStyle name="Total 2 2 9 7" xfId="39016" xr:uid="{E93321FB-BE31-4CDA-B123-DA13392429A4}"/>
    <cellStyle name="Total 2 2 9 8" xfId="39017" xr:uid="{E8E32430-78C3-4312-A168-A2E3FF0293F1}"/>
    <cellStyle name="Total 2 2 9 9" xfId="39018" xr:uid="{87B3B5A9-4DBB-45D7-AC37-180AC58EE857}"/>
    <cellStyle name="Total 2 20" xfId="39019" xr:uid="{EC0B82E6-DD07-49DC-9472-1C2CDE17AA23}"/>
    <cellStyle name="Total 2 20 2" xfId="39020" xr:uid="{1F6801D6-9389-4026-9C48-9B1B820BFD55}"/>
    <cellStyle name="Total 2 20 3" xfId="39021" xr:uid="{B144A131-CD25-47D5-B6F1-07C48DA44832}"/>
    <cellStyle name="Total 2 20 4" xfId="39022" xr:uid="{202392FA-1E2B-4BBE-9D02-1BB38F4F92BC}"/>
    <cellStyle name="Total 2 21" xfId="39023" xr:uid="{65D85A46-06AA-4837-9DD5-0BCF6741E0D2}"/>
    <cellStyle name="Total 2 22" xfId="39024" xr:uid="{DCDC1FA7-7D29-4C09-AD9A-154F483A2821}"/>
    <cellStyle name="Total 2 23" xfId="39025" xr:uid="{BFFA3D4E-8BB5-4DD9-91F6-2B01A4D7A1B6}"/>
    <cellStyle name="Total 2 24" xfId="39026" xr:uid="{A6F97EB2-C8C8-487C-A888-E46F20D864B8}"/>
    <cellStyle name="Total 2 25" xfId="39027" xr:uid="{BB3B8B93-A0FB-4159-A14C-EE36DB682800}"/>
    <cellStyle name="Total 2 26" xfId="39028" xr:uid="{1F5BF873-27F7-4E1C-A587-7C1EE6CAFAD4}"/>
    <cellStyle name="Total 2 3" xfId="39029" xr:uid="{EB8BA9DE-1E79-4C3E-AEDB-03472C94BE0F}"/>
    <cellStyle name="Total 2 3 10" xfId="39030" xr:uid="{7B12E01B-8FB1-4A22-A324-306B2C2B4933}"/>
    <cellStyle name="Total 2 3 10 2" xfId="39031" xr:uid="{F86EC12F-A6B1-49D5-A57B-76BE7D52578E}"/>
    <cellStyle name="Total 2 3 10 2 2" xfId="39032" xr:uid="{BDF99991-C366-4116-A07A-605000BAA890}"/>
    <cellStyle name="Total 2 3 10 2 3" xfId="39033" xr:uid="{C4CE621A-2A9A-4E71-929E-0FC271F607AC}"/>
    <cellStyle name="Total 2 3 10 3" xfId="39034" xr:uid="{E208F26E-66B1-4835-841B-2FB5CB352593}"/>
    <cellStyle name="Total 2 3 10 3 2" xfId="39035" xr:uid="{1D56A18E-87B3-426F-B09B-1C5727C4E8D5}"/>
    <cellStyle name="Total 2 3 10 3 3" xfId="39036" xr:uid="{85F13B71-0BC5-4DC6-84FF-D3A2C9A6E4E1}"/>
    <cellStyle name="Total 2 3 10 4" xfId="39037" xr:uid="{F841D8CC-191A-4AE0-915C-BF5E72B65DB2}"/>
    <cellStyle name="Total 2 3 10 4 2" xfId="39038" xr:uid="{F31D1BE3-8728-4169-B3CB-AE31D379F41C}"/>
    <cellStyle name="Total 2 3 10 4 3" xfId="39039" xr:uid="{BD75F249-7D4A-48D7-ABC0-67B4AE0FDD97}"/>
    <cellStyle name="Total 2 3 10 5" xfId="39040" xr:uid="{2058DFAC-6EF5-4C03-8B7D-0BD8B81D1CF4}"/>
    <cellStyle name="Total 2 3 10 5 2" xfId="39041" xr:uid="{02FBE21E-3491-48EB-81F2-3343DDFB32FB}"/>
    <cellStyle name="Total 2 3 10 5 3" xfId="39042" xr:uid="{1684C945-C19D-4021-846F-8EC5B9A1C0FA}"/>
    <cellStyle name="Total 2 3 10 6" xfId="39043" xr:uid="{CB663B9F-AB55-4C2D-AC70-94BDD668901A}"/>
    <cellStyle name="Total 2 3 10 6 2" xfId="39044" xr:uid="{8A9428E8-B545-4A8F-BACA-626E89CFC93E}"/>
    <cellStyle name="Total 2 3 10 6 3" xfId="39045" xr:uid="{AF043504-3A3E-4B2C-B9EA-F81DB363A7FC}"/>
    <cellStyle name="Total 2 3 10 7" xfId="39046" xr:uid="{7F4FED3E-1D3C-433A-91A1-F938706DDEEE}"/>
    <cellStyle name="Total 2 3 10 8" xfId="39047" xr:uid="{C793CFD0-3D47-49E6-9823-5CAE7BB0809E}"/>
    <cellStyle name="Total 2 3 10 9" xfId="39048" xr:uid="{53DA572F-6B40-4326-9F2A-B9D1D7552EF2}"/>
    <cellStyle name="Total 2 3 11" xfId="39049" xr:uid="{346E912D-C526-4345-A9E9-87A557D3A45A}"/>
    <cellStyle name="Total 2 3 11 2" xfId="39050" xr:uid="{48C461E1-3E44-44CB-B5D6-6116FE173E29}"/>
    <cellStyle name="Total 2 3 11 2 2" xfId="39051" xr:uid="{7180BD0B-19EF-44B4-982F-05194D8F6301}"/>
    <cellStyle name="Total 2 3 11 2 3" xfId="39052" xr:uid="{4946493A-8494-4956-AC39-E61195A360EC}"/>
    <cellStyle name="Total 2 3 11 3" xfId="39053" xr:uid="{B19C72A0-58C4-4883-8CCD-041FFC524313}"/>
    <cellStyle name="Total 2 3 11 3 2" xfId="39054" xr:uid="{2F78BE50-0594-4B7C-9ACA-1D290232C264}"/>
    <cellStyle name="Total 2 3 11 3 3" xfId="39055" xr:uid="{1D53E051-7F29-46A8-9162-7DA9CAEADC84}"/>
    <cellStyle name="Total 2 3 11 4" xfId="39056" xr:uid="{957B819F-686E-4672-9CDD-DF2E5386ED3E}"/>
    <cellStyle name="Total 2 3 11 4 2" xfId="39057" xr:uid="{E8D9A9BC-28BE-41A1-9055-0DCC1DD5F93B}"/>
    <cellStyle name="Total 2 3 11 4 3" xfId="39058" xr:uid="{68956383-8814-494B-817E-7987BFF3E2C7}"/>
    <cellStyle name="Total 2 3 11 5" xfId="39059" xr:uid="{62CEB6FB-F55F-4DB1-BE75-B5A1A45A5BE8}"/>
    <cellStyle name="Total 2 3 11 5 2" xfId="39060" xr:uid="{A1808C8A-3F7F-4321-B9B6-E0CA331F5501}"/>
    <cellStyle name="Total 2 3 11 5 3" xfId="39061" xr:uid="{7B55EA0E-9DD0-4310-A4DB-EE41DFBC1253}"/>
    <cellStyle name="Total 2 3 11 6" xfId="39062" xr:uid="{FEAD76A1-A5DE-4263-859F-ED52ECE384B2}"/>
    <cellStyle name="Total 2 3 11 6 2" xfId="39063" xr:uid="{AAEDB44C-6008-4EE9-9E76-CB1E40DAAA70}"/>
    <cellStyle name="Total 2 3 11 6 3" xfId="39064" xr:uid="{9BF411A0-3379-4E5D-8AC5-55C3392430CF}"/>
    <cellStyle name="Total 2 3 11 7" xfId="39065" xr:uid="{399B73BC-1FC9-414D-960A-484DAFBF4FA4}"/>
    <cellStyle name="Total 2 3 11 8" xfId="39066" xr:uid="{5EA0D0DB-F070-4404-8829-52533CE11E30}"/>
    <cellStyle name="Total 2 3 11 9" xfId="39067" xr:uid="{9D2EF3A0-0D18-46E7-B247-6CF3B0854D5E}"/>
    <cellStyle name="Total 2 3 12" xfId="39068" xr:uid="{090277B0-F943-4C58-AAFA-5FFDFB20E6C7}"/>
    <cellStyle name="Total 2 3 12 2" xfId="39069" xr:uid="{383399B9-22A5-4CC7-B7C9-52C145BE3550}"/>
    <cellStyle name="Total 2 3 12 2 2" xfId="39070" xr:uid="{71982399-5572-4D82-A7AF-30162405DFCE}"/>
    <cellStyle name="Total 2 3 12 2 3" xfId="39071" xr:uid="{0D388E80-FAD6-4A3C-835A-A82547ED6277}"/>
    <cellStyle name="Total 2 3 12 3" xfId="39072" xr:uid="{C7412F03-34EC-487F-BAFF-47178F57316A}"/>
    <cellStyle name="Total 2 3 12 3 2" xfId="39073" xr:uid="{4A93C0DC-F43C-462E-AC01-92A1A86DD404}"/>
    <cellStyle name="Total 2 3 12 3 3" xfId="39074" xr:uid="{D751662B-46A5-4624-B2E3-010328AA156B}"/>
    <cellStyle name="Total 2 3 12 4" xfId="39075" xr:uid="{FFD8DC8A-E62D-4940-BE12-230AD8A1272C}"/>
    <cellStyle name="Total 2 3 12 4 2" xfId="39076" xr:uid="{25446914-9911-4B4C-BD78-FF55B7C6E15E}"/>
    <cellStyle name="Total 2 3 12 4 3" xfId="39077" xr:uid="{A1661E7E-EDF0-4F0F-8FF4-6443ABE3F625}"/>
    <cellStyle name="Total 2 3 12 5" xfId="39078" xr:uid="{C70764FE-319F-4002-AF59-68C786E012BB}"/>
    <cellStyle name="Total 2 3 12 5 2" xfId="39079" xr:uid="{86F3DAFA-EBAD-4A2D-8EF9-8ABB5A032B84}"/>
    <cellStyle name="Total 2 3 12 5 3" xfId="39080" xr:uid="{1A4C7A64-2053-4010-89EB-45996CD1FE7E}"/>
    <cellStyle name="Total 2 3 12 6" xfId="39081" xr:uid="{176F4910-F108-42AD-B317-3B0E37D4FF5A}"/>
    <cellStyle name="Total 2 3 12 6 2" xfId="39082" xr:uid="{7DBFA9E5-26D2-448C-A107-3E3622517C4C}"/>
    <cellStyle name="Total 2 3 12 6 3" xfId="39083" xr:uid="{A79DBCDA-6075-4356-9752-9892A0910F1D}"/>
    <cellStyle name="Total 2 3 12 7" xfId="39084" xr:uid="{BBB5BE96-FA19-4D4A-B2DE-8B92E0595965}"/>
    <cellStyle name="Total 2 3 12 8" xfId="39085" xr:uid="{265F71C1-05BF-4736-A300-E5FB5E542B94}"/>
    <cellStyle name="Total 2 3 12 9" xfId="39086" xr:uid="{40735A09-B693-4628-8D8A-0909544113B5}"/>
    <cellStyle name="Total 2 3 13" xfId="39087" xr:uid="{643B3D28-89E9-493E-9092-3273C74F528A}"/>
    <cellStyle name="Total 2 3 13 2" xfId="39088" xr:uid="{7A311F62-EB3C-4659-B7E3-6CABA2A590C2}"/>
    <cellStyle name="Total 2 3 13 2 2" xfId="39089" xr:uid="{20B097A9-B1A0-42B8-BA95-50A51F05FF9A}"/>
    <cellStyle name="Total 2 3 13 2 3" xfId="39090" xr:uid="{7E75299C-B506-4BB0-B6BA-9D73F8F8FE75}"/>
    <cellStyle name="Total 2 3 13 3" xfId="39091" xr:uid="{BE1796A6-25E1-4F35-BDB6-70BC124AABA2}"/>
    <cellStyle name="Total 2 3 13 3 2" xfId="39092" xr:uid="{22F03687-D8D5-4570-8780-36455560C18E}"/>
    <cellStyle name="Total 2 3 13 3 3" xfId="39093" xr:uid="{9A4D1E58-D96B-4861-BC57-5EFF2AFDF0EE}"/>
    <cellStyle name="Total 2 3 13 4" xfId="39094" xr:uid="{38F5A6C8-066D-455F-A529-747EFEB57400}"/>
    <cellStyle name="Total 2 3 13 4 2" xfId="39095" xr:uid="{2BF536E3-E73F-421D-816B-5E6F1F517D67}"/>
    <cellStyle name="Total 2 3 13 4 3" xfId="39096" xr:uid="{78AA7EF1-277E-443C-89ED-6B29BA99D51F}"/>
    <cellStyle name="Total 2 3 13 5" xfId="39097" xr:uid="{95F48A24-CAAB-4553-BC29-FC7197922825}"/>
    <cellStyle name="Total 2 3 13 5 2" xfId="39098" xr:uid="{FEE85793-89FE-4B1A-82EC-9BEB10781BEF}"/>
    <cellStyle name="Total 2 3 13 5 3" xfId="39099" xr:uid="{54E6078A-EA2C-4224-B314-519EA1241ED0}"/>
    <cellStyle name="Total 2 3 13 6" xfId="39100" xr:uid="{5E1AC946-18AD-4BF2-BEC5-63BA080672AC}"/>
    <cellStyle name="Total 2 3 13 6 2" xfId="39101" xr:uid="{3868B62D-0E31-4768-A044-F0340666570C}"/>
    <cellStyle name="Total 2 3 13 6 3" xfId="39102" xr:uid="{95D4162A-7876-4538-B2F9-26A2F5B2BB88}"/>
    <cellStyle name="Total 2 3 13 7" xfId="39103" xr:uid="{AD4EDDFE-1040-40C3-8C3F-399FBEB53380}"/>
    <cellStyle name="Total 2 3 13 8" xfId="39104" xr:uid="{B3F4FA9D-B94B-4E2B-8E62-6E0B096CF9FC}"/>
    <cellStyle name="Total 2 3 13 9" xfId="39105" xr:uid="{DE41D9FB-2FAB-4AAE-96F2-C0187F077559}"/>
    <cellStyle name="Total 2 3 14" xfId="39106" xr:uid="{AD9A5552-1426-4BBE-AFE0-8B31D2380FFB}"/>
    <cellStyle name="Total 2 3 14 2" xfId="39107" xr:uid="{648D0C23-5538-4D4B-9523-6903B55E064D}"/>
    <cellStyle name="Total 2 3 14 2 2" xfId="39108" xr:uid="{288C0BC9-E4C6-4B1D-A2D4-D3580FD385A6}"/>
    <cellStyle name="Total 2 3 14 2 3" xfId="39109" xr:uid="{4E0D9343-EC24-4A27-90FC-6EAC79B4C6BD}"/>
    <cellStyle name="Total 2 3 14 3" xfId="39110" xr:uid="{D54FF107-4786-4403-9F6C-B0130FB07C08}"/>
    <cellStyle name="Total 2 3 14 3 2" xfId="39111" xr:uid="{70A87374-1751-46A3-BA01-FB9BFBFA18B4}"/>
    <cellStyle name="Total 2 3 14 3 3" xfId="39112" xr:uid="{68A9E52A-642D-4BC8-A420-68775CEE8E77}"/>
    <cellStyle name="Total 2 3 14 4" xfId="39113" xr:uid="{C42B4E7F-CE37-4962-AB74-468982E0BD9C}"/>
    <cellStyle name="Total 2 3 14 4 2" xfId="39114" xr:uid="{5499DCB0-E873-459A-98E8-203577BB50E6}"/>
    <cellStyle name="Total 2 3 14 4 3" xfId="39115" xr:uid="{0400F740-04ED-4B34-9B7F-491E8858E6EC}"/>
    <cellStyle name="Total 2 3 14 5" xfId="39116" xr:uid="{5BC51B3E-E4A7-44DC-912A-B762432B5158}"/>
    <cellStyle name="Total 2 3 14 5 2" xfId="39117" xr:uid="{8B768105-A0E6-4B7C-A417-18CD2672433B}"/>
    <cellStyle name="Total 2 3 14 5 3" xfId="39118" xr:uid="{55A21F66-442C-4F23-9B48-06C9BDD7EEDD}"/>
    <cellStyle name="Total 2 3 14 6" xfId="39119" xr:uid="{BA99B061-9535-438A-BABD-0EAD2019A1EB}"/>
    <cellStyle name="Total 2 3 14 6 2" xfId="39120" xr:uid="{E6D73853-3061-4105-9B5C-B9E42E3BA6AC}"/>
    <cellStyle name="Total 2 3 14 6 3" xfId="39121" xr:uid="{D88BF7C1-12E9-4B56-B4C3-C245988EE8A9}"/>
    <cellStyle name="Total 2 3 14 7" xfId="39122" xr:uid="{8899ABAF-6A90-451F-864F-FA4AA057E896}"/>
    <cellStyle name="Total 2 3 14 8" xfId="39123" xr:uid="{D2152219-4EF1-4E52-8CF3-549D53BCFACC}"/>
    <cellStyle name="Total 2 3 14 9" xfId="39124" xr:uid="{00B06045-1580-4156-A57E-5E5CD1B169AE}"/>
    <cellStyle name="Total 2 3 15" xfId="39125" xr:uid="{DEF4FDDD-FE70-40EE-999E-390BF268CB5B}"/>
    <cellStyle name="Total 2 3 15 2" xfId="39126" xr:uid="{F43432DD-7A57-466B-90FD-275A9084B1CC}"/>
    <cellStyle name="Total 2 3 15 2 2" xfId="39127" xr:uid="{6053D249-D889-4978-BB14-E0B0D49817B1}"/>
    <cellStyle name="Total 2 3 15 2 3" xfId="39128" xr:uid="{41F2F0E4-B7CD-47C7-8B43-B680801E612D}"/>
    <cellStyle name="Total 2 3 15 3" xfId="39129" xr:uid="{6B15FD5C-8B18-4C8E-A370-1EBF3EBB599D}"/>
    <cellStyle name="Total 2 3 15 3 2" xfId="39130" xr:uid="{1BA78280-FDFE-4506-AD7F-096FEAEDC6BF}"/>
    <cellStyle name="Total 2 3 15 3 3" xfId="39131" xr:uid="{DFBB309B-26D3-4710-A646-1D1340E0E83E}"/>
    <cellStyle name="Total 2 3 15 4" xfId="39132" xr:uid="{96B9254E-948A-436F-AAB1-94BEAAF754FC}"/>
    <cellStyle name="Total 2 3 15 4 2" xfId="39133" xr:uid="{E0AB5511-D8DF-4E2F-BA02-133552222203}"/>
    <cellStyle name="Total 2 3 15 4 3" xfId="39134" xr:uid="{5F3C57F4-46D9-4946-98A9-BB41A1038561}"/>
    <cellStyle name="Total 2 3 15 5" xfId="39135" xr:uid="{6124098A-4600-4557-B3F9-9B3F657A6D24}"/>
    <cellStyle name="Total 2 3 15 5 2" xfId="39136" xr:uid="{C7EE6F84-FA44-4B37-95CE-2D59F4EBF6C6}"/>
    <cellStyle name="Total 2 3 15 5 3" xfId="39137" xr:uid="{60A33EF9-2D06-46D3-9D08-14A95A983562}"/>
    <cellStyle name="Total 2 3 15 6" xfId="39138" xr:uid="{C7D9BC1B-3E50-42ED-9049-F3853E65463B}"/>
    <cellStyle name="Total 2 3 15 6 2" xfId="39139" xr:uid="{AD18D7D2-56D8-49A0-AFA0-3E9B8449D073}"/>
    <cellStyle name="Total 2 3 15 6 3" xfId="39140" xr:uid="{1DA5E9A7-14D9-459A-85BF-3B81AC759895}"/>
    <cellStyle name="Total 2 3 15 7" xfId="39141" xr:uid="{3B502933-BC6B-481F-8868-E8884F7476CD}"/>
    <cellStyle name="Total 2 3 15 8" xfId="39142" xr:uid="{B1B8EEC4-5424-4A04-9ED5-0B46112DD689}"/>
    <cellStyle name="Total 2 3 15 9" xfId="39143" xr:uid="{99C964EE-2A06-40C7-A049-147CE0E3F407}"/>
    <cellStyle name="Total 2 3 16" xfId="39144" xr:uid="{45F0B37C-DAD8-4750-ADB6-E3BC15B80EA1}"/>
    <cellStyle name="Total 2 3 16 2" xfId="39145" xr:uid="{012EE149-449C-41C4-B3E0-5CFBB17BA979}"/>
    <cellStyle name="Total 2 3 16 3" xfId="39146" xr:uid="{3F67C8F9-3458-4825-B0F2-85191C944AA5}"/>
    <cellStyle name="Total 2 3 16 4" xfId="39147" xr:uid="{388CD910-0696-433D-8486-C0DD16FAE7BC}"/>
    <cellStyle name="Total 2 3 17" xfId="39148" xr:uid="{9B241796-72D0-4A77-ADDB-92653912F452}"/>
    <cellStyle name="Total 2 3 18" xfId="39149" xr:uid="{89C917BB-0855-4161-B8A7-51B6F9D82B18}"/>
    <cellStyle name="Total 2 3 19" xfId="39150" xr:uid="{22661D70-C50A-4BB5-991F-24661D4F80DE}"/>
    <cellStyle name="Total 2 3 2" xfId="39151" xr:uid="{9B4D6F46-E457-4CC3-A904-97675EAA52E6}"/>
    <cellStyle name="Total 2 3 2 10" xfId="39152" xr:uid="{35A2E076-5F22-42BC-9E1A-FA213ADE07A9}"/>
    <cellStyle name="Total 2 3 2 10 2" xfId="39153" xr:uid="{56032A33-4353-4416-9BD2-D351A80E524B}"/>
    <cellStyle name="Total 2 3 2 10 2 2" xfId="39154" xr:uid="{BAFBCAA4-390B-4BE2-B2F4-A9C4BCBF9867}"/>
    <cellStyle name="Total 2 3 2 10 2 3" xfId="39155" xr:uid="{5F74BDD9-1389-4387-8E0B-1538EFFD8597}"/>
    <cellStyle name="Total 2 3 2 10 3" xfId="39156" xr:uid="{FA869C42-9E7A-49F6-A1C5-D83014E6B7D5}"/>
    <cellStyle name="Total 2 3 2 10 3 2" xfId="39157" xr:uid="{A3725CEA-7BF5-43B1-8A06-35079EB0F3D0}"/>
    <cellStyle name="Total 2 3 2 10 3 3" xfId="39158" xr:uid="{F6F34E41-0B82-4C91-BB33-978697E33222}"/>
    <cellStyle name="Total 2 3 2 10 4" xfId="39159" xr:uid="{E676969C-3A3F-42E3-8445-F863B5281C3F}"/>
    <cellStyle name="Total 2 3 2 10 4 2" xfId="39160" xr:uid="{11ECC7A4-430F-4A54-841B-01FE6FBAFB75}"/>
    <cellStyle name="Total 2 3 2 10 4 3" xfId="39161" xr:uid="{C060ADAF-F06B-4960-A861-35BDA34CFC94}"/>
    <cellStyle name="Total 2 3 2 10 5" xfId="39162" xr:uid="{28E9AD29-A791-4CA5-9403-32DC4A2777CD}"/>
    <cellStyle name="Total 2 3 2 10 5 2" xfId="39163" xr:uid="{DC52A7B2-1389-4BCD-837D-BFD964AC25EB}"/>
    <cellStyle name="Total 2 3 2 10 5 3" xfId="39164" xr:uid="{6FCAB996-CD6F-436D-8906-AF66C5CBDD7A}"/>
    <cellStyle name="Total 2 3 2 10 6" xfId="39165" xr:uid="{A061D2FD-67EC-451A-93D9-755FAC2F40DA}"/>
    <cellStyle name="Total 2 3 2 10 6 2" xfId="39166" xr:uid="{713599B4-96B2-46B5-9CE9-41C02224E4A9}"/>
    <cellStyle name="Total 2 3 2 10 6 3" xfId="39167" xr:uid="{D99CA5C7-4869-4A31-AC1F-9DE5064AB3EF}"/>
    <cellStyle name="Total 2 3 2 10 7" xfId="39168" xr:uid="{3C5A55B8-3CAE-41D9-9C26-26630C848E45}"/>
    <cellStyle name="Total 2 3 2 10 8" xfId="39169" xr:uid="{3B56C1FD-FCF9-4314-AB98-BFAEC12878EE}"/>
    <cellStyle name="Total 2 3 2 10 9" xfId="39170" xr:uid="{1D78A3F5-3A5A-4FF1-A112-AB2AF4628B08}"/>
    <cellStyle name="Total 2 3 2 11" xfId="39171" xr:uid="{6C894C58-6E37-452F-9D96-8D75B2394784}"/>
    <cellStyle name="Total 2 3 2 11 2" xfId="39172" xr:uid="{CC97B874-A7D9-453D-AAD2-E1E163F83C1D}"/>
    <cellStyle name="Total 2 3 2 11 2 2" xfId="39173" xr:uid="{E26C3FBB-5D70-4FCE-ABA2-FC21E0D13609}"/>
    <cellStyle name="Total 2 3 2 11 2 3" xfId="39174" xr:uid="{2D048F6D-3C55-4D09-AA5F-368C8BE1D54D}"/>
    <cellStyle name="Total 2 3 2 11 3" xfId="39175" xr:uid="{802B6D6A-6D25-4F1C-8C9D-ABEE05918DCC}"/>
    <cellStyle name="Total 2 3 2 11 3 2" xfId="39176" xr:uid="{03C8E879-C7C9-4221-8EC4-25E9C72D60A2}"/>
    <cellStyle name="Total 2 3 2 11 3 3" xfId="39177" xr:uid="{C954CFC9-7840-4BCC-83B0-7F5A25B01CFA}"/>
    <cellStyle name="Total 2 3 2 11 4" xfId="39178" xr:uid="{B9EF7044-BE52-4A16-BD6E-A31DE2CE38A2}"/>
    <cellStyle name="Total 2 3 2 11 4 2" xfId="39179" xr:uid="{23F119F8-D836-4638-9F41-4578EB163B1E}"/>
    <cellStyle name="Total 2 3 2 11 4 3" xfId="39180" xr:uid="{AF513C47-24D0-488F-B48B-5432BCBF337C}"/>
    <cellStyle name="Total 2 3 2 11 5" xfId="39181" xr:uid="{4300371D-47B5-431D-8DF9-494BF97827FF}"/>
    <cellStyle name="Total 2 3 2 11 5 2" xfId="39182" xr:uid="{5933AECF-7A4F-4190-A9DE-E879B6EE8F4A}"/>
    <cellStyle name="Total 2 3 2 11 5 3" xfId="39183" xr:uid="{1EAD3EF8-3D28-444F-B26A-0B6F33D68372}"/>
    <cellStyle name="Total 2 3 2 11 6" xfId="39184" xr:uid="{F1FE72D4-1AA7-40D5-A9D6-D5C7BE8A0023}"/>
    <cellStyle name="Total 2 3 2 11 6 2" xfId="39185" xr:uid="{B0325ACE-9ADB-4E85-A01C-04093D6DF56E}"/>
    <cellStyle name="Total 2 3 2 11 6 3" xfId="39186" xr:uid="{7D1F3602-4D87-4A89-96FF-95EDFC08E2A3}"/>
    <cellStyle name="Total 2 3 2 11 7" xfId="39187" xr:uid="{9E446D5E-26F7-42F2-A643-9C24F01D6B03}"/>
    <cellStyle name="Total 2 3 2 11 8" xfId="39188" xr:uid="{8D40AF06-9F40-4F2F-8108-5CC24E476C2B}"/>
    <cellStyle name="Total 2 3 2 11 9" xfId="39189" xr:uid="{048AD119-1C99-4E18-ACCE-E16859D42AB3}"/>
    <cellStyle name="Total 2 3 2 12" xfId="39190" xr:uid="{A87F25D6-AD67-44C1-9D5B-496405FDFAAA}"/>
    <cellStyle name="Total 2 3 2 12 2" xfId="39191" xr:uid="{6F17F66B-5187-4919-816C-AF224F0972BC}"/>
    <cellStyle name="Total 2 3 2 12 2 2" xfId="39192" xr:uid="{90B82E7D-012B-412B-9FB5-0A1BCD164361}"/>
    <cellStyle name="Total 2 3 2 12 2 3" xfId="39193" xr:uid="{069BADD7-0AFE-4A48-A02C-AAD796E228D8}"/>
    <cellStyle name="Total 2 3 2 12 3" xfId="39194" xr:uid="{2A4CCC94-C790-4E26-99EE-3D195BC3722F}"/>
    <cellStyle name="Total 2 3 2 12 3 2" xfId="39195" xr:uid="{C10FB033-44EC-4DDE-916D-F510B91CC3BB}"/>
    <cellStyle name="Total 2 3 2 12 3 3" xfId="39196" xr:uid="{39EE7613-6E70-4D83-A220-0C937B721E91}"/>
    <cellStyle name="Total 2 3 2 12 4" xfId="39197" xr:uid="{EA6D3220-52D2-4DD4-AB9D-1D0C33A75198}"/>
    <cellStyle name="Total 2 3 2 12 4 2" xfId="39198" xr:uid="{42966470-51DF-4D5A-93AB-F5A5F3D00321}"/>
    <cellStyle name="Total 2 3 2 12 4 3" xfId="39199" xr:uid="{F0AEA955-11C7-4920-961D-75E5C2442622}"/>
    <cellStyle name="Total 2 3 2 12 5" xfId="39200" xr:uid="{9F905609-868C-48FE-982C-216880D37E5B}"/>
    <cellStyle name="Total 2 3 2 12 5 2" xfId="39201" xr:uid="{F815935F-91EB-4DD3-B9D7-8CD36B293106}"/>
    <cellStyle name="Total 2 3 2 12 5 3" xfId="39202" xr:uid="{A5C94014-EA81-4814-9477-4F7E757C0E60}"/>
    <cellStyle name="Total 2 3 2 12 6" xfId="39203" xr:uid="{F85627ED-82CC-4626-B5AB-4E87F2F0BE69}"/>
    <cellStyle name="Total 2 3 2 12 6 2" xfId="39204" xr:uid="{70C63D0E-618E-4D5F-ABAB-F4D8FC19586F}"/>
    <cellStyle name="Total 2 3 2 12 6 3" xfId="39205" xr:uid="{CF1BA5B4-F4B1-4272-8670-E0694D8E8F6D}"/>
    <cellStyle name="Total 2 3 2 12 7" xfId="39206" xr:uid="{A69003BB-CB83-41D4-8952-CB1C6440E77A}"/>
    <cellStyle name="Total 2 3 2 12 8" xfId="39207" xr:uid="{C25F1116-B047-4592-8A89-D37B26FF23DF}"/>
    <cellStyle name="Total 2 3 2 12 9" xfId="39208" xr:uid="{3A915567-F6C0-4E06-A36D-FE3D67C8F5E0}"/>
    <cellStyle name="Total 2 3 2 13" xfId="39209" xr:uid="{68571E63-8099-40EC-B608-1F3580632F04}"/>
    <cellStyle name="Total 2 3 2 13 2" xfId="39210" xr:uid="{957220AE-F4E8-45CA-9A76-5CF0B9DE88F0}"/>
    <cellStyle name="Total 2 3 2 13 2 2" xfId="39211" xr:uid="{CB562727-B2A1-43C8-B6DE-B81F2E90171C}"/>
    <cellStyle name="Total 2 3 2 13 2 3" xfId="39212" xr:uid="{68292252-8339-4A52-A3A7-9BB7628BCFB2}"/>
    <cellStyle name="Total 2 3 2 13 3" xfId="39213" xr:uid="{E023F611-2F81-4C73-BCF0-8AB580A7C406}"/>
    <cellStyle name="Total 2 3 2 13 3 2" xfId="39214" xr:uid="{84245696-09B9-4F17-AB79-AC896C9A11F5}"/>
    <cellStyle name="Total 2 3 2 13 3 3" xfId="39215" xr:uid="{0F25E526-10E0-4F40-A039-1BB95A419348}"/>
    <cellStyle name="Total 2 3 2 13 4" xfId="39216" xr:uid="{5387C647-AE02-4518-9708-F8A6F172081F}"/>
    <cellStyle name="Total 2 3 2 13 4 2" xfId="39217" xr:uid="{B2A018EA-D254-4558-BE7D-AE2E37BD27F2}"/>
    <cellStyle name="Total 2 3 2 13 4 3" xfId="39218" xr:uid="{96683C89-B3E7-451F-B7A9-3931438BE6A1}"/>
    <cellStyle name="Total 2 3 2 13 5" xfId="39219" xr:uid="{7A94095C-911F-4E8D-A375-2BB6C9843813}"/>
    <cellStyle name="Total 2 3 2 13 5 2" xfId="39220" xr:uid="{B67FE1E5-CCB9-40AA-A384-CC7D605B72C2}"/>
    <cellStyle name="Total 2 3 2 13 5 3" xfId="39221" xr:uid="{D9DA2CF0-EA32-483B-B0DE-B8F321F5382A}"/>
    <cellStyle name="Total 2 3 2 13 6" xfId="39222" xr:uid="{3D076A7C-4A3D-4AE3-A4B5-C82CDD0DC594}"/>
    <cellStyle name="Total 2 3 2 13 6 2" xfId="39223" xr:uid="{8D7824A8-883E-4CC9-BEF6-5B5F63685ACE}"/>
    <cellStyle name="Total 2 3 2 13 6 3" xfId="39224" xr:uid="{476767FB-9C5C-4D66-B5D3-5D1E10EEADAE}"/>
    <cellStyle name="Total 2 3 2 13 7" xfId="39225" xr:uid="{B9C0A6C9-1338-42A6-8AF2-F3798862A7D3}"/>
    <cellStyle name="Total 2 3 2 13 8" xfId="39226" xr:uid="{E49A98E6-413D-4281-8D0C-0C296FB59DBB}"/>
    <cellStyle name="Total 2 3 2 13 9" xfId="39227" xr:uid="{AE962319-9EAD-4DE1-AFAF-C35A7B115049}"/>
    <cellStyle name="Total 2 3 2 14" xfId="39228" xr:uid="{EE2064EB-5645-427B-B616-801E5E45B1AD}"/>
    <cellStyle name="Total 2 3 2 14 2" xfId="39229" xr:uid="{2F107A3A-0A05-4023-A4EF-D40CAA01833B}"/>
    <cellStyle name="Total 2 3 2 14 3" xfId="39230" xr:uid="{9BFD5D82-91DE-4F8F-A9F0-919EBF54B4CD}"/>
    <cellStyle name="Total 2 3 2 14 4" xfId="39231" xr:uid="{DF77EF0D-0206-465A-8B66-719B0550D3FC}"/>
    <cellStyle name="Total 2 3 2 15" xfId="39232" xr:uid="{373A8A5A-C858-4732-AC1D-2C807A89841A}"/>
    <cellStyle name="Total 2 3 2 16" xfId="39233" xr:uid="{492F6CFB-9D2E-4AA2-B847-E22DD0E25ED2}"/>
    <cellStyle name="Total 2 3 2 17" xfId="39234" xr:uid="{E2703CE4-6E96-48D1-BFE0-AF459CAF66B2}"/>
    <cellStyle name="Total 2 3 2 18" xfId="39235" xr:uid="{C95189E9-C4F5-4973-82F5-6C04F38D2A03}"/>
    <cellStyle name="Total 2 3 2 19" xfId="39236" xr:uid="{6A9A9696-DBB9-4FAD-A294-A00E94A59E0D}"/>
    <cellStyle name="Total 2 3 2 2" xfId="39237" xr:uid="{B0AD29C6-F4FB-4840-9796-4D449DBF2A78}"/>
    <cellStyle name="Total 2 3 2 2 10" xfId="39238" xr:uid="{A6A5CD1E-4B0B-4A19-BE63-E6A37F56F55C}"/>
    <cellStyle name="Total 2 3 2 2 10 2" xfId="39239" xr:uid="{A0AA56F2-05B8-44E0-8466-2A93238E21D2}"/>
    <cellStyle name="Total 2 3 2 2 10 2 2" xfId="39240" xr:uid="{ED9F66B9-352C-4A7C-902D-7D793D09241C}"/>
    <cellStyle name="Total 2 3 2 2 10 2 3" xfId="39241" xr:uid="{C72E9A4F-69D1-481D-80CC-48EB8580DC88}"/>
    <cellStyle name="Total 2 3 2 2 10 3" xfId="39242" xr:uid="{471B1E58-D370-4377-BA81-08A46908E9D4}"/>
    <cellStyle name="Total 2 3 2 2 10 3 2" xfId="39243" xr:uid="{8261904E-5513-4F8A-AE3C-FC6966C6058E}"/>
    <cellStyle name="Total 2 3 2 2 10 3 3" xfId="39244" xr:uid="{85D72951-DEFB-4F30-894E-E92117C92FB2}"/>
    <cellStyle name="Total 2 3 2 2 10 4" xfId="39245" xr:uid="{0E7C22B5-4C42-4F79-8F75-9312EC706FB4}"/>
    <cellStyle name="Total 2 3 2 2 10 4 2" xfId="39246" xr:uid="{890BB390-AD9E-4DEA-8A25-575C7B230FC8}"/>
    <cellStyle name="Total 2 3 2 2 10 4 3" xfId="39247" xr:uid="{0CBC90A0-8E33-46F8-BB44-63428788088C}"/>
    <cellStyle name="Total 2 3 2 2 10 5" xfId="39248" xr:uid="{A3B039C6-8F9E-4E1E-A29D-0508339A9D4D}"/>
    <cellStyle name="Total 2 3 2 2 10 5 2" xfId="39249" xr:uid="{CC8C47E5-1DAA-47EE-8304-2F3E085587BA}"/>
    <cellStyle name="Total 2 3 2 2 10 5 3" xfId="39250" xr:uid="{44506954-9F9B-4AFC-9BBC-33FA47005F53}"/>
    <cellStyle name="Total 2 3 2 2 10 6" xfId="39251" xr:uid="{D0704267-A4E3-471A-8746-52C7E3C7D55E}"/>
    <cellStyle name="Total 2 3 2 2 10 6 2" xfId="39252" xr:uid="{B6C975B6-FA67-48F3-8350-ACE6AF451F86}"/>
    <cellStyle name="Total 2 3 2 2 10 6 3" xfId="39253" xr:uid="{8C00BC08-5FD8-4EA1-8620-5CEE529A709C}"/>
    <cellStyle name="Total 2 3 2 2 10 7" xfId="39254" xr:uid="{B5A7A8D5-397C-4DEC-BA85-89FC0E3F0E20}"/>
    <cellStyle name="Total 2 3 2 2 10 8" xfId="39255" xr:uid="{5250F0C3-3D37-4466-B819-3EF6D967E56A}"/>
    <cellStyle name="Total 2 3 2 2 11" xfId="39256" xr:uid="{B028F83E-DBB2-4A28-8E03-86A10B4CD4EC}"/>
    <cellStyle name="Total 2 3 2 2 11 2" xfId="39257" xr:uid="{7EBD10D5-9607-4307-AFD7-77F087A5735B}"/>
    <cellStyle name="Total 2 3 2 2 11 2 2" xfId="39258" xr:uid="{5CC48827-34B8-42FF-9078-A110DCC383CA}"/>
    <cellStyle name="Total 2 3 2 2 11 2 3" xfId="39259" xr:uid="{20F9227C-6FBA-4E78-AC8D-3993CA9A217D}"/>
    <cellStyle name="Total 2 3 2 2 11 3" xfId="39260" xr:uid="{E5C128D0-E7AB-41BB-BC47-9F52F66E0A2E}"/>
    <cellStyle name="Total 2 3 2 2 11 3 2" xfId="39261" xr:uid="{40DF3134-E5DE-4863-8F29-8E80D6783D6D}"/>
    <cellStyle name="Total 2 3 2 2 11 3 3" xfId="39262" xr:uid="{FCC0CEF6-A853-46B8-B38C-9C64462B6AC5}"/>
    <cellStyle name="Total 2 3 2 2 11 4" xfId="39263" xr:uid="{30796CD7-392B-4903-840D-43EF481C6857}"/>
    <cellStyle name="Total 2 3 2 2 11 4 2" xfId="39264" xr:uid="{4090455F-F044-4B3F-B6CA-99AD9E3F3A91}"/>
    <cellStyle name="Total 2 3 2 2 11 4 3" xfId="39265" xr:uid="{5CCEEF73-7168-4E98-8C14-779838CB6D85}"/>
    <cellStyle name="Total 2 3 2 2 11 5" xfId="39266" xr:uid="{BD0BC654-C553-4C3E-B5D9-C076FA767C5D}"/>
    <cellStyle name="Total 2 3 2 2 11 5 2" xfId="39267" xr:uid="{C5291817-C626-4DFE-B995-73272A733549}"/>
    <cellStyle name="Total 2 3 2 2 11 5 3" xfId="39268" xr:uid="{F702AE0B-8393-4224-95E8-8F44F55826BC}"/>
    <cellStyle name="Total 2 3 2 2 11 6" xfId="39269" xr:uid="{FA7A5A79-5014-49AE-A789-3BA149F37392}"/>
    <cellStyle name="Total 2 3 2 2 11 6 2" xfId="39270" xr:uid="{47F7B064-CBB2-4881-A8FD-CD425319F24E}"/>
    <cellStyle name="Total 2 3 2 2 11 6 3" xfId="39271" xr:uid="{41AFC83D-9215-49D4-AB94-0E86118EC667}"/>
    <cellStyle name="Total 2 3 2 2 11 7" xfId="39272" xr:uid="{7F4B9FE6-DF1E-4B05-85AD-9FC46F89C047}"/>
    <cellStyle name="Total 2 3 2 2 11 8" xfId="39273" xr:uid="{7322946D-5C1A-4695-AF9F-9A0D68DB1F5D}"/>
    <cellStyle name="Total 2 3 2 2 12" xfId="39274" xr:uid="{CF201B9F-EB36-4C6F-8607-14AE1269855A}"/>
    <cellStyle name="Total 2 3 2 2 12 2" xfId="39275" xr:uid="{011C9D39-84E7-497E-9214-73074DB4D634}"/>
    <cellStyle name="Total 2 3 2 2 12 2 2" xfId="39276" xr:uid="{4D40CEC1-439A-4935-98C0-1D2A50DC9007}"/>
    <cellStyle name="Total 2 3 2 2 12 2 3" xfId="39277" xr:uid="{84A6F748-75D5-4C90-A614-3305A5E28C35}"/>
    <cellStyle name="Total 2 3 2 2 12 3" xfId="39278" xr:uid="{16995360-B9B9-4EED-822D-5691DCEAFD14}"/>
    <cellStyle name="Total 2 3 2 2 12 3 2" xfId="39279" xr:uid="{9257C2C5-A879-4414-81E4-E512DD8A4BCF}"/>
    <cellStyle name="Total 2 3 2 2 12 3 3" xfId="39280" xr:uid="{A053F3CA-B75B-45EE-9AB9-92E8B28AFFEB}"/>
    <cellStyle name="Total 2 3 2 2 12 4" xfId="39281" xr:uid="{9DCAD26C-1DE3-4045-AEE7-396337CB88D2}"/>
    <cellStyle name="Total 2 3 2 2 12 4 2" xfId="39282" xr:uid="{33C2006D-EA7C-4050-9A9F-9D647022979B}"/>
    <cellStyle name="Total 2 3 2 2 12 4 3" xfId="39283" xr:uid="{25AD5F3A-522E-4526-B655-9021D94BC65A}"/>
    <cellStyle name="Total 2 3 2 2 12 5" xfId="39284" xr:uid="{DE88DBEA-2FED-46F8-A888-980DCBA3F2F1}"/>
    <cellStyle name="Total 2 3 2 2 12 5 2" xfId="39285" xr:uid="{238A3171-B9D2-4FE8-A4A6-FC91879AB611}"/>
    <cellStyle name="Total 2 3 2 2 12 5 3" xfId="39286" xr:uid="{97A4BC98-C34D-424C-9A95-E5EA1BDB4424}"/>
    <cellStyle name="Total 2 3 2 2 12 6" xfId="39287" xr:uid="{6C5D77E7-EF40-4B8E-BB31-CBF47B4E4C7B}"/>
    <cellStyle name="Total 2 3 2 2 12 6 2" xfId="39288" xr:uid="{5122891D-BBC1-49C0-9DE4-D7FED0B2DC17}"/>
    <cellStyle name="Total 2 3 2 2 12 6 3" xfId="39289" xr:uid="{629A5284-3DEA-45B1-BD20-9965C3BCBC80}"/>
    <cellStyle name="Total 2 3 2 2 12 7" xfId="39290" xr:uid="{F8520AC5-C9E2-4EE0-B96C-F009AE915976}"/>
    <cellStyle name="Total 2 3 2 2 12 8" xfId="39291" xr:uid="{B562FDC8-5FA7-46CA-8B3F-0AD55CC8C151}"/>
    <cellStyle name="Total 2 3 2 2 13" xfId="39292" xr:uid="{6164AE36-FF3E-4910-9F24-B90AFC928ECA}"/>
    <cellStyle name="Total 2 3 2 2 13 2" xfId="39293" xr:uid="{D28947A3-6A76-4DBE-8E6B-98A1D6B4DCFB}"/>
    <cellStyle name="Total 2 3 2 2 13 2 2" xfId="39294" xr:uid="{803A8048-FD21-444E-8AEA-C3FADDA9B42C}"/>
    <cellStyle name="Total 2 3 2 2 13 2 3" xfId="39295" xr:uid="{7AF11BA4-7087-4AAD-8CE1-00B66E2FD925}"/>
    <cellStyle name="Total 2 3 2 2 13 3" xfId="39296" xr:uid="{1FA77C33-1C74-488B-8E02-80E0CBF07DB5}"/>
    <cellStyle name="Total 2 3 2 2 13 3 2" xfId="39297" xr:uid="{1F789D41-1835-4CDD-B1DA-618C473163AC}"/>
    <cellStyle name="Total 2 3 2 2 13 3 3" xfId="39298" xr:uid="{D6E92513-A87F-479E-9318-B05705E449CC}"/>
    <cellStyle name="Total 2 3 2 2 13 4" xfId="39299" xr:uid="{5B8FB83C-91E3-44AF-BFB7-FDF394B4B70A}"/>
    <cellStyle name="Total 2 3 2 2 13 4 2" xfId="39300" xr:uid="{7EC6DB2F-B6F3-4F5A-8BC0-1C66A3767DEC}"/>
    <cellStyle name="Total 2 3 2 2 13 4 3" xfId="39301" xr:uid="{5C21FBB2-BEE2-4479-80DA-ACC8CFD80482}"/>
    <cellStyle name="Total 2 3 2 2 13 5" xfId="39302" xr:uid="{8A494035-582F-41EF-AAD5-471C398F19B8}"/>
    <cellStyle name="Total 2 3 2 2 13 5 2" xfId="39303" xr:uid="{A3275A52-BE29-4C77-8072-12A70A5A3E63}"/>
    <cellStyle name="Total 2 3 2 2 13 5 3" xfId="39304" xr:uid="{2B7F18E4-F8B9-4A5C-AA88-641FE0C3E226}"/>
    <cellStyle name="Total 2 3 2 2 13 6" xfId="39305" xr:uid="{375C15F3-9EFD-4F1B-BCDF-A12AF602D486}"/>
    <cellStyle name="Total 2 3 2 2 13 6 2" xfId="39306" xr:uid="{704471B3-F50A-4C02-9E59-3C388FF531D1}"/>
    <cellStyle name="Total 2 3 2 2 13 6 3" xfId="39307" xr:uid="{3DE1C146-46EE-49DC-8B22-BCB365E0392E}"/>
    <cellStyle name="Total 2 3 2 2 13 7" xfId="39308" xr:uid="{C35E9BEB-1E3F-4980-BA7B-81E33C17927C}"/>
    <cellStyle name="Total 2 3 2 2 13 8" xfId="39309" xr:uid="{E423ED61-793B-4EBB-9C18-79CB012FD556}"/>
    <cellStyle name="Total 2 3 2 2 14" xfId="39310" xr:uid="{4C7622F5-6DD8-401A-8081-B3685CB516D4}"/>
    <cellStyle name="Total 2 3 2 2 14 2" xfId="39311" xr:uid="{06E2753A-110B-44BB-8261-767C5677430B}"/>
    <cellStyle name="Total 2 3 2 2 14 2 2" xfId="39312" xr:uid="{681ADACB-4C04-4404-B530-C5CD4364B7D2}"/>
    <cellStyle name="Total 2 3 2 2 14 2 3" xfId="39313" xr:uid="{AE4461C4-B910-4A58-97B0-0B5DE9A3C0E8}"/>
    <cellStyle name="Total 2 3 2 2 14 3" xfId="39314" xr:uid="{9CD6E528-7EF1-4704-9BD7-D7B74AD996FE}"/>
    <cellStyle name="Total 2 3 2 2 14 3 2" xfId="39315" xr:uid="{07F15E9C-7B9C-423F-9633-CD092B7713D6}"/>
    <cellStyle name="Total 2 3 2 2 14 3 3" xfId="39316" xr:uid="{97A77D30-8111-42AB-92DE-E608C79A326D}"/>
    <cellStyle name="Total 2 3 2 2 14 4" xfId="39317" xr:uid="{74349105-F412-45CD-BAC5-C2671FD60E4E}"/>
    <cellStyle name="Total 2 3 2 2 14 4 2" xfId="39318" xr:uid="{82CD5117-F6C1-40B2-833B-F2A998C139C8}"/>
    <cellStyle name="Total 2 3 2 2 14 4 3" xfId="39319" xr:uid="{4181E6F4-4BB9-4A9B-B784-53ED3791AE9B}"/>
    <cellStyle name="Total 2 3 2 2 14 5" xfId="39320" xr:uid="{0D897E4E-B8CD-4392-AE6A-BE0AE2011771}"/>
    <cellStyle name="Total 2 3 2 2 14 5 2" xfId="39321" xr:uid="{D298E732-6D20-4259-86BB-42FBBC6F0EC3}"/>
    <cellStyle name="Total 2 3 2 2 14 5 3" xfId="39322" xr:uid="{8F4F29CC-19DC-4452-B146-785CF27C050B}"/>
    <cellStyle name="Total 2 3 2 2 14 6" xfId="39323" xr:uid="{36CA1809-B30A-4F0D-87F0-05BE16DB5515}"/>
    <cellStyle name="Total 2 3 2 2 14 6 2" xfId="39324" xr:uid="{65BD2AF1-D4AB-4B92-A205-75B990568CCF}"/>
    <cellStyle name="Total 2 3 2 2 14 6 3" xfId="39325" xr:uid="{DE73240A-CA0A-48B4-94A3-5A3735799712}"/>
    <cellStyle name="Total 2 3 2 2 14 7" xfId="39326" xr:uid="{B6012909-D63E-4672-9F4D-6FC53B0BB75B}"/>
    <cellStyle name="Total 2 3 2 2 14 8" xfId="39327" xr:uid="{EC8E1908-C4E4-4FB2-B533-6D3B12ACD086}"/>
    <cellStyle name="Total 2 3 2 2 15" xfId="39328" xr:uid="{2175F485-0E07-4DD6-B703-8C464D62A6D3}"/>
    <cellStyle name="Total 2 3 2 2 15 2" xfId="39329" xr:uid="{8017FDA3-EF4C-41D3-8257-3B462EC196C0}"/>
    <cellStyle name="Total 2 3 2 2 15 3" xfId="39330" xr:uid="{EF10E04B-17FD-4E82-94B5-9EDC9763482B}"/>
    <cellStyle name="Total 2 3 2 2 16" xfId="39331" xr:uid="{FE929ECE-1C96-4E73-A674-60637E26DC76}"/>
    <cellStyle name="Total 2 3 2 2 16 2" xfId="39332" xr:uid="{4ACF4FC5-298E-486F-8226-AA35F10D7CC7}"/>
    <cellStyle name="Total 2 3 2 2 16 3" xfId="39333" xr:uid="{D4B08C17-43C0-4913-95CC-413F4E08A3CB}"/>
    <cellStyle name="Total 2 3 2 2 17" xfId="39334" xr:uid="{9F23AB4A-B82E-4551-A715-32F7B7F5E7EB}"/>
    <cellStyle name="Total 2 3 2 2 18" xfId="39335" xr:uid="{1C3CA841-295F-491E-94E7-866985492F83}"/>
    <cellStyle name="Total 2 3 2 2 2" xfId="39336" xr:uid="{43D2B4E3-A88E-4597-ACC8-D422241054B6}"/>
    <cellStyle name="Total 2 3 2 2 2 2" xfId="39337" xr:uid="{FE011C14-4660-4E7E-B009-8CDC1894ED89}"/>
    <cellStyle name="Total 2 3 2 2 2 2 2" xfId="39338" xr:uid="{91A66836-2C3F-4CEC-BAE7-169930E2DA4D}"/>
    <cellStyle name="Total 2 3 2 2 2 2 3" xfId="39339" xr:uid="{B5509AD4-D4A8-4B56-B832-39A73ABFA54F}"/>
    <cellStyle name="Total 2 3 2 2 2 3" xfId="39340" xr:uid="{547798DE-E8E1-4C93-AB79-757A01884142}"/>
    <cellStyle name="Total 2 3 2 2 2 3 2" xfId="39341" xr:uid="{BDC323D6-5740-4BE6-94AC-A5BB1BA9EF9A}"/>
    <cellStyle name="Total 2 3 2 2 2 3 3" xfId="39342" xr:uid="{1A4F4DAE-F6F4-4FA4-A788-21E2FFF60E0E}"/>
    <cellStyle name="Total 2 3 2 2 2 4" xfId="39343" xr:uid="{4A90E993-0C38-4A65-A5FA-FAEBB68E47FD}"/>
    <cellStyle name="Total 2 3 2 2 2 4 2" xfId="39344" xr:uid="{8F94DC13-5CCC-4513-A263-2FAB7F3200AB}"/>
    <cellStyle name="Total 2 3 2 2 2 4 3" xfId="39345" xr:uid="{5B2403C9-C147-4309-959B-76AACBDA914F}"/>
    <cellStyle name="Total 2 3 2 2 2 5" xfId="39346" xr:uid="{B5FD5C65-C3FD-44BE-ADDF-C60F6EEDF339}"/>
    <cellStyle name="Total 2 3 2 2 2 5 2" xfId="39347" xr:uid="{244640F7-80D4-4AB1-A2D9-07B44163DE6A}"/>
    <cellStyle name="Total 2 3 2 2 2 5 3" xfId="39348" xr:uid="{6528472E-5EAA-4996-993D-34FF84DE6CA8}"/>
    <cellStyle name="Total 2 3 2 2 2 6" xfId="39349" xr:uid="{A46E9AD9-96D7-4460-88B7-5111E191F106}"/>
    <cellStyle name="Total 2 3 2 2 2 6 2" xfId="39350" xr:uid="{3FE12AE3-2F65-4295-B60D-AFD041C54051}"/>
    <cellStyle name="Total 2 3 2 2 2 6 3" xfId="39351" xr:uid="{0CB01562-B2AC-4DB4-BFE8-B36F95EF8296}"/>
    <cellStyle name="Total 2 3 2 2 2 7" xfId="39352" xr:uid="{2A47EA84-385E-429E-8E35-A183A6806F08}"/>
    <cellStyle name="Total 2 3 2 2 2 8" xfId="39353" xr:uid="{01B38CEC-5882-47D6-9F95-3F484D48D6B1}"/>
    <cellStyle name="Total 2 3 2 2 2 9" xfId="39354" xr:uid="{AFDF2946-F15E-4B47-A76A-6B6AFAF8D4D0}"/>
    <cellStyle name="Total 2 3 2 2 3" xfId="39355" xr:uid="{4E8A2053-7989-4D58-8FAD-AAAAD61C9657}"/>
    <cellStyle name="Total 2 3 2 2 3 2" xfId="39356" xr:uid="{5E62F0BE-6AA4-428E-82C5-617463A03097}"/>
    <cellStyle name="Total 2 3 2 2 3 2 2" xfId="39357" xr:uid="{CCEC82C0-1DE7-40CB-8EAE-3420A095BAD4}"/>
    <cellStyle name="Total 2 3 2 2 3 2 3" xfId="39358" xr:uid="{E879E3C3-4487-4128-B94A-CDED4E4F736C}"/>
    <cellStyle name="Total 2 3 2 2 3 3" xfId="39359" xr:uid="{04F43432-F327-4DBB-8A2A-50D36744119A}"/>
    <cellStyle name="Total 2 3 2 2 3 3 2" xfId="39360" xr:uid="{2BB35467-4AE0-4E9C-BE94-F4C4865F566B}"/>
    <cellStyle name="Total 2 3 2 2 3 3 3" xfId="39361" xr:uid="{76FFE4A6-103E-4326-9CFA-7746EF1FC44D}"/>
    <cellStyle name="Total 2 3 2 2 3 4" xfId="39362" xr:uid="{469ED17C-7D4C-4F5A-9E3E-03D9562FEA72}"/>
    <cellStyle name="Total 2 3 2 2 3 4 2" xfId="39363" xr:uid="{2DAEEBB6-513E-4461-9135-582B41277361}"/>
    <cellStyle name="Total 2 3 2 2 3 4 3" xfId="39364" xr:uid="{7E34DC6B-E078-4B3F-B034-797A59338EC8}"/>
    <cellStyle name="Total 2 3 2 2 3 5" xfId="39365" xr:uid="{8CD87552-83E6-463B-97C3-C96BF341B39F}"/>
    <cellStyle name="Total 2 3 2 2 3 5 2" xfId="39366" xr:uid="{307F2201-2A54-481E-A813-F26A81E2C8DE}"/>
    <cellStyle name="Total 2 3 2 2 3 5 3" xfId="39367" xr:uid="{3C35B9CC-8682-4F18-B7E9-DABCBB69F7EE}"/>
    <cellStyle name="Total 2 3 2 2 3 6" xfId="39368" xr:uid="{C36CAAF7-FD49-4CCA-B721-67CEFC77FB64}"/>
    <cellStyle name="Total 2 3 2 2 3 6 2" xfId="39369" xr:uid="{480454AA-D173-4330-8D76-4C65D519D8E8}"/>
    <cellStyle name="Total 2 3 2 2 3 6 3" xfId="39370" xr:uid="{D91DA136-AA2F-44BD-9813-65129FE920AC}"/>
    <cellStyle name="Total 2 3 2 2 3 7" xfId="39371" xr:uid="{BDC37114-BB84-4812-8933-33200E6A963A}"/>
    <cellStyle name="Total 2 3 2 2 3 8" xfId="39372" xr:uid="{129ED171-0151-4301-9250-921DCBC30049}"/>
    <cellStyle name="Total 2 3 2 2 3 9" xfId="39373" xr:uid="{719EC1C8-8486-4F98-AAAB-E02B9F4B069F}"/>
    <cellStyle name="Total 2 3 2 2 4" xfId="39374" xr:uid="{BE0D0A4E-E525-4838-965A-45E2D9EFE7F3}"/>
    <cellStyle name="Total 2 3 2 2 4 2" xfId="39375" xr:uid="{3A4E12EE-0789-4E7B-982D-62C29C489859}"/>
    <cellStyle name="Total 2 3 2 2 4 2 2" xfId="39376" xr:uid="{9412450D-0FF3-4892-ADA7-198529B5AE8D}"/>
    <cellStyle name="Total 2 3 2 2 4 2 3" xfId="39377" xr:uid="{123AB996-A035-44AA-BE68-55826BAD20FC}"/>
    <cellStyle name="Total 2 3 2 2 4 3" xfId="39378" xr:uid="{2CF462C2-6629-4B6A-84C8-EB2B4EE8B8F8}"/>
    <cellStyle name="Total 2 3 2 2 4 3 2" xfId="39379" xr:uid="{18C32405-8187-4C6A-830D-3523451A62D1}"/>
    <cellStyle name="Total 2 3 2 2 4 3 3" xfId="39380" xr:uid="{E58CDE96-BC27-4065-A574-8A21831CDB52}"/>
    <cellStyle name="Total 2 3 2 2 4 4" xfId="39381" xr:uid="{80BD772A-2F59-4AA2-9449-49BA435E7952}"/>
    <cellStyle name="Total 2 3 2 2 4 4 2" xfId="39382" xr:uid="{7D49D1A7-CEAD-4FDC-B741-D05F7D55F319}"/>
    <cellStyle name="Total 2 3 2 2 4 4 3" xfId="39383" xr:uid="{B32E2D9E-1F1A-4C4B-BB2C-014A3101FD3B}"/>
    <cellStyle name="Total 2 3 2 2 4 5" xfId="39384" xr:uid="{8729E033-D4D6-4835-B34A-0B2453B3C3CD}"/>
    <cellStyle name="Total 2 3 2 2 4 5 2" xfId="39385" xr:uid="{16C8B765-DA16-484C-A9CC-EDB703F5F068}"/>
    <cellStyle name="Total 2 3 2 2 4 5 3" xfId="39386" xr:uid="{584CD3E4-A813-4DC3-B570-CFE041BE4FD9}"/>
    <cellStyle name="Total 2 3 2 2 4 6" xfId="39387" xr:uid="{E3D027DA-74C4-436E-8246-0A9EBBBF4919}"/>
    <cellStyle name="Total 2 3 2 2 4 6 2" xfId="39388" xr:uid="{F9A436D7-AC23-468C-804C-B6C35F0B56F9}"/>
    <cellStyle name="Total 2 3 2 2 4 6 3" xfId="39389" xr:uid="{05688E91-2BBC-4367-98A3-AD966D45A2EA}"/>
    <cellStyle name="Total 2 3 2 2 4 7" xfId="39390" xr:uid="{51385332-2390-456B-B927-B9A37F28BA76}"/>
    <cellStyle name="Total 2 3 2 2 4 8" xfId="39391" xr:uid="{4AF08E21-C613-4ACD-96EC-DFE387172BDF}"/>
    <cellStyle name="Total 2 3 2 2 4 9" xfId="39392" xr:uid="{D5239F1B-5D52-41AB-AFFF-75021ECCD580}"/>
    <cellStyle name="Total 2 3 2 2 5" xfId="39393" xr:uid="{28836B6E-3DC4-49F0-AA95-E9DA607FE265}"/>
    <cellStyle name="Total 2 3 2 2 5 2" xfId="39394" xr:uid="{DDE8E05B-F2EA-4A3E-883A-ACDDB67BC80F}"/>
    <cellStyle name="Total 2 3 2 2 5 2 2" xfId="39395" xr:uid="{B4A5E3C7-DBC8-45C1-8343-9DC6759FFF1C}"/>
    <cellStyle name="Total 2 3 2 2 5 2 3" xfId="39396" xr:uid="{55C87AB1-7E45-4334-9335-2A180A0DD56A}"/>
    <cellStyle name="Total 2 3 2 2 5 3" xfId="39397" xr:uid="{E5E91639-E701-4E2E-980F-43B602F01849}"/>
    <cellStyle name="Total 2 3 2 2 5 3 2" xfId="39398" xr:uid="{EF881DA0-4D49-430B-8C1B-6A64BF14A0C9}"/>
    <cellStyle name="Total 2 3 2 2 5 3 3" xfId="39399" xr:uid="{2D9678D9-A56C-4360-B452-851A4FC1A126}"/>
    <cellStyle name="Total 2 3 2 2 5 4" xfId="39400" xr:uid="{10660C33-4C43-4A22-9B9F-75CDEDEC1D73}"/>
    <cellStyle name="Total 2 3 2 2 5 4 2" xfId="39401" xr:uid="{9CD2964A-B3F1-4ED2-9F80-424746B217A8}"/>
    <cellStyle name="Total 2 3 2 2 5 4 3" xfId="39402" xr:uid="{4B4491DC-54E3-41FB-9B48-311B6EE6723F}"/>
    <cellStyle name="Total 2 3 2 2 5 5" xfId="39403" xr:uid="{C5E435E6-C10A-420E-B486-2728C7003DB5}"/>
    <cellStyle name="Total 2 3 2 2 5 5 2" xfId="39404" xr:uid="{9294884B-AB5C-4BEE-9E49-22A93DE21DD1}"/>
    <cellStyle name="Total 2 3 2 2 5 5 3" xfId="39405" xr:uid="{B1B7FFD7-1149-4BC2-B216-7543568DBA5F}"/>
    <cellStyle name="Total 2 3 2 2 5 6" xfId="39406" xr:uid="{15C64860-22D5-4637-8BB8-8D5199EF2501}"/>
    <cellStyle name="Total 2 3 2 2 5 6 2" xfId="39407" xr:uid="{8046B35D-C8B0-46E8-B85D-7C2D67F12B16}"/>
    <cellStyle name="Total 2 3 2 2 5 6 3" xfId="39408" xr:uid="{CBB45509-D586-44AC-8630-5AB2D12FDFD9}"/>
    <cellStyle name="Total 2 3 2 2 5 7" xfId="39409" xr:uid="{E522A1CF-4296-4790-9373-AFBCCBC6AF25}"/>
    <cellStyle name="Total 2 3 2 2 5 8" xfId="39410" xr:uid="{27D27E0E-771E-473F-B37A-31C29FC190B7}"/>
    <cellStyle name="Total 2 3 2 2 5 9" xfId="39411" xr:uid="{F574837B-1A0C-4925-B4E7-D71A403F69E1}"/>
    <cellStyle name="Total 2 3 2 2 6" xfId="39412" xr:uid="{C77ED65E-9743-408B-8DA6-3CB611A6DC69}"/>
    <cellStyle name="Total 2 3 2 2 6 2" xfId="39413" xr:uid="{69BBC4CC-901A-496B-8C13-B8D464BA784A}"/>
    <cellStyle name="Total 2 3 2 2 6 2 2" xfId="39414" xr:uid="{F128165A-70C4-4C58-B7A9-461662364992}"/>
    <cellStyle name="Total 2 3 2 2 6 2 3" xfId="39415" xr:uid="{F72CCC69-32B3-4B0E-8963-726CAB69DAB0}"/>
    <cellStyle name="Total 2 3 2 2 6 3" xfId="39416" xr:uid="{B72AEF65-5B2B-492D-8CF2-8D32F0291DF7}"/>
    <cellStyle name="Total 2 3 2 2 6 3 2" xfId="39417" xr:uid="{A475C0BE-E16B-4230-8A84-28AFAC277A73}"/>
    <cellStyle name="Total 2 3 2 2 6 3 3" xfId="39418" xr:uid="{CA93D301-5F8A-4460-84DF-B5E305202DCA}"/>
    <cellStyle name="Total 2 3 2 2 6 4" xfId="39419" xr:uid="{2D5A9927-A355-4F44-81D4-5285374640AD}"/>
    <cellStyle name="Total 2 3 2 2 6 4 2" xfId="39420" xr:uid="{4A58C3CB-7CF9-4989-86D4-6807E3C962FE}"/>
    <cellStyle name="Total 2 3 2 2 6 4 3" xfId="39421" xr:uid="{7163CB70-F144-4EDC-A0B2-038F06673F14}"/>
    <cellStyle name="Total 2 3 2 2 6 5" xfId="39422" xr:uid="{C4F63A42-553C-4A0E-9998-D5A8E3B63F70}"/>
    <cellStyle name="Total 2 3 2 2 6 5 2" xfId="39423" xr:uid="{258A17E3-CE49-4A87-B4A8-FC841EE3519F}"/>
    <cellStyle name="Total 2 3 2 2 6 5 3" xfId="39424" xr:uid="{CFB0A34C-879C-4695-BBEA-3C878D6D205B}"/>
    <cellStyle name="Total 2 3 2 2 6 6" xfId="39425" xr:uid="{625E701C-1316-4742-89DB-B87D670208BC}"/>
    <cellStyle name="Total 2 3 2 2 6 6 2" xfId="39426" xr:uid="{089AB769-7CC7-4083-BAFA-5877387EDAE1}"/>
    <cellStyle name="Total 2 3 2 2 6 6 3" xfId="39427" xr:uid="{FBC0696A-59A6-473C-A4E4-C01695164EA8}"/>
    <cellStyle name="Total 2 3 2 2 6 7" xfId="39428" xr:uid="{0A273D01-CC26-40B7-B465-7389870422A1}"/>
    <cellStyle name="Total 2 3 2 2 6 8" xfId="39429" xr:uid="{05022AFF-458E-4026-A005-5FD51419246A}"/>
    <cellStyle name="Total 2 3 2 2 6 9" xfId="39430" xr:uid="{2C861E00-46CA-4134-B051-675C0FEFB4EC}"/>
    <cellStyle name="Total 2 3 2 2 7" xfId="39431" xr:uid="{DFA4F11D-05F6-4718-B8C1-32A37AABDB2C}"/>
    <cellStyle name="Total 2 3 2 2 7 2" xfId="39432" xr:uid="{EDEADBCC-CF25-4067-8B86-C7E31705D7CE}"/>
    <cellStyle name="Total 2 3 2 2 7 2 2" xfId="39433" xr:uid="{C8C66B8C-9D5E-4DD9-B2E8-34CDD32F96B9}"/>
    <cellStyle name="Total 2 3 2 2 7 2 3" xfId="39434" xr:uid="{261D22FF-38CC-4E52-9D97-8C2A2E636563}"/>
    <cellStyle name="Total 2 3 2 2 7 3" xfId="39435" xr:uid="{B04D1AB3-ED02-467A-833B-C97692CFA30C}"/>
    <cellStyle name="Total 2 3 2 2 7 3 2" xfId="39436" xr:uid="{FFE450EE-E697-483C-B930-BFA6DB06CF01}"/>
    <cellStyle name="Total 2 3 2 2 7 3 3" xfId="39437" xr:uid="{3FC80492-8D2E-4674-809B-E6037835A796}"/>
    <cellStyle name="Total 2 3 2 2 7 4" xfId="39438" xr:uid="{1D564C55-4B72-4841-965E-79D6C057656D}"/>
    <cellStyle name="Total 2 3 2 2 7 4 2" xfId="39439" xr:uid="{7B27603C-7873-4358-B287-B9DBE4C9DECF}"/>
    <cellStyle name="Total 2 3 2 2 7 4 3" xfId="39440" xr:uid="{A26D9CA2-D67B-4DC5-95A3-062B14593DBE}"/>
    <cellStyle name="Total 2 3 2 2 7 5" xfId="39441" xr:uid="{EBBE1D31-A807-44EC-BF72-D88C2A4F50AE}"/>
    <cellStyle name="Total 2 3 2 2 7 5 2" xfId="39442" xr:uid="{A4D45CF1-B7D6-4F62-B52A-02C8B4ADAF13}"/>
    <cellStyle name="Total 2 3 2 2 7 5 3" xfId="39443" xr:uid="{F29756FF-0711-4B47-8B79-AFF0A61072B3}"/>
    <cellStyle name="Total 2 3 2 2 7 6" xfId="39444" xr:uid="{297B7B9B-EC32-4417-9C9F-13B0795F4622}"/>
    <cellStyle name="Total 2 3 2 2 7 6 2" xfId="39445" xr:uid="{74D1EDAE-CD65-4FCB-86B2-5AEB291FA5BF}"/>
    <cellStyle name="Total 2 3 2 2 7 6 3" xfId="39446" xr:uid="{C3163442-AA21-4AB6-AC23-955C82991A74}"/>
    <cellStyle name="Total 2 3 2 2 7 7" xfId="39447" xr:uid="{D26C2A7E-74F7-4AF7-915C-BEF5B3A1C1A7}"/>
    <cellStyle name="Total 2 3 2 2 7 8" xfId="39448" xr:uid="{CEBAAD28-ECB8-424C-9214-118255B3B619}"/>
    <cellStyle name="Total 2 3 2 2 7 9" xfId="39449" xr:uid="{4437CE96-1D5E-4F0F-852B-6692972073F2}"/>
    <cellStyle name="Total 2 3 2 2 8" xfId="39450" xr:uid="{0210D63F-A442-49AD-88C4-5CEA02C54D99}"/>
    <cellStyle name="Total 2 3 2 2 8 2" xfId="39451" xr:uid="{CE497D55-7F91-4EEC-AD33-5636041DDA18}"/>
    <cellStyle name="Total 2 3 2 2 8 2 2" xfId="39452" xr:uid="{AE614247-B2F2-4D72-9B85-2DE8D7092BD5}"/>
    <cellStyle name="Total 2 3 2 2 8 2 3" xfId="39453" xr:uid="{84DD9ABE-1FA4-4A76-92C4-919F64F2BC32}"/>
    <cellStyle name="Total 2 3 2 2 8 3" xfId="39454" xr:uid="{AE399302-13E5-4260-A571-91B0CD042B1C}"/>
    <cellStyle name="Total 2 3 2 2 8 3 2" xfId="39455" xr:uid="{6DDA3DB3-B57A-4896-9D29-70DEA44AC56E}"/>
    <cellStyle name="Total 2 3 2 2 8 3 3" xfId="39456" xr:uid="{1DA0E696-EADF-4280-BBDE-821CC864B2AB}"/>
    <cellStyle name="Total 2 3 2 2 8 4" xfId="39457" xr:uid="{162E35F0-7308-4A18-8F07-04236A23FD64}"/>
    <cellStyle name="Total 2 3 2 2 8 4 2" xfId="39458" xr:uid="{0003E36E-EF08-4663-B815-5AA9AB5FB031}"/>
    <cellStyle name="Total 2 3 2 2 8 4 3" xfId="39459" xr:uid="{03504B8D-D899-4953-A5C9-9A1161687A67}"/>
    <cellStyle name="Total 2 3 2 2 8 5" xfId="39460" xr:uid="{6CA83B25-39C9-4804-8D80-FF39C28BB499}"/>
    <cellStyle name="Total 2 3 2 2 8 5 2" xfId="39461" xr:uid="{AE55D559-1F75-4ADB-8250-E33B832A9787}"/>
    <cellStyle name="Total 2 3 2 2 8 5 3" xfId="39462" xr:uid="{BE1F262E-D04C-4EED-A9B4-F42B7DE8E3A8}"/>
    <cellStyle name="Total 2 3 2 2 8 6" xfId="39463" xr:uid="{953A4FD2-4B03-4387-9940-9FA3EAB812E4}"/>
    <cellStyle name="Total 2 3 2 2 8 6 2" xfId="39464" xr:uid="{5BC389A6-9A91-477D-95B6-44129180808D}"/>
    <cellStyle name="Total 2 3 2 2 8 6 3" xfId="39465" xr:uid="{E1DF1D4B-A5FF-4B40-B376-0360E7F346C5}"/>
    <cellStyle name="Total 2 3 2 2 8 7" xfId="39466" xr:uid="{0B288EF8-E6BF-4956-8F9D-97545E69E1D7}"/>
    <cellStyle name="Total 2 3 2 2 8 8" xfId="39467" xr:uid="{2AB1A3E8-6CD1-483F-9375-E83C176AFEB8}"/>
    <cellStyle name="Total 2 3 2 2 8 9" xfId="39468" xr:uid="{24B42045-2329-47E5-B4F0-2074B95935B6}"/>
    <cellStyle name="Total 2 3 2 2 9" xfId="39469" xr:uid="{F831DB57-E5FF-414E-AEA3-7DABF73CDDAF}"/>
    <cellStyle name="Total 2 3 2 2 9 2" xfId="39470" xr:uid="{D406B611-500D-4668-ADFE-33A4294EF1FD}"/>
    <cellStyle name="Total 2 3 2 2 9 2 2" xfId="39471" xr:uid="{8AA18678-64D2-4156-B462-99822EEFA4F2}"/>
    <cellStyle name="Total 2 3 2 2 9 2 3" xfId="39472" xr:uid="{107775AD-D3C9-4F32-ACE5-916F5B3FB1C0}"/>
    <cellStyle name="Total 2 3 2 2 9 3" xfId="39473" xr:uid="{50FE39E9-F94A-4DDF-8F2D-F641AE29907E}"/>
    <cellStyle name="Total 2 3 2 2 9 3 2" xfId="39474" xr:uid="{C5230B79-7CC7-499D-B74D-EE5CFB385B41}"/>
    <cellStyle name="Total 2 3 2 2 9 3 3" xfId="39475" xr:uid="{87082EFB-4549-464A-A6C5-3DDEDCB31AE6}"/>
    <cellStyle name="Total 2 3 2 2 9 4" xfId="39476" xr:uid="{4AC15A81-46E4-44B2-9308-32F1FB5C63C6}"/>
    <cellStyle name="Total 2 3 2 2 9 4 2" xfId="39477" xr:uid="{8E7B3885-E33D-494E-A94B-42861D805550}"/>
    <cellStyle name="Total 2 3 2 2 9 4 3" xfId="39478" xr:uid="{BDAD96EC-A902-44D5-943D-0AF2672B55C8}"/>
    <cellStyle name="Total 2 3 2 2 9 5" xfId="39479" xr:uid="{50EADA8C-610F-415B-8758-45BF94A907DB}"/>
    <cellStyle name="Total 2 3 2 2 9 5 2" xfId="39480" xr:uid="{C55CDA76-53D6-4A55-9293-D2CCEB5925CB}"/>
    <cellStyle name="Total 2 3 2 2 9 5 3" xfId="39481" xr:uid="{524201C3-7D8C-4453-916A-C4719CDF22B7}"/>
    <cellStyle name="Total 2 3 2 2 9 6" xfId="39482" xr:uid="{4A622D5C-6DC4-4884-AACE-C3F97387E4C9}"/>
    <cellStyle name="Total 2 3 2 2 9 6 2" xfId="39483" xr:uid="{5737B2DD-19C7-468D-A6EA-C46069C63E66}"/>
    <cellStyle name="Total 2 3 2 2 9 6 3" xfId="39484" xr:uid="{2A3A0FE4-CC33-49AC-9CC9-16C4289CC837}"/>
    <cellStyle name="Total 2 3 2 2 9 7" xfId="39485" xr:uid="{A02E240A-EC54-4423-A46A-CD83AC127C7A}"/>
    <cellStyle name="Total 2 3 2 2 9 8" xfId="39486" xr:uid="{16FAA1FB-8168-4E38-A1CA-F50E0E2FB2A3}"/>
    <cellStyle name="Total 2 3 2 20" xfId="39487" xr:uid="{F5B68023-03AD-4374-8AB9-B3DA48B3071B}"/>
    <cellStyle name="Total 2 3 2 3" xfId="39488" xr:uid="{251B1F2E-0CAB-4ECC-BB39-6BD6F36EBC79}"/>
    <cellStyle name="Total 2 3 2 3 10" xfId="39489" xr:uid="{B01092C0-D343-47E5-B454-F45AA1B90288}"/>
    <cellStyle name="Total 2 3 2 3 10 2" xfId="39490" xr:uid="{D5918542-9A7C-4287-9735-AEAF9B56D4A1}"/>
    <cellStyle name="Total 2 3 2 3 10 2 2" xfId="39491" xr:uid="{2530E08E-5B38-437B-A03B-F1072F599917}"/>
    <cellStyle name="Total 2 3 2 3 10 2 3" xfId="39492" xr:uid="{C1C9CFF4-E08B-4EE1-B3B3-E88268A01156}"/>
    <cellStyle name="Total 2 3 2 3 10 3" xfId="39493" xr:uid="{45A5D479-2207-4982-B156-4EA0B5A26F88}"/>
    <cellStyle name="Total 2 3 2 3 10 3 2" xfId="39494" xr:uid="{2F96EEC9-01E5-4959-99DC-F69880AF9C27}"/>
    <cellStyle name="Total 2 3 2 3 10 3 3" xfId="39495" xr:uid="{BB285913-DE8B-4B55-86FE-8816B0F961DD}"/>
    <cellStyle name="Total 2 3 2 3 10 4" xfId="39496" xr:uid="{BD58FCA6-E664-4EF7-B8F3-8583349D10FD}"/>
    <cellStyle name="Total 2 3 2 3 10 4 2" xfId="39497" xr:uid="{645B43E1-7350-443E-93B7-41F2AD785635}"/>
    <cellStyle name="Total 2 3 2 3 10 4 3" xfId="39498" xr:uid="{18AC2686-3668-4AB5-924B-1F549C3AACE6}"/>
    <cellStyle name="Total 2 3 2 3 10 5" xfId="39499" xr:uid="{DBDCAEB4-AD0D-43D7-8169-2BC6B4E46E71}"/>
    <cellStyle name="Total 2 3 2 3 10 5 2" xfId="39500" xr:uid="{96BD1948-D4F2-4F88-B52E-F20E61F633A2}"/>
    <cellStyle name="Total 2 3 2 3 10 5 3" xfId="39501" xr:uid="{DF8CCA4D-3032-4DF3-B848-36EF13FFA780}"/>
    <cellStyle name="Total 2 3 2 3 10 6" xfId="39502" xr:uid="{E19033C0-9D08-474F-A5A4-CFD1F3D895E0}"/>
    <cellStyle name="Total 2 3 2 3 10 6 2" xfId="39503" xr:uid="{10B70683-C1AD-428C-8A8E-995ABBF22504}"/>
    <cellStyle name="Total 2 3 2 3 10 6 3" xfId="39504" xr:uid="{865F1861-E258-4035-9FA1-B08768F87980}"/>
    <cellStyle name="Total 2 3 2 3 10 7" xfId="39505" xr:uid="{5B08B4C4-6B38-4FAF-9862-040ED44C101F}"/>
    <cellStyle name="Total 2 3 2 3 10 8" xfId="39506" xr:uid="{63BDF2D5-0656-411E-94B3-CED22595277D}"/>
    <cellStyle name="Total 2 3 2 3 11" xfId="39507" xr:uid="{7D546607-82EA-44B6-AD26-D683546A8F14}"/>
    <cellStyle name="Total 2 3 2 3 11 2" xfId="39508" xr:uid="{7778C052-0FF5-4A35-8D8F-39293D045B43}"/>
    <cellStyle name="Total 2 3 2 3 11 2 2" xfId="39509" xr:uid="{E556AEF0-B7F2-4315-93B5-B1671ABD931B}"/>
    <cellStyle name="Total 2 3 2 3 11 2 3" xfId="39510" xr:uid="{F31457C8-5AE8-4AB8-BBD7-FD3DF3A22EDA}"/>
    <cellStyle name="Total 2 3 2 3 11 3" xfId="39511" xr:uid="{4C3F625C-AEED-4B6F-9FA8-E1BB5CDA2831}"/>
    <cellStyle name="Total 2 3 2 3 11 3 2" xfId="39512" xr:uid="{B96F8450-FF2A-4463-A376-168EE82C8D65}"/>
    <cellStyle name="Total 2 3 2 3 11 3 3" xfId="39513" xr:uid="{D921B8B2-D68C-49CC-914C-8F2BDBA1B8D8}"/>
    <cellStyle name="Total 2 3 2 3 11 4" xfId="39514" xr:uid="{D4F65E35-735A-4193-A434-BF534728B611}"/>
    <cellStyle name="Total 2 3 2 3 11 4 2" xfId="39515" xr:uid="{51A25DB3-A546-4B48-A2C3-7564269D7F40}"/>
    <cellStyle name="Total 2 3 2 3 11 4 3" xfId="39516" xr:uid="{FDA2B3F7-049E-4FA2-8B45-B18BDA93E8F0}"/>
    <cellStyle name="Total 2 3 2 3 11 5" xfId="39517" xr:uid="{E8709C1E-B749-4445-92C3-74FA9DFC1FEC}"/>
    <cellStyle name="Total 2 3 2 3 11 5 2" xfId="39518" xr:uid="{7FEF4B62-10F2-48DE-837F-E7FCDC523674}"/>
    <cellStyle name="Total 2 3 2 3 11 5 3" xfId="39519" xr:uid="{AFAF303A-6438-453E-BF0A-01963BCF0B57}"/>
    <cellStyle name="Total 2 3 2 3 11 6" xfId="39520" xr:uid="{9C1B88F2-2934-480F-8E4A-4C5A4A68632E}"/>
    <cellStyle name="Total 2 3 2 3 11 6 2" xfId="39521" xr:uid="{2B6CA233-416C-42BF-847B-FE9B745F954F}"/>
    <cellStyle name="Total 2 3 2 3 11 6 3" xfId="39522" xr:uid="{9776B08E-2CCE-499A-8071-C0B7C1BCC2A9}"/>
    <cellStyle name="Total 2 3 2 3 11 7" xfId="39523" xr:uid="{7653BCF5-E026-4CEB-BD22-E72B8BBC81A4}"/>
    <cellStyle name="Total 2 3 2 3 11 8" xfId="39524" xr:uid="{CA8D480A-16A1-4C90-A254-0FE177419FB8}"/>
    <cellStyle name="Total 2 3 2 3 12" xfId="39525" xr:uid="{7E820A9F-83B2-461B-AED6-911D3BE80F45}"/>
    <cellStyle name="Total 2 3 2 3 12 2" xfId="39526" xr:uid="{3F7D0D24-A82D-4F2D-87BC-33B3A1CF1124}"/>
    <cellStyle name="Total 2 3 2 3 12 2 2" xfId="39527" xr:uid="{278003AB-56F1-4240-8C33-B3C6210FD5DC}"/>
    <cellStyle name="Total 2 3 2 3 12 2 3" xfId="39528" xr:uid="{E88F99E8-61A8-4945-A4DE-A72E077BBB10}"/>
    <cellStyle name="Total 2 3 2 3 12 3" xfId="39529" xr:uid="{91D71D75-E068-4874-9589-A8E49DFCAB97}"/>
    <cellStyle name="Total 2 3 2 3 12 3 2" xfId="39530" xr:uid="{BE4ACBD1-1704-4B10-85F9-B62B538F16F2}"/>
    <cellStyle name="Total 2 3 2 3 12 3 3" xfId="39531" xr:uid="{E9577A5A-E5D7-46B0-A42C-2837FEF5F10F}"/>
    <cellStyle name="Total 2 3 2 3 12 4" xfId="39532" xr:uid="{ECDD24A4-7F36-4996-8740-AE226CE668AC}"/>
    <cellStyle name="Total 2 3 2 3 12 4 2" xfId="39533" xr:uid="{815C65BB-4151-40A9-AD04-23DC65BE9D79}"/>
    <cellStyle name="Total 2 3 2 3 12 4 3" xfId="39534" xr:uid="{1E3A9179-5D91-4698-BE42-82313D0BF7A0}"/>
    <cellStyle name="Total 2 3 2 3 12 5" xfId="39535" xr:uid="{5D3DB727-B1A7-42A2-BACE-8664BF67D232}"/>
    <cellStyle name="Total 2 3 2 3 12 5 2" xfId="39536" xr:uid="{BB608CF6-3EBE-4CDD-9608-F6E7E2A35D55}"/>
    <cellStyle name="Total 2 3 2 3 12 5 3" xfId="39537" xr:uid="{CA1BEE65-9006-467F-B568-0B1950938725}"/>
    <cellStyle name="Total 2 3 2 3 12 6" xfId="39538" xr:uid="{121EA5D2-E07F-4F13-B9E4-9E6692C8A8A7}"/>
    <cellStyle name="Total 2 3 2 3 12 6 2" xfId="39539" xr:uid="{63A5DC09-BEC7-4FC6-99BF-D3C1A69A5DD1}"/>
    <cellStyle name="Total 2 3 2 3 12 6 3" xfId="39540" xr:uid="{DCFC973D-5F9A-47FD-94B4-E98674127606}"/>
    <cellStyle name="Total 2 3 2 3 12 7" xfId="39541" xr:uid="{4368DEE3-92ED-48A4-A361-62D11F421497}"/>
    <cellStyle name="Total 2 3 2 3 12 8" xfId="39542" xr:uid="{0AC1ADB0-BC09-48DA-B006-5F63AE1195A6}"/>
    <cellStyle name="Total 2 3 2 3 13" xfId="39543" xr:uid="{A6A1F3F2-9FAA-4BC4-9A84-82339E7AC162}"/>
    <cellStyle name="Total 2 3 2 3 13 2" xfId="39544" xr:uid="{C1A51AE4-C4AF-4224-8483-263DCE72AA48}"/>
    <cellStyle name="Total 2 3 2 3 13 2 2" xfId="39545" xr:uid="{F26BD7EE-3EC8-4223-9C56-C17127D0C194}"/>
    <cellStyle name="Total 2 3 2 3 13 2 3" xfId="39546" xr:uid="{2545C188-9A36-40E1-A086-E8B226171303}"/>
    <cellStyle name="Total 2 3 2 3 13 3" xfId="39547" xr:uid="{8D24B89D-BFE5-4813-9DC6-BCD1302CA3F2}"/>
    <cellStyle name="Total 2 3 2 3 13 3 2" xfId="39548" xr:uid="{D2A48BE0-7993-4D57-94B1-916C2198A28D}"/>
    <cellStyle name="Total 2 3 2 3 13 3 3" xfId="39549" xr:uid="{545A68AF-5106-4298-AF0F-2C38B4220C09}"/>
    <cellStyle name="Total 2 3 2 3 13 4" xfId="39550" xr:uid="{FDCCA831-A78B-4D80-8C44-6D548BE7603A}"/>
    <cellStyle name="Total 2 3 2 3 13 4 2" xfId="39551" xr:uid="{1212F631-28E0-4500-8B22-E63E1DE9EA5B}"/>
    <cellStyle name="Total 2 3 2 3 13 4 3" xfId="39552" xr:uid="{1389EEFC-D7EF-4294-BAA4-D6ED8CF34723}"/>
    <cellStyle name="Total 2 3 2 3 13 5" xfId="39553" xr:uid="{761A05BA-793C-4E88-8A26-D5D8BFE91792}"/>
    <cellStyle name="Total 2 3 2 3 13 5 2" xfId="39554" xr:uid="{E5E2C9FC-3B45-47B5-8598-B8771AFBF029}"/>
    <cellStyle name="Total 2 3 2 3 13 5 3" xfId="39555" xr:uid="{5D43DD12-B08E-45A5-8538-6DFDA135E30D}"/>
    <cellStyle name="Total 2 3 2 3 13 6" xfId="39556" xr:uid="{912DDE1F-7E64-4380-9D82-355EC5FD0B3D}"/>
    <cellStyle name="Total 2 3 2 3 13 6 2" xfId="39557" xr:uid="{7207FBF3-8ACE-45F7-BC75-31F70284A0A5}"/>
    <cellStyle name="Total 2 3 2 3 13 6 3" xfId="39558" xr:uid="{7613C8A4-B6A3-4EB7-9757-A958B0EE09C3}"/>
    <cellStyle name="Total 2 3 2 3 13 7" xfId="39559" xr:uid="{1BC2A8B0-73C2-43A9-B4A1-082470C45B90}"/>
    <cellStyle name="Total 2 3 2 3 13 8" xfId="39560" xr:uid="{3500866F-5B52-4EB3-A381-2D77702D731B}"/>
    <cellStyle name="Total 2 3 2 3 14" xfId="39561" xr:uid="{5D0E0C4F-2001-4B04-B5A5-633E30767335}"/>
    <cellStyle name="Total 2 3 2 3 14 2" xfId="39562" xr:uid="{82D0C5C0-4EDA-41FC-ACDC-906F886DA117}"/>
    <cellStyle name="Total 2 3 2 3 14 2 2" xfId="39563" xr:uid="{C4EA3C0D-9525-4E87-91FC-F17284C0C6A9}"/>
    <cellStyle name="Total 2 3 2 3 14 2 3" xfId="39564" xr:uid="{7E0F124C-7CDE-4D4C-B0E3-332A31E80E63}"/>
    <cellStyle name="Total 2 3 2 3 14 3" xfId="39565" xr:uid="{ED368F3F-53D0-45E8-88C2-DFFA25EB0EB9}"/>
    <cellStyle name="Total 2 3 2 3 14 3 2" xfId="39566" xr:uid="{6CCA56EB-AF5E-4151-90C4-C46E9EB2D834}"/>
    <cellStyle name="Total 2 3 2 3 14 3 3" xfId="39567" xr:uid="{DFFECA9C-8CE5-42FF-AE8A-D71B343273E3}"/>
    <cellStyle name="Total 2 3 2 3 14 4" xfId="39568" xr:uid="{3FADEDFD-454C-4809-B6D3-1D8E5AE4AEFA}"/>
    <cellStyle name="Total 2 3 2 3 14 4 2" xfId="39569" xr:uid="{6DFFA205-9D91-4041-B0FF-FB0425EB323F}"/>
    <cellStyle name="Total 2 3 2 3 14 4 3" xfId="39570" xr:uid="{39D83973-B5AD-4CC3-B90F-B97E8931A930}"/>
    <cellStyle name="Total 2 3 2 3 14 5" xfId="39571" xr:uid="{84637405-0ECE-4351-A7AA-6D98AA8CB6A5}"/>
    <cellStyle name="Total 2 3 2 3 14 5 2" xfId="39572" xr:uid="{FB96DF7B-DF57-41F2-B0D2-9826219DDD90}"/>
    <cellStyle name="Total 2 3 2 3 14 5 3" xfId="39573" xr:uid="{A73E707E-25D5-4EDB-ADAE-7BCB82C9BC10}"/>
    <cellStyle name="Total 2 3 2 3 14 6" xfId="39574" xr:uid="{92A8D49B-9290-482D-9535-3CFF5005A971}"/>
    <cellStyle name="Total 2 3 2 3 14 6 2" xfId="39575" xr:uid="{A9197034-BCE6-43D3-8FF4-397E6C4A9E53}"/>
    <cellStyle name="Total 2 3 2 3 14 6 3" xfId="39576" xr:uid="{3516AC07-9846-4BB1-B2D6-55D5C4341E7A}"/>
    <cellStyle name="Total 2 3 2 3 14 7" xfId="39577" xr:uid="{66386F4E-52DE-4C38-83AC-C1D3D9DCE15E}"/>
    <cellStyle name="Total 2 3 2 3 14 8" xfId="39578" xr:uid="{51C8619E-F75B-42C5-A4CB-50B3610568D7}"/>
    <cellStyle name="Total 2 3 2 3 15" xfId="39579" xr:uid="{2BEB289B-5C30-4AEE-88DB-7238EE135821}"/>
    <cellStyle name="Total 2 3 2 3 15 2" xfId="39580" xr:uid="{923F72DF-40D3-4068-86C8-782ABEC05D8E}"/>
    <cellStyle name="Total 2 3 2 3 15 3" xfId="39581" xr:uid="{7BDF3925-022C-450C-B885-3B0BE412B1DA}"/>
    <cellStyle name="Total 2 3 2 3 16" xfId="39582" xr:uid="{4621A757-90E3-4267-B865-50579D852791}"/>
    <cellStyle name="Total 2 3 2 3 16 2" xfId="39583" xr:uid="{FA2963B0-322C-489E-B551-B874D7790F0C}"/>
    <cellStyle name="Total 2 3 2 3 16 3" xfId="39584" xr:uid="{BDFDC631-252E-4FCE-B89E-D7D2A7DFF11E}"/>
    <cellStyle name="Total 2 3 2 3 17" xfId="39585" xr:uid="{19B7D650-CE94-4039-A929-504277E9E76F}"/>
    <cellStyle name="Total 2 3 2 3 18" xfId="39586" xr:uid="{3BC6D01E-3822-4475-A0DE-F0C50267B77B}"/>
    <cellStyle name="Total 2 3 2 3 2" xfId="39587" xr:uid="{0F22F9F4-A463-412F-839C-A64FE72BFAA7}"/>
    <cellStyle name="Total 2 3 2 3 2 2" xfId="39588" xr:uid="{794EC794-C232-46AC-846B-9AD3054464FE}"/>
    <cellStyle name="Total 2 3 2 3 2 2 2" xfId="39589" xr:uid="{45D4E268-1B59-4881-9841-7E3C74B9190B}"/>
    <cellStyle name="Total 2 3 2 3 2 2 3" xfId="39590" xr:uid="{BCEA9F3D-6E2D-4B27-8D1A-D4ED3339337F}"/>
    <cellStyle name="Total 2 3 2 3 2 3" xfId="39591" xr:uid="{7EA76C8C-5DEB-4623-BC52-1AFD5C5A4E73}"/>
    <cellStyle name="Total 2 3 2 3 2 3 2" xfId="39592" xr:uid="{9F1B2758-9480-4239-A634-A9662B03171C}"/>
    <cellStyle name="Total 2 3 2 3 2 3 3" xfId="39593" xr:uid="{93E52B55-F375-451E-BBFB-7012A5B0814D}"/>
    <cellStyle name="Total 2 3 2 3 2 4" xfId="39594" xr:uid="{6EE6D7BA-A16D-4389-9771-F20251DC6598}"/>
    <cellStyle name="Total 2 3 2 3 2 4 2" xfId="39595" xr:uid="{3B043C95-7682-4806-8FC0-FF2C0FA26FB2}"/>
    <cellStyle name="Total 2 3 2 3 2 4 3" xfId="39596" xr:uid="{3EBB2BD5-4207-4F35-A490-1D5A498B84DD}"/>
    <cellStyle name="Total 2 3 2 3 2 5" xfId="39597" xr:uid="{7A12EE51-7768-4911-ABF5-3A6606D0BBFF}"/>
    <cellStyle name="Total 2 3 2 3 2 5 2" xfId="39598" xr:uid="{C2934AFE-4ACF-47E5-B9B0-2F752BE5D8AA}"/>
    <cellStyle name="Total 2 3 2 3 2 5 3" xfId="39599" xr:uid="{48F0F68E-A2DB-41E1-B4C2-B6DA5028EDEF}"/>
    <cellStyle name="Total 2 3 2 3 2 6" xfId="39600" xr:uid="{FEA9EA04-0C03-46C2-8357-549ECDC9F834}"/>
    <cellStyle name="Total 2 3 2 3 2 6 2" xfId="39601" xr:uid="{3E42FE16-B2DA-4323-8374-7C4B6E62712C}"/>
    <cellStyle name="Total 2 3 2 3 2 6 3" xfId="39602" xr:uid="{2BBD7968-3579-4A29-A397-36777572AF6E}"/>
    <cellStyle name="Total 2 3 2 3 2 7" xfId="39603" xr:uid="{8E3CD532-72CB-47F1-8F4F-D4A78F4FFA6C}"/>
    <cellStyle name="Total 2 3 2 3 2 8" xfId="39604" xr:uid="{3F128557-25C3-4790-9FD3-B55770AAB3D3}"/>
    <cellStyle name="Total 2 3 2 3 2 9" xfId="39605" xr:uid="{77DD2F46-C7F8-4BF5-B192-803EB91B6368}"/>
    <cellStyle name="Total 2 3 2 3 3" xfId="39606" xr:uid="{A50F27CA-25C2-4707-985F-65AD231C7F9E}"/>
    <cellStyle name="Total 2 3 2 3 3 2" xfId="39607" xr:uid="{589BC1E3-E5E2-4D1A-AB8A-400D93F8E8B4}"/>
    <cellStyle name="Total 2 3 2 3 3 2 2" xfId="39608" xr:uid="{9C8CB4B2-01B9-4247-930D-B297EDF63BF0}"/>
    <cellStyle name="Total 2 3 2 3 3 2 3" xfId="39609" xr:uid="{25490697-C858-46D4-8151-94ED719A352E}"/>
    <cellStyle name="Total 2 3 2 3 3 3" xfId="39610" xr:uid="{7D1F9D9A-0B26-425C-9B29-1A2DE5C300B1}"/>
    <cellStyle name="Total 2 3 2 3 3 3 2" xfId="39611" xr:uid="{A4647334-C431-4B28-AE03-B186410D7AB6}"/>
    <cellStyle name="Total 2 3 2 3 3 3 3" xfId="39612" xr:uid="{5258FF46-32E0-4F8C-AB75-772098FEF1F4}"/>
    <cellStyle name="Total 2 3 2 3 3 4" xfId="39613" xr:uid="{5C02015B-07D6-4FB5-88AF-1E833D28258B}"/>
    <cellStyle name="Total 2 3 2 3 3 4 2" xfId="39614" xr:uid="{FF771002-01F1-4AE0-B7F0-5960A9CB5E4F}"/>
    <cellStyle name="Total 2 3 2 3 3 4 3" xfId="39615" xr:uid="{4F33FF79-0C38-4C6F-85BB-B0E51A91138B}"/>
    <cellStyle name="Total 2 3 2 3 3 5" xfId="39616" xr:uid="{77697401-380E-441F-B021-7A975E2DE5D7}"/>
    <cellStyle name="Total 2 3 2 3 3 5 2" xfId="39617" xr:uid="{D428D987-BA4F-4464-822D-9A0FAD637765}"/>
    <cellStyle name="Total 2 3 2 3 3 5 3" xfId="39618" xr:uid="{22C41D20-11E3-47FB-8971-C8372D04D52A}"/>
    <cellStyle name="Total 2 3 2 3 3 6" xfId="39619" xr:uid="{F2ABFAB1-D8A6-422E-AC00-2CCF96A6F4E9}"/>
    <cellStyle name="Total 2 3 2 3 3 6 2" xfId="39620" xr:uid="{4D8F71E6-980B-49EB-8B62-214D6EE17692}"/>
    <cellStyle name="Total 2 3 2 3 3 6 3" xfId="39621" xr:uid="{C80F0D05-BDB5-4791-B920-607F50164038}"/>
    <cellStyle name="Total 2 3 2 3 3 7" xfId="39622" xr:uid="{20B9638F-BCB3-4B65-8A2E-A3107D66F4EE}"/>
    <cellStyle name="Total 2 3 2 3 3 8" xfId="39623" xr:uid="{349F8611-EBBA-4B85-9293-7330B55522FE}"/>
    <cellStyle name="Total 2 3 2 3 3 9" xfId="39624" xr:uid="{9241338F-1F56-4871-8792-A0171C6AC5BA}"/>
    <cellStyle name="Total 2 3 2 3 4" xfId="39625" xr:uid="{B21CE357-086B-4176-B56A-5B6FF17163B0}"/>
    <cellStyle name="Total 2 3 2 3 4 2" xfId="39626" xr:uid="{B468D8BD-625F-4A82-AFA5-674E8B33DDD0}"/>
    <cellStyle name="Total 2 3 2 3 4 2 2" xfId="39627" xr:uid="{C9781402-A8AE-4273-8B88-5448BB8AEE58}"/>
    <cellStyle name="Total 2 3 2 3 4 2 3" xfId="39628" xr:uid="{B4D8DC69-C7C2-41FA-B88F-A7051FD88D85}"/>
    <cellStyle name="Total 2 3 2 3 4 3" xfId="39629" xr:uid="{576301D0-39A1-41EC-89D4-B57792E4A9B2}"/>
    <cellStyle name="Total 2 3 2 3 4 3 2" xfId="39630" xr:uid="{AC9CD79C-89A4-46C0-BDA8-A559452DAE4D}"/>
    <cellStyle name="Total 2 3 2 3 4 3 3" xfId="39631" xr:uid="{96CF95AE-B021-4ACD-BF2E-7C180EA28766}"/>
    <cellStyle name="Total 2 3 2 3 4 4" xfId="39632" xr:uid="{F7D94B19-002E-4239-89D9-316D02B8A1BD}"/>
    <cellStyle name="Total 2 3 2 3 4 4 2" xfId="39633" xr:uid="{43B2D5C0-DC3F-4EFF-950C-7C124AEEB330}"/>
    <cellStyle name="Total 2 3 2 3 4 4 3" xfId="39634" xr:uid="{42666151-0E49-4A70-AE42-F14EC33CB3A2}"/>
    <cellStyle name="Total 2 3 2 3 4 5" xfId="39635" xr:uid="{40E4656F-B6A2-4102-830E-5E6FB2F9FCE9}"/>
    <cellStyle name="Total 2 3 2 3 4 5 2" xfId="39636" xr:uid="{8A0C2D7C-8BF4-4145-B981-AF82C7AB50C8}"/>
    <cellStyle name="Total 2 3 2 3 4 5 3" xfId="39637" xr:uid="{5EACEAF6-5450-4DAB-B1A7-046B3D7F7D7B}"/>
    <cellStyle name="Total 2 3 2 3 4 6" xfId="39638" xr:uid="{0C121654-865D-4C28-9018-BC0A2129594B}"/>
    <cellStyle name="Total 2 3 2 3 4 6 2" xfId="39639" xr:uid="{9BC50876-6AFC-41D5-B16F-A39641E2DF75}"/>
    <cellStyle name="Total 2 3 2 3 4 6 3" xfId="39640" xr:uid="{773C4854-4747-4A77-95C3-1E486D3481AD}"/>
    <cellStyle name="Total 2 3 2 3 4 7" xfId="39641" xr:uid="{400FF6C0-B497-41D5-8A0E-C6CA853232AA}"/>
    <cellStyle name="Total 2 3 2 3 4 8" xfId="39642" xr:uid="{0A935A9B-AC99-4450-B182-0C0314266187}"/>
    <cellStyle name="Total 2 3 2 3 4 9" xfId="39643" xr:uid="{C95DE838-03D2-4A72-AA00-362932176B16}"/>
    <cellStyle name="Total 2 3 2 3 5" xfId="39644" xr:uid="{168932A2-F27D-44F9-A997-2191576B7F3B}"/>
    <cellStyle name="Total 2 3 2 3 5 2" xfId="39645" xr:uid="{62AFC671-F822-487A-846F-FE7B72058A23}"/>
    <cellStyle name="Total 2 3 2 3 5 2 2" xfId="39646" xr:uid="{208A7150-F7B2-4777-AF1C-F2EF376F8412}"/>
    <cellStyle name="Total 2 3 2 3 5 2 3" xfId="39647" xr:uid="{6174A00A-F49F-4AE2-BA85-8CBD49057428}"/>
    <cellStyle name="Total 2 3 2 3 5 3" xfId="39648" xr:uid="{B3C6A35E-C3C3-45C9-BE92-6C3A517E55A0}"/>
    <cellStyle name="Total 2 3 2 3 5 3 2" xfId="39649" xr:uid="{D64C08F9-F5B9-47EA-9C40-34D1907CD190}"/>
    <cellStyle name="Total 2 3 2 3 5 3 3" xfId="39650" xr:uid="{1C5022FF-32A6-448C-886D-CE190B512B9B}"/>
    <cellStyle name="Total 2 3 2 3 5 4" xfId="39651" xr:uid="{12F6F39A-3A88-49CC-AF44-E0647CA971C4}"/>
    <cellStyle name="Total 2 3 2 3 5 4 2" xfId="39652" xr:uid="{1E5972A9-A7BD-48CB-9842-147949533E3A}"/>
    <cellStyle name="Total 2 3 2 3 5 4 3" xfId="39653" xr:uid="{F3151E80-BFC4-403E-B86D-700B85DD1359}"/>
    <cellStyle name="Total 2 3 2 3 5 5" xfId="39654" xr:uid="{FBE00B5B-4964-48A9-9EA8-D70AAFA06052}"/>
    <cellStyle name="Total 2 3 2 3 5 5 2" xfId="39655" xr:uid="{90C85046-A5BA-4A24-8851-62A10A2E56B8}"/>
    <cellStyle name="Total 2 3 2 3 5 5 3" xfId="39656" xr:uid="{01448988-1A5D-4631-B501-8124FCFD9071}"/>
    <cellStyle name="Total 2 3 2 3 5 6" xfId="39657" xr:uid="{F54F0028-FBD1-467B-B3A6-CCE4C738666E}"/>
    <cellStyle name="Total 2 3 2 3 5 6 2" xfId="39658" xr:uid="{B2EBB51D-603B-4122-A3F1-1D8E3D333849}"/>
    <cellStyle name="Total 2 3 2 3 5 6 3" xfId="39659" xr:uid="{03582317-22E3-4593-B48B-58F3CD537554}"/>
    <cellStyle name="Total 2 3 2 3 5 7" xfId="39660" xr:uid="{91E52B87-1E96-4F67-A92E-44338BAD537E}"/>
    <cellStyle name="Total 2 3 2 3 5 8" xfId="39661" xr:uid="{846AE591-7BF9-4CBC-8301-A869B7EF5996}"/>
    <cellStyle name="Total 2 3 2 3 5 9" xfId="39662" xr:uid="{30ACE229-E196-40C9-B370-508FD49DA43A}"/>
    <cellStyle name="Total 2 3 2 3 6" xfId="39663" xr:uid="{0E1C2F60-5D24-4493-8E94-B18F7AE176B9}"/>
    <cellStyle name="Total 2 3 2 3 6 2" xfId="39664" xr:uid="{B0D22BFB-E37D-42C3-A373-7193365B34DE}"/>
    <cellStyle name="Total 2 3 2 3 6 2 2" xfId="39665" xr:uid="{64DF655A-E719-458B-8F40-286EB76BA0F4}"/>
    <cellStyle name="Total 2 3 2 3 6 2 3" xfId="39666" xr:uid="{79FC9B71-870E-46E1-A4B9-BAD67D730A87}"/>
    <cellStyle name="Total 2 3 2 3 6 3" xfId="39667" xr:uid="{2466C5BB-1CED-4B1E-8865-4005B2D6059D}"/>
    <cellStyle name="Total 2 3 2 3 6 3 2" xfId="39668" xr:uid="{73694BC2-BB89-43A0-99D7-20B576F0CB39}"/>
    <cellStyle name="Total 2 3 2 3 6 3 3" xfId="39669" xr:uid="{9B110589-6B81-4E9F-8AD6-CF1D358920A7}"/>
    <cellStyle name="Total 2 3 2 3 6 4" xfId="39670" xr:uid="{2B80174C-9A22-47FA-AB76-6E79ACE1435A}"/>
    <cellStyle name="Total 2 3 2 3 6 4 2" xfId="39671" xr:uid="{A4A6A8B6-1F18-42C6-BD5D-51FA8905FE46}"/>
    <cellStyle name="Total 2 3 2 3 6 4 3" xfId="39672" xr:uid="{128341E0-6E61-46D8-ADDE-44A268C6BED0}"/>
    <cellStyle name="Total 2 3 2 3 6 5" xfId="39673" xr:uid="{8A74A99A-8374-417C-9DE3-D4D287508B92}"/>
    <cellStyle name="Total 2 3 2 3 6 5 2" xfId="39674" xr:uid="{3B2BF5E5-8E2F-47DB-939E-F5254F8E70A2}"/>
    <cellStyle name="Total 2 3 2 3 6 5 3" xfId="39675" xr:uid="{3E269FBE-FC18-44A8-A183-1312E85EB058}"/>
    <cellStyle name="Total 2 3 2 3 6 6" xfId="39676" xr:uid="{2D66D992-E1C5-4DDF-B0D3-B2DBBF5E2911}"/>
    <cellStyle name="Total 2 3 2 3 6 6 2" xfId="39677" xr:uid="{D45FEBCE-C03C-4CBC-AC4E-C65C6FBA4CCE}"/>
    <cellStyle name="Total 2 3 2 3 6 6 3" xfId="39678" xr:uid="{B9A8A9A8-B780-4927-851A-0DDCB712C521}"/>
    <cellStyle name="Total 2 3 2 3 6 7" xfId="39679" xr:uid="{C54BDADE-4482-4BD2-8FFF-0C472F5CAC7A}"/>
    <cellStyle name="Total 2 3 2 3 6 8" xfId="39680" xr:uid="{3770EE38-0208-4DB7-8557-36A4CB15AC50}"/>
    <cellStyle name="Total 2 3 2 3 6 9" xfId="39681" xr:uid="{9A817B30-3B4B-45CE-A738-95C696739498}"/>
    <cellStyle name="Total 2 3 2 3 7" xfId="39682" xr:uid="{298E20E2-AF05-4A5F-9FEB-6665BB9832DF}"/>
    <cellStyle name="Total 2 3 2 3 7 2" xfId="39683" xr:uid="{99046838-4CF2-4EFD-A98D-560ABA1482E6}"/>
    <cellStyle name="Total 2 3 2 3 7 2 2" xfId="39684" xr:uid="{3ED2B654-4C82-486E-AA36-9D762EFC5EA0}"/>
    <cellStyle name="Total 2 3 2 3 7 2 3" xfId="39685" xr:uid="{D4041010-FE59-4B40-88D8-AFB6B18821A4}"/>
    <cellStyle name="Total 2 3 2 3 7 3" xfId="39686" xr:uid="{AE2E2BDF-DBF1-4E96-A47C-33E329E28111}"/>
    <cellStyle name="Total 2 3 2 3 7 3 2" xfId="39687" xr:uid="{BDAC8D26-9120-48A6-94C0-082900140672}"/>
    <cellStyle name="Total 2 3 2 3 7 3 3" xfId="39688" xr:uid="{E9834F96-5EB0-4AE7-8167-EEC11EDE3983}"/>
    <cellStyle name="Total 2 3 2 3 7 4" xfId="39689" xr:uid="{2BF25429-B663-4A96-877E-9D4481EEED5C}"/>
    <cellStyle name="Total 2 3 2 3 7 4 2" xfId="39690" xr:uid="{E605C0BF-CCD5-47F6-A06A-39643E919F80}"/>
    <cellStyle name="Total 2 3 2 3 7 4 3" xfId="39691" xr:uid="{CD012996-C1D7-44FB-9088-42C35141AE57}"/>
    <cellStyle name="Total 2 3 2 3 7 5" xfId="39692" xr:uid="{0422C99A-5FF0-44D3-AFB5-ED6F92D42B03}"/>
    <cellStyle name="Total 2 3 2 3 7 5 2" xfId="39693" xr:uid="{6DDE53DB-477D-49AB-B42F-5FD6D78FD9D0}"/>
    <cellStyle name="Total 2 3 2 3 7 5 3" xfId="39694" xr:uid="{693E8B9A-D80B-4659-9052-D20C0F6FB5A3}"/>
    <cellStyle name="Total 2 3 2 3 7 6" xfId="39695" xr:uid="{F0505448-2793-4FA9-AAAD-C6C29F51AD39}"/>
    <cellStyle name="Total 2 3 2 3 7 6 2" xfId="39696" xr:uid="{3B30CD69-AFA0-42FF-97A8-D6AB5864622B}"/>
    <cellStyle name="Total 2 3 2 3 7 6 3" xfId="39697" xr:uid="{BB9F4E3A-D9CF-4A2E-9BD2-5FA451C957DE}"/>
    <cellStyle name="Total 2 3 2 3 7 7" xfId="39698" xr:uid="{69E90562-06E3-4CD2-919E-4AF3269AEF6C}"/>
    <cellStyle name="Total 2 3 2 3 7 8" xfId="39699" xr:uid="{7557F4F9-1389-4B85-8DBF-BA57A6B22E74}"/>
    <cellStyle name="Total 2 3 2 3 7 9" xfId="39700" xr:uid="{75C0C8BE-8EDD-4D4B-BD75-45AB603A0501}"/>
    <cellStyle name="Total 2 3 2 3 8" xfId="39701" xr:uid="{9A24CF0F-5532-4948-BBA6-F57BE831F62D}"/>
    <cellStyle name="Total 2 3 2 3 8 2" xfId="39702" xr:uid="{1838F2A5-1AA6-4477-9363-86AE91558BD4}"/>
    <cellStyle name="Total 2 3 2 3 8 2 2" xfId="39703" xr:uid="{BAD64D4A-CB05-41D1-AAA0-48D720D6380D}"/>
    <cellStyle name="Total 2 3 2 3 8 2 3" xfId="39704" xr:uid="{CC7E0093-9505-4086-8BDE-DAB00F144EE1}"/>
    <cellStyle name="Total 2 3 2 3 8 3" xfId="39705" xr:uid="{7D16C29B-C006-498E-BADB-34965337E2CC}"/>
    <cellStyle name="Total 2 3 2 3 8 3 2" xfId="39706" xr:uid="{4E1A6BDB-7ECC-4971-A70C-BDDF2B24C41E}"/>
    <cellStyle name="Total 2 3 2 3 8 3 3" xfId="39707" xr:uid="{0B646986-52A2-464D-915C-41B7216D9F84}"/>
    <cellStyle name="Total 2 3 2 3 8 4" xfId="39708" xr:uid="{3315A060-29B3-486D-BA1C-99F793E434D0}"/>
    <cellStyle name="Total 2 3 2 3 8 4 2" xfId="39709" xr:uid="{BB615070-E596-43E5-B48B-8DE1375B7FC5}"/>
    <cellStyle name="Total 2 3 2 3 8 4 3" xfId="39710" xr:uid="{72AC70C0-0437-435A-A728-4F4A943023A6}"/>
    <cellStyle name="Total 2 3 2 3 8 5" xfId="39711" xr:uid="{C159EE33-15A0-48AB-9F4C-888B7EB9CFE7}"/>
    <cellStyle name="Total 2 3 2 3 8 5 2" xfId="39712" xr:uid="{F2008BAE-E316-4DBF-A838-0695A9F25B5F}"/>
    <cellStyle name="Total 2 3 2 3 8 5 3" xfId="39713" xr:uid="{F3A0152A-7CA4-4D75-8C0E-EAE22C50AF9D}"/>
    <cellStyle name="Total 2 3 2 3 8 6" xfId="39714" xr:uid="{A203CA97-5BD0-414C-83DD-885AC003FF12}"/>
    <cellStyle name="Total 2 3 2 3 8 6 2" xfId="39715" xr:uid="{C3970D97-D7F1-4C8A-8D28-89CCCE393F5F}"/>
    <cellStyle name="Total 2 3 2 3 8 6 3" xfId="39716" xr:uid="{8F4B5D93-7EAF-4A75-B5C9-5B57F7791ADF}"/>
    <cellStyle name="Total 2 3 2 3 8 7" xfId="39717" xr:uid="{C25CCADC-D3F9-43DC-8DC5-4CEC8AC579DE}"/>
    <cellStyle name="Total 2 3 2 3 8 8" xfId="39718" xr:uid="{819C7430-840D-4E93-87CC-636481B926F1}"/>
    <cellStyle name="Total 2 3 2 3 8 9" xfId="39719" xr:uid="{B5B527F6-BE34-4C66-B1F0-48E9B2BA0AE0}"/>
    <cellStyle name="Total 2 3 2 3 9" xfId="39720" xr:uid="{2E8D18B7-6AFB-4DB8-AF10-7FC43A5DA26E}"/>
    <cellStyle name="Total 2 3 2 3 9 2" xfId="39721" xr:uid="{7533BE07-FAF9-4E1D-A8AC-0CE49778F345}"/>
    <cellStyle name="Total 2 3 2 3 9 2 2" xfId="39722" xr:uid="{8624283E-7B29-4228-AD9E-008E26315A4F}"/>
    <cellStyle name="Total 2 3 2 3 9 2 3" xfId="39723" xr:uid="{ECF3F2D0-FB5B-4F51-A8D1-A3768FEC4A99}"/>
    <cellStyle name="Total 2 3 2 3 9 3" xfId="39724" xr:uid="{54E58281-C000-4681-B50F-A427BEE13D0D}"/>
    <cellStyle name="Total 2 3 2 3 9 3 2" xfId="39725" xr:uid="{A93BEF26-2F8C-4260-B53D-549E666765EF}"/>
    <cellStyle name="Total 2 3 2 3 9 3 3" xfId="39726" xr:uid="{B25DB8F2-8938-4047-A77F-D89B9A30C44C}"/>
    <cellStyle name="Total 2 3 2 3 9 4" xfId="39727" xr:uid="{5EA1707E-1E62-40B4-BD0F-705838FF3EEF}"/>
    <cellStyle name="Total 2 3 2 3 9 4 2" xfId="39728" xr:uid="{B0906FDA-5FC8-4FF3-B52A-13F6A28335E1}"/>
    <cellStyle name="Total 2 3 2 3 9 4 3" xfId="39729" xr:uid="{FD5E3B88-30A8-4EE7-A99A-B6A7C29B2C5F}"/>
    <cellStyle name="Total 2 3 2 3 9 5" xfId="39730" xr:uid="{8FDB897C-D4D6-4CCE-B0D7-DC614A84B735}"/>
    <cellStyle name="Total 2 3 2 3 9 5 2" xfId="39731" xr:uid="{D802BFC7-63B3-444A-BC43-1A23081BA8F5}"/>
    <cellStyle name="Total 2 3 2 3 9 5 3" xfId="39732" xr:uid="{36CB5F5C-F917-48C6-9D65-6B795568A3EA}"/>
    <cellStyle name="Total 2 3 2 3 9 6" xfId="39733" xr:uid="{33768138-664F-4890-9402-60F4F58B1CC2}"/>
    <cellStyle name="Total 2 3 2 3 9 6 2" xfId="39734" xr:uid="{D92273F2-91B5-4DDC-BE22-02426618D67C}"/>
    <cellStyle name="Total 2 3 2 3 9 6 3" xfId="39735" xr:uid="{93ADC253-EBAD-4140-B3E4-3F8B90BC2544}"/>
    <cellStyle name="Total 2 3 2 3 9 7" xfId="39736" xr:uid="{8D535BD9-2FA9-421E-814E-36B7889E429A}"/>
    <cellStyle name="Total 2 3 2 3 9 8" xfId="39737" xr:uid="{45FF158F-C0CC-4B74-BFDA-F6EEF89D8DB6}"/>
    <cellStyle name="Total 2 3 2 4" xfId="39738" xr:uid="{A2019922-4A0F-49C6-ABDB-23454E5B12A8}"/>
    <cellStyle name="Total 2 3 2 4 10" xfId="39739" xr:uid="{3E9DDD3B-6D45-4CCC-937D-EC17EC85CCA4}"/>
    <cellStyle name="Total 2 3 2 4 11" xfId="39740" xr:uid="{E9983EE4-906E-49B2-9A5E-54F171E2484F}"/>
    <cellStyle name="Total 2 3 2 4 2" xfId="39741" xr:uid="{829D4E17-20CB-4C57-8950-0C641C2DA93A}"/>
    <cellStyle name="Total 2 3 2 4 2 2" xfId="39742" xr:uid="{388EDD47-6580-44DC-8541-440E59DDA96F}"/>
    <cellStyle name="Total 2 3 2 4 2 3" xfId="39743" xr:uid="{52B437E2-8093-45E1-B07A-E098F0FCF8CE}"/>
    <cellStyle name="Total 2 3 2 4 2 4" xfId="39744" xr:uid="{B808E67C-4D24-4B1D-AF28-87BB6D93059C}"/>
    <cellStyle name="Total 2 3 2 4 3" xfId="39745" xr:uid="{F8547BD9-D761-4CC4-BE47-B5419F27F636}"/>
    <cellStyle name="Total 2 3 2 4 3 2" xfId="39746" xr:uid="{17C0DAA2-C1D4-4615-9C6B-2982553F3372}"/>
    <cellStyle name="Total 2 3 2 4 3 3" xfId="39747" xr:uid="{EC11DDB8-002A-4326-A80C-975C22332047}"/>
    <cellStyle name="Total 2 3 2 4 3 4" xfId="39748" xr:uid="{90AB9D1C-E5B7-44F4-84F9-0B0D8427FDEB}"/>
    <cellStyle name="Total 2 3 2 4 4" xfId="39749" xr:uid="{32CF78B1-097A-4E38-8648-41B8B248CF8A}"/>
    <cellStyle name="Total 2 3 2 4 4 2" xfId="39750" xr:uid="{8CE05274-C001-4C68-AF21-6C5F47AA5E91}"/>
    <cellStyle name="Total 2 3 2 4 4 3" xfId="39751" xr:uid="{DD422BC5-32D4-4313-856B-3D0B9C974A85}"/>
    <cellStyle name="Total 2 3 2 4 4 4" xfId="39752" xr:uid="{8A01B872-20B6-48EF-AC7C-58F18AB5B411}"/>
    <cellStyle name="Total 2 3 2 4 5" xfId="39753" xr:uid="{973CF9B4-9CC4-40C2-B4C7-19097D9F61F1}"/>
    <cellStyle name="Total 2 3 2 4 5 2" xfId="39754" xr:uid="{E86B32E9-FD49-449C-92AA-020E3B9365D2}"/>
    <cellStyle name="Total 2 3 2 4 5 3" xfId="39755" xr:uid="{4FF097EB-2451-4F54-A192-FBA3551C133B}"/>
    <cellStyle name="Total 2 3 2 4 5 4" xfId="39756" xr:uid="{4C488CFB-9D59-4C5B-9437-8BDB83AA9F9A}"/>
    <cellStyle name="Total 2 3 2 4 6" xfId="39757" xr:uid="{5CD19D20-D0C4-41A2-B4A3-04F14CA06210}"/>
    <cellStyle name="Total 2 3 2 4 6 2" xfId="39758" xr:uid="{02AF3882-7B93-4F3C-B24B-6CD5479B4F9B}"/>
    <cellStyle name="Total 2 3 2 4 6 3" xfId="39759" xr:uid="{40494D0F-3512-47D9-BB2F-171A1176C297}"/>
    <cellStyle name="Total 2 3 2 4 6 4" xfId="39760" xr:uid="{D2BC2D78-A620-4877-A5B3-FCE94CC86E67}"/>
    <cellStyle name="Total 2 3 2 4 7" xfId="39761" xr:uid="{1720E111-4E08-43CC-8C7D-B800E8C03061}"/>
    <cellStyle name="Total 2 3 2 4 8" xfId="39762" xr:uid="{03FE4097-6EB3-4EFE-8A04-6352892485F2}"/>
    <cellStyle name="Total 2 3 2 4 9" xfId="39763" xr:uid="{A361C35E-428F-498F-A20E-37B0E206111D}"/>
    <cellStyle name="Total 2 3 2 5" xfId="39764" xr:uid="{22E7A126-0229-416E-A5C8-1CDFA58B557B}"/>
    <cellStyle name="Total 2 3 2 5 10" xfId="39765" xr:uid="{F57B82BF-FF25-4AA4-87C0-C621D4DC3F4C}"/>
    <cellStyle name="Total 2 3 2 5 11" xfId="39766" xr:uid="{BD07BFB3-5B8A-43BD-B68E-D9DEE622DF79}"/>
    <cellStyle name="Total 2 3 2 5 2" xfId="39767" xr:uid="{13B7B6A5-CC9D-4302-902A-E6378CCAEC95}"/>
    <cellStyle name="Total 2 3 2 5 2 2" xfId="39768" xr:uid="{C94BA5B7-979D-4790-86C8-454BAD092C75}"/>
    <cellStyle name="Total 2 3 2 5 2 3" xfId="39769" xr:uid="{E7853817-8595-4B2D-9885-7934618EF339}"/>
    <cellStyle name="Total 2 3 2 5 2 4" xfId="39770" xr:uid="{E2164194-8D4D-4B18-91AC-D452CF80A086}"/>
    <cellStyle name="Total 2 3 2 5 3" xfId="39771" xr:uid="{A7F12F27-7B7C-4F5F-BC46-00BAA292A054}"/>
    <cellStyle name="Total 2 3 2 5 3 2" xfId="39772" xr:uid="{720F4385-B922-4C34-9ABD-51A548A73BB8}"/>
    <cellStyle name="Total 2 3 2 5 3 3" xfId="39773" xr:uid="{23BE21F2-F7D0-4E73-9CAF-4024C3C92477}"/>
    <cellStyle name="Total 2 3 2 5 3 4" xfId="39774" xr:uid="{05491657-A88C-445A-9040-915A62F45B77}"/>
    <cellStyle name="Total 2 3 2 5 4" xfId="39775" xr:uid="{8A93433C-AF59-4FB4-9D82-0A64B7FBF5D4}"/>
    <cellStyle name="Total 2 3 2 5 4 2" xfId="39776" xr:uid="{FFF76C68-40A9-4107-B72E-17F5C2519DCC}"/>
    <cellStyle name="Total 2 3 2 5 4 3" xfId="39777" xr:uid="{33DC8403-0C02-4E83-8E22-056BB48814EE}"/>
    <cellStyle name="Total 2 3 2 5 4 4" xfId="39778" xr:uid="{6AB64400-E928-4BB2-B34F-49C139055FAC}"/>
    <cellStyle name="Total 2 3 2 5 5" xfId="39779" xr:uid="{CEED209B-5591-4DF3-8813-C01795835F07}"/>
    <cellStyle name="Total 2 3 2 5 5 2" xfId="39780" xr:uid="{360665B9-EB3C-4D92-A716-825F910826EE}"/>
    <cellStyle name="Total 2 3 2 5 5 3" xfId="39781" xr:uid="{8A756C82-48A4-4328-9817-27E3B432EE43}"/>
    <cellStyle name="Total 2 3 2 5 5 4" xfId="39782" xr:uid="{595EF715-7399-44EC-8329-29DF70416E69}"/>
    <cellStyle name="Total 2 3 2 5 6" xfId="39783" xr:uid="{47BE2599-4A71-4AC5-B2C7-63314BEA0621}"/>
    <cellStyle name="Total 2 3 2 5 6 2" xfId="39784" xr:uid="{CAEFEA18-3290-4BDB-AD30-59E97A4ACB8A}"/>
    <cellStyle name="Total 2 3 2 5 6 3" xfId="39785" xr:uid="{59F0637C-9860-4F76-80A3-E2CD70849360}"/>
    <cellStyle name="Total 2 3 2 5 6 4" xfId="39786" xr:uid="{AAC240AE-7981-4E90-A120-1C3FD7449848}"/>
    <cellStyle name="Total 2 3 2 5 7" xfId="39787" xr:uid="{6763E7C8-2F8F-47A4-BD00-76FDD4B1C98D}"/>
    <cellStyle name="Total 2 3 2 5 8" xfId="39788" xr:uid="{5C18802D-7A89-4D38-A6FF-0817C15C8525}"/>
    <cellStyle name="Total 2 3 2 5 9" xfId="39789" xr:uid="{A8381C22-48EF-4C09-B07F-A64BAEFEF3F3}"/>
    <cellStyle name="Total 2 3 2 6" xfId="39790" xr:uid="{384AE74A-83A7-43D8-84C6-C9AEC26986CC}"/>
    <cellStyle name="Total 2 3 2 6 2" xfId="39791" xr:uid="{4C60D67B-2E7E-45D4-ACFF-8F18353D2BEF}"/>
    <cellStyle name="Total 2 3 2 6 2 2" xfId="39792" xr:uid="{AF13CBED-9C92-4233-AE8F-128B74F6AC09}"/>
    <cellStyle name="Total 2 3 2 6 2 3" xfId="39793" xr:uid="{E2F65A2A-676C-401C-978B-08CF9A03CD17}"/>
    <cellStyle name="Total 2 3 2 6 3" xfId="39794" xr:uid="{90A3EE31-C897-4956-996B-D5005A950FB9}"/>
    <cellStyle name="Total 2 3 2 6 3 2" xfId="39795" xr:uid="{EB824C04-32CA-48FA-ACEE-15A42F9AAB80}"/>
    <cellStyle name="Total 2 3 2 6 3 3" xfId="39796" xr:uid="{DB901849-B280-4271-9238-B4A0DAC3DB06}"/>
    <cellStyle name="Total 2 3 2 6 4" xfId="39797" xr:uid="{20DE6F7A-1684-4298-B81B-2C0FC80377A3}"/>
    <cellStyle name="Total 2 3 2 6 4 2" xfId="39798" xr:uid="{BD58610D-1B75-453C-B806-842F701ECEB0}"/>
    <cellStyle name="Total 2 3 2 6 4 3" xfId="39799" xr:uid="{D16E1C4D-705C-48D7-BC8E-D37A5C65F194}"/>
    <cellStyle name="Total 2 3 2 6 5" xfId="39800" xr:uid="{9DAB6C5E-E14D-4AF2-8741-1C5F80842850}"/>
    <cellStyle name="Total 2 3 2 6 5 2" xfId="39801" xr:uid="{6FF20483-9CED-47CD-A263-76092FD76DE6}"/>
    <cellStyle name="Total 2 3 2 6 5 3" xfId="39802" xr:uid="{61318FA6-D7E5-40ED-8654-0FA6F49E98D5}"/>
    <cellStyle name="Total 2 3 2 6 6" xfId="39803" xr:uid="{58CFA47B-1D32-49B6-AD1E-DD7026A9F475}"/>
    <cellStyle name="Total 2 3 2 6 6 2" xfId="39804" xr:uid="{0F77D9F0-DE89-490A-974E-E0EDF1A9CDAA}"/>
    <cellStyle name="Total 2 3 2 6 6 3" xfId="39805" xr:uid="{259F9CFA-E73E-4FBD-9AFA-F6FC4122F830}"/>
    <cellStyle name="Total 2 3 2 6 7" xfId="39806" xr:uid="{9E9D561D-8C77-40E4-BD4C-E898D6E5D21A}"/>
    <cellStyle name="Total 2 3 2 6 8" xfId="39807" xr:uid="{8D154F98-D19F-44B8-9FCB-1F8D347B5825}"/>
    <cellStyle name="Total 2 3 2 6 9" xfId="39808" xr:uid="{FA63AC37-F740-47C6-8BDE-8D8C3F508EA3}"/>
    <cellStyle name="Total 2 3 2 7" xfId="39809" xr:uid="{025EFDEE-6AA8-424E-B49A-87DA8DCE4A3C}"/>
    <cellStyle name="Total 2 3 2 7 2" xfId="39810" xr:uid="{6E9457E8-9188-442D-BE33-AFED56B5457C}"/>
    <cellStyle name="Total 2 3 2 7 2 2" xfId="39811" xr:uid="{93D41B5D-6C64-45ED-B52A-19C1E7D8B6CA}"/>
    <cellStyle name="Total 2 3 2 7 2 3" xfId="39812" xr:uid="{2A092688-248C-4C0A-98F1-8F45679EFF5F}"/>
    <cellStyle name="Total 2 3 2 7 3" xfId="39813" xr:uid="{0564DE95-B280-4B98-BEBC-1FDC007DE1D4}"/>
    <cellStyle name="Total 2 3 2 7 3 2" xfId="39814" xr:uid="{9BD198A7-49EC-4805-B4CC-2AF5DE45B28A}"/>
    <cellStyle name="Total 2 3 2 7 3 3" xfId="39815" xr:uid="{C6B1097B-123F-489E-B4E2-FE4B32F327B5}"/>
    <cellStyle name="Total 2 3 2 7 4" xfId="39816" xr:uid="{178D76AD-CFFE-44D2-A0D4-90FC8D1AB277}"/>
    <cellStyle name="Total 2 3 2 7 4 2" xfId="39817" xr:uid="{5410826B-DE71-4492-85D7-4B091A5590C0}"/>
    <cellStyle name="Total 2 3 2 7 4 3" xfId="39818" xr:uid="{F673DD55-A027-4D14-88AE-2FC233AA0F4F}"/>
    <cellStyle name="Total 2 3 2 7 5" xfId="39819" xr:uid="{AB3AD413-1DA7-4E09-8868-086BBF3CB38A}"/>
    <cellStyle name="Total 2 3 2 7 5 2" xfId="39820" xr:uid="{29419DD7-70FE-447E-9896-C6DD692DCB68}"/>
    <cellStyle name="Total 2 3 2 7 5 3" xfId="39821" xr:uid="{71290A05-E35F-43E8-AA97-7750D55FF5B6}"/>
    <cellStyle name="Total 2 3 2 7 6" xfId="39822" xr:uid="{97976AC5-163B-4778-A27E-9503D6F4F0F4}"/>
    <cellStyle name="Total 2 3 2 7 6 2" xfId="39823" xr:uid="{73E14A32-D3DA-42D0-BE54-E47599E7688D}"/>
    <cellStyle name="Total 2 3 2 7 6 3" xfId="39824" xr:uid="{7BC15370-42D3-430B-9D70-1BF665D6F3AE}"/>
    <cellStyle name="Total 2 3 2 7 7" xfId="39825" xr:uid="{EB7F4F7B-83C6-49DA-82A9-06F7FAADEC76}"/>
    <cellStyle name="Total 2 3 2 7 8" xfId="39826" xr:uid="{31A11280-B4F3-438B-9C08-84EE439E6A58}"/>
    <cellStyle name="Total 2 3 2 7 9" xfId="39827" xr:uid="{DFA25B0D-3690-44B1-BF56-4335FAAC4652}"/>
    <cellStyle name="Total 2 3 2 8" xfId="39828" xr:uid="{CF0153A4-8AD4-4840-993D-DDA5C2BA25CD}"/>
    <cellStyle name="Total 2 3 2 8 2" xfId="39829" xr:uid="{1BF13643-B868-41F4-B196-7F79AD144D06}"/>
    <cellStyle name="Total 2 3 2 8 2 2" xfId="39830" xr:uid="{C356D12A-D4AB-4620-A4F3-756D04BA7D66}"/>
    <cellStyle name="Total 2 3 2 8 2 3" xfId="39831" xr:uid="{A8773770-5343-470F-B87D-76E7661C4A42}"/>
    <cellStyle name="Total 2 3 2 8 3" xfId="39832" xr:uid="{4B648A6B-5788-4D41-9062-FFBF7A6FF801}"/>
    <cellStyle name="Total 2 3 2 8 3 2" xfId="39833" xr:uid="{41DF38BB-2B6E-429A-A253-F2361EE34F4B}"/>
    <cellStyle name="Total 2 3 2 8 3 3" xfId="39834" xr:uid="{40BCD811-2C9A-49C5-A4FA-641D0D99290C}"/>
    <cellStyle name="Total 2 3 2 8 4" xfId="39835" xr:uid="{B4AE4B8E-929D-4BBA-AC3D-AA63665F2928}"/>
    <cellStyle name="Total 2 3 2 8 4 2" xfId="39836" xr:uid="{E8B7FFAD-BF0B-42B0-BB9A-0896ABA9BEB7}"/>
    <cellStyle name="Total 2 3 2 8 4 3" xfId="39837" xr:uid="{921F92EC-C0B3-43C8-A3DB-A1EA82B56D1B}"/>
    <cellStyle name="Total 2 3 2 8 5" xfId="39838" xr:uid="{59A097B3-1624-4B0A-8A20-91842A1D1F9F}"/>
    <cellStyle name="Total 2 3 2 8 5 2" xfId="39839" xr:uid="{73CE2A9D-858B-40F5-9594-D038DBC7F62D}"/>
    <cellStyle name="Total 2 3 2 8 5 3" xfId="39840" xr:uid="{69756635-C910-4013-999C-763A8111E3E4}"/>
    <cellStyle name="Total 2 3 2 8 6" xfId="39841" xr:uid="{48E08060-AB29-4CAE-B672-A9221538F9A2}"/>
    <cellStyle name="Total 2 3 2 8 6 2" xfId="39842" xr:uid="{2DF1078B-AAFC-4A23-9B85-3D4DD517CE8C}"/>
    <cellStyle name="Total 2 3 2 8 6 3" xfId="39843" xr:uid="{7082EB97-2A21-4BEB-98E4-C8EE57215DCB}"/>
    <cellStyle name="Total 2 3 2 8 7" xfId="39844" xr:uid="{7CB13F7F-BD51-42A7-9EDC-31032918AF7F}"/>
    <cellStyle name="Total 2 3 2 8 8" xfId="39845" xr:uid="{88D13677-2AF7-42F3-A752-84E88C09518F}"/>
    <cellStyle name="Total 2 3 2 8 9" xfId="39846" xr:uid="{6403DEFC-907A-4915-A06C-F58E1FC950D7}"/>
    <cellStyle name="Total 2 3 2 9" xfId="39847" xr:uid="{F23088EA-8C5F-4FFC-BBBC-4591645EE676}"/>
    <cellStyle name="Total 2 3 2 9 2" xfId="39848" xr:uid="{732D7EB9-8304-4FFA-B4D1-D59112293692}"/>
    <cellStyle name="Total 2 3 2 9 2 2" xfId="39849" xr:uid="{59A442AF-546F-4497-9AB7-9C64490CF4DE}"/>
    <cellStyle name="Total 2 3 2 9 2 3" xfId="39850" xr:uid="{27BF255C-2100-46B1-8E7A-7B65789EE462}"/>
    <cellStyle name="Total 2 3 2 9 3" xfId="39851" xr:uid="{50F763D4-24F9-459B-9DBA-DB654C9CD83A}"/>
    <cellStyle name="Total 2 3 2 9 3 2" xfId="39852" xr:uid="{8F294E7F-C17F-4A9C-8817-5C33B929E02E}"/>
    <cellStyle name="Total 2 3 2 9 3 3" xfId="39853" xr:uid="{A3ED0217-8D04-4EC8-9B80-F8535D344B14}"/>
    <cellStyle name="Total 2 3 2 9 4" xfId="39854" xr:uid="{0CB06E11-384D-4261-8EA1-4DEFED245AF9}"/>
    <cellStyle name="Total 2 3 2 9 4 2" xfId="39855" xr:uid="{EDBCE346-9548-48D1-91EB-ED7655175020}"/>
    <cellStyle name="Total 2 3 2 9 4 3" xfId="39856" xr:uid="{6C145D67-03C1-4F01-9830-C28B98E2C2F6}"/>
    <cellStyle name="Total 2 3 2 9 5" xfId="39857" xr:uid="{4F950EA8-65D4-4D2F-AFCC-BA5FF9938EB9}"/>
    <cellStyle name="Total 2 3 2 9 5 2" xfId="39858" xr:uid="{EF1A401D-F147-484D-BDF5-8AF296CEA728}"/>
    <cellStyle name="Total 2 3 2 9 5 3" xfId="39859" xr:uid="{94BDAA09-D067-4D24-89E5-510251C437AA}"/>
    <cellStyle name="Total 2 3 2 9 6" xfId="39860" xr:uid="{2DDF94B8-9545-44C1-A051-9C04E128D10D}"/>
    <cellStyle name="Total 2 3 2 9 6 2" xfId="39861" xr:uid="{05C614BA-6335-4821-B532-60839E01A1ED}"/>
    <cellStyle name="Total 2 3 2 9 6 3" xfId="39862" xr:uid="{73334EF3-06CF-4B60-A0C2-87D98B3C7019}"/>
    <cellStyle name="Total 2 3 2 9 7" xfId="39863" xr:uid="{1A308377-A0B1-4BDD-AB8D-773CE00BD098}"/>
    <cellStyle name="Total 2 3 2 9 8" xfId="39864" xr:uid="{1B6D2B8C-8CE9-4BA0-9173-4CE51872BD71}"/>
    <cellStyle name="Total 2 3 2 9 9" xfId="39865" xr:uid="{3679A261-8180-4B73-A4B7-364EFD67C218}"/>
    <cellStyle name="Total 2 3 20" xfId="39866" xr:uid="{7A2C42D6-9199-40AC-AFCB-B8FA6A4CE509}"/>
    <cellStyle name="Total 2 3 21" xfId="39867" xr:uid="{F76FE113-1024-46D1-A849-37E10B0C6FF0}"/>
    <cellStyle name="Total 2 3 22" xfId="39868" xr:uid="{BBC7C56E-4B82-490D-B708-7832C477C9FA}"/>
    <cellStyle name="Total 2 3 3" xfId="39869" xr:uid="{C026B728-A16B-48B4-9A45-9F6A489849D2}"/>
    <cellStyle name="Total 2 3 3 10" xfId="39870" xr:uid="{9530156D-FEAC-45B6-B817-5ACCC19EB387}"/>
    <cellStyle name="Total 2 3 3 10 2" xfId="39871" xr:uid="{71715821-F667-4448-B0DB-AD016F97A317}"/>
    <cellStyle name="Total 2 3 3 10 2 2" xfId="39872" xr:uid="{D1AFB19B-E452-4368-ABE3-250950788F11}"/>
    <cellStyle name="Total 2 3 3 10 2 3" xfId="39873" xr:uid="{70E2C5B6-18BF-487F-BB75-0F9811E161F0}"/>
    <cellStyle name="Total 2 3 3 10 3" xfId="39874" xr:uid="{566D1BB0-DBEB-4169-9A80-49F1E2943624}"/>
    <cellStyle name="Total 2 3 3 10 3 2" xfId="39875" xr:uid="{F99B1A9B-D134-4E32-BA97-0A9C7E4A00CE}"/>
    <cellStyle name="Total 2 3 3 10 3 3" xfId="39876" xr:uid="{5B914A93-54C3-4A45-8B1A-399C5E534342}"/>
    <cellStyle name="Total 2 3 3 10 4" xfId="39877" xr:uid="{01125E7A-A586-41A3-862F-BC3F1ECFB9A2}"/>
    <cellStyle name="Total 2 3 3 10 4 2" xfId="39878" xr:uid="{0D755A13-F570-407F-9C9E-A60FB88041A8}"/>
    <cellStyle name="Total 2 3 3 10 4 3" xfId="39879" xr:uid="{705C96AD-CE28-4DFE-9975-E143EB9F41DA}"/>
    <cellStyle name="Total 2 3 3 10 5" xfId="39880" xr:uid="{D6BB0533-9033-4D9C-A43E-134C39005D35}"/>
    <cellStyle name="Total 2 3 3 10 5 2" xfId="39881" xr:uid="{774A5FBB-019C-41DB-A516-4405574EA247}"/>
    <cellStyle name="Total 2 3 3 10 5 3" xfId="39882" xr:uid="{20FF181A-F7DC-4C70-97CA-18AC017BCA25}"/>
    <cellStyle name="Total 2 3 3 10 6" xfId="39883" xr:uid="{062006B4-FE8B-4E56-8E4B-5F9D1600EDA4}"/>
    <cellStyle name="Total 2 3 3 10 6 2" xfId="39884" xr:uid="{3D73C0A5-7008-4E30-B912-B9CB8C698F0B}"/>
    <cellStyle name="Total 2 3 3 10 6 3" xfId="39885" xr:uid="{A54F2E78-F3DA-4B65-B224-BD1E7D2CB222}"/>
    <cellStyle name="Total 2 3 3 10 7" xfId="39886" xr:uid="{49B27AFA-AAD1-4CC1-86DD-82F998378885}"/>
    <cellStyle name="Total 2 3 3 10 8" xfId="39887" xr:uid="{4BDCB745-CC1E-4BFE-B6E8-0CEB8DE81070}"/>
    <cellStyle name="Total 2 3 3 10 9" xfId="39888" xr:uid="{122C5EFD-A882-4A13-9F22-E0228D4CFD52}"/>
    <cellStyle name="Total 2 3 3 11" xfId="39889" xr:uid="{3EC858A8-6A73-4829-9DD6-6971656FF629}"/>
    <cellStyle name="Total 2 3 3 11 2" xfId="39890" xr:uid="{AF62226E-0976-49E8-99A5-4765862AC9CC}"/>
    <cellStyle name="Total 2 3 3 11 2 2" xfId="39891" xr:uid="{AA6DC1AF-69DC-4B9F-8D6A-7DFDA01F623D}"/>
    <cellStyle name="Total 2 3 3 11 2 3" xfId="39892" xr:uid="{3625EA5D-2932-4278-8D9E-3D3A83522512}"/>
    <cellStyle name="Total 2 3 3 11 3" xfId="39893" xr:uid="{5A90B626-3FA0-473C-8A1E-50206EF59556}"/>
    <cellStyle name="Total 2 3 3 11 3 2" xfId="39894" xr:uid="{86379EA5-92AA-4661-8C30-EA8C04F4665F}"/>
    <cellStyle name="Total 2 3 3 11 3 3" xfId="39895" xr:uid="{F0192FE4-2798-4FAD-9219-82ED75DFD799}"/>
    <cellStyle name="Total 2 3 3 11 4" xfId="39896" xr:uid="{D1C48583-F175-4FD1-ACCF-E997F93270A8}"/>
    <cellStyle name="Total 2 3 3 11 4 2" xfId="39897" xr:uid="{C34E8AFC-9CB5-46BB-AA6F-51AA57EEA0EE}"/>
    <cellStyle name="Total 2 3 3 11 4 3" xfId="39898" xr:uid="{F8DB2D9A-FDD8-4522-A982-65B9BCF5C36E}"/>
    <cellStyle name="Total 2 3 3 11 5" xfId="39899" xr:uid="{8DCF35B3-D464-4E59-8F1C-43322043A31D}"/>
    <cellStyle name="Total 2 3 3 11 5 2" xfId="39900" xr:uid="{BF3DA980-085A-48EC-B00A-6ACA06E692FE}"/>
    <cellStyle name="Total 2 3 3 11 5 3" xfId="39901" xr:uid="{AF596899-2ECD-4C6C-B823-E949A18009BC}"/>
    <cellStyle name="Total 2 3 3 11 6" xfId="39902" xr:uid="{1E11FDD8-9C6C-40B9-9F6B-7046FE6F40A8}"/>
    <cellStyle name="Total 2 3 3 11 6 2" xfId="39903" xr:uid="{B77BB00D-D01C-4205-8DC0-06FA531690B5}"/>
    <cellStyle name="Total 2 3 3 11 6 3" xfId="39904" xr:uid="{6936F9D9-74DA-4DB4-91F3-E32C667CB603}"/>
    <cellStyle name="Total 2 3 3 11 7" xfId="39905" xr:uid="{896DB68C-6DD3-4E40-8E3E-8954A0424BBE}"/>
    <cellStyle name="Total 2 3 3 11 8" xfId="39906" xr:uid="{25F7B439-A939-49A8-8CD6-2F628C8A70FB}"/>
    <cellStyle name="Total 2 3 3 11 9" xfId="39907" xr:uid="{3F90AE22-7984-4056-A38C-CD9FFAD02B74}"/>
    <cellStyle name="Total 2 3 3 12" xfId="39908" xr:uid="{52F427A7-B869-4802-ACC2-775B0C46EA13}"/>
    <cellStyle name="Total 2 3 3 12 2" xfId="39909" xr:uid="{D61DC7BF-1CF5-45FB-9A04-2FE7F86D811F}"/>
    <cellStyle name="Total 2 3 3 12 2 2" xfId="39910" xr:uid="{6EC7F89D-257A-4119-829F-38A6F3529E49}"/>
    <cellStyle name="Total 2 3 3 12 2 3" xfId="39911" xr:uid="{125D43E6-DC6B-43D7-AA2F-FEDA2861BCB2}"/>
    <cellStyle name="Total 2 3 3 12 3" xfId="39912" xr:uid="{362B9534-398D-4661-98FF-7926A7620DC4}"/>
    <cellStyle name="Total 2 3 3 12 3 2" xfId="39913" xr:uid="{93ACC8D8-8C77-4B6C-896C-3C252B99AE04}"/>
    <cellStyle name="Total 2 3 3 12 3 3" xfId="39914" xr:uid="{C08AEA04-C285-47F8-876A-253C37D4F020}"/>
    <cellStyle name="Total 2 3 3 12 4" xfId="39915" xr:uid="{5D7EF31C-F091-4A50-90A7-49A69846D786}"/>
    <cellStyle name="Total 2 3 3 12 4 2" xfId="39916" xr:uid="{01C7F744-EA52-4628-8CB1-80861B088CEB}"/>
    <cellStyle name="Total 2 3 3 12 4 3" xfId="39917" xr:uid="{11FAE892-8695-425D-A0A3-12DD42E32DF9}"/>
    <cellStyle name="Total 2 3 3 12 5" xfId="39918" xr:uid="{43EFF4C5-16AC-4830-B78F-D8A3C3637BB7}"/>
    <cellStyle name="Total 2 3 3 12 5 2" xfId="39919" xr:uid="{F99AFF21-152E-4254-9CF8-C39154A171A5}"/>
    <cellStyle name="Total 2 3 3 12 5 3" xfId="39920" xr:uid="{92D8B796-9B68-426D-A216-025B483042C2}"/>
    <cellStyle name="Total 2 3 3 12 6" xfId="39921" xr:uid="{A5608386-5A1B-4C6D-A3F0-EF28F300F9D0}"/>
    <cellStyle name="Total 2 3 3 12 6 2" xfId="39922" xr:uid="{73A2472F-8B52-47D3-8116-D520D496B610}"/>
    <cellStyle name="Total 2 3 3 12 6 3" xfId="39923" xr:uid="{EB133DC8-D24B-48F8-AD14-653A4D32F348}"/>
    <cellStyle name="Total 2 3 3 12 7" xfId="39924" xr:uid="{CD8AA040-A334-4BC7-A310-E8A05290712D}"/>
    <cellStyle name="Total 2 3 3 12 8" xfId="39925" xr:uid="{88DD84CB-B7D5-45BA-B109-67F596684B81}"/>
    <cellStyle name="Total 2 3 3 12 9" xfId="39926" xr:uid="{A4204D9E-1CD9-4779-A846-9BA9F6BAD711}"/>
    <cellStyle name="Total 2 3 3 13" xfId="39927" xr:uid="{C0944CC8-7C4C-4769-AE4B-DBB75DCD07AD}"/>
    <cellStyle name="Total 2 3 3 13 2" xfId="39928" xr:uid="{AE8CA9EC-14F8-43F0-8084-B5850B228BF6}"/>
    <cellStyle name="Total 2 3 3 13 2 2" xfId="39929" xr:uid="{B33E5D93-8F5C-48B8-854E-C57B64262F81}"/>
    <cellStyle name="Total 2 3 3 13 2 3" xfId="39930" xr:uid="{CC655418-6DA6-4EFA-B1BD-33B559CAB202}"/>
    <cellStyle name="Total 2 3 3 13 3" xfId="39931" xr:uid="{8E059C14-6785-46B5-ABF6-ECD5629AC092}"/>
    <cellStyle name="Total 2 3 3 13 3 2" xfId="39932" xr:uid="{CFE801B9-FE52-4D64-AC9E-62B594277730}"/>
    <cellStyle name="Total 2 3 3 13 3 3" xfId="39933" xr:uid="{396B32EA-9EAF-4E08-9227-F80A9DF62D1F}"/>
    <cellStyle name="Total 2 3 3 13 4" xfId="39934" xr:uid="{6DD58BBE-CF2C-4331-B351-F8BBBB1C52F5}"/>
    <cellStyle name="Total 2 3 3 13 4 2" xfId="39935" xr:uid="{D18A82C5-9840-480D-A7C0-25214618FCAB}"/>
    <cellStyle name="Total 2 3 3 13 4 3" xfId="39936" xr:uid="{B2801265-D7D2-45C1-AFBC-A93B4CDD6ADD}"/>
    <cellStyle name="Total 2 3 3 13 5" xfId="39937" xr:uid="{9E9D26C0-8C9F-4077-BC10-A186AA344CCF}"/>
    <cellStyle name="Total 2 3 3 13 5 2" xfId="39938" xr:uid="{66F712E5-1283-452B-B6AA-9D51FCA79B92}"/>
    <cellStyle name="Total 2 3 3 13 5 3" xfId="39939" xr:uid="{B84BFC48-5DB0-4243-8FBF-EFAF600CA0B3}"/>
    <cellStyle name="Total 2 3 3 13 6" xfId="39940" xr:uid="{4396115E-73E3-4B10-B81C-B2B2EBC93DEF}"/>
    <cellStyle name="Total 2 3 3 13 6 2" xfId="39941" xr:uid="{83A24547-D4DE-459D-9F74-1EC6B4F3570C}"/>
    <cellStyle name="Total 2 3 3 13 6 3" xfId="39942" xr:uid="{D89359B6-581A-43C9-8C84-4383806F5158}"/>
    <cellStyle name="Total 2 3 3 13 7" xfId="39943" xr:uid="{2830C545-14D7-4F3F-A0C6-6FA623ED653A}"/>
    <cellStyle name="Total 2 3 3 13 8" xfId="39944" xr:uid="{717CC925-8472-4163-8AED-9EB52FC132D0}"/>
    <cellStyle name="Total 2 3 3 13 9" xfId="39945" xr:uid="{CC41DA0E-B438-4CAC-A675-E05D6A877620}"/>
    <cellStyle name="Total 2 3 3 14" xfId="39946" xr:uid="{CAC922B0-679F-4913-9234-C9E63DB14D40}"/>
    <cellStyle name="Total 2 3 3 14 2" xfId="39947" xr:uid="{974426A5-841B-4EE4-865E-C3EE00E6ACD3}"/>
    <cellStyle name="Total 2 3 3 14 3" xfId="39948" xr:uid="{A3A211B8-400D-4C1F-81CC-75719648EA9A}"/>
    <cellStyle name="Total 2 3 3 14 4" xfId="39949" xr:uid="{D5048EFE-520B-40F2-9D0D-C2CA80856808}"/>
    <cellStyle name="Total 2 3 3 15" xfId="39950" xr:uid="{0D50AE2C-B862-4603-BEF7-09CB9B981F72}"/>
    <cellStyle name="Total 2 3 3 16" xfId="39951" xr:uid="{5613424E-EBA3-421D-A97D-E93711814450}"/>
    <cellStyle name="Total 2 3 3 17" xfId="39952" xr:uid="{DBE5BCBA-9C91-49A2-B886-E30FE8E015D5}"/>
    <cellStyle name="Total 2 3 3 18" xfId="39953" xr:uid="{27CBD27B-7D48-468D-B974-4C1DCC190408}"/>
    <cellStyle name="Total 2 3 3 19" xfId="39954" xr:uid="{BF8D00B0-14C4-4BD7-ABE2-EA9C8AEB14E5}"/>
    <cellStyle name="Total 2 3 3 2" xfId="39955" xr:uid="{564626C7-8055-43AF-A1B8-0B3287A94058}"/>
    <cellStyle name="Total 2 3 3 2 10" xfId="39956" xr:uid="{AFBA795E-3D12-4034-9E02-8DE024902CC8}"/>
    <cellStyle name="Total 2 3 3 2 10 2" xfId="39957" xr:uid="{1001F1DC-2BDB-410D-9B1E-8941472B645D}"/>
    <cellStyle name="Total 2 3 3 2 10 2 2" xfId="39958" xr:uid="{8D4165F5-D6BB-4B6A-9E6B-5A48D4E533F8}"/>
    <cellStyle name="Total 2 3 3 2 10 2 3" xfId="39959" xr:uid="{EC748BD8-6F1E-434F-9839-4AA61D31DD95}"/>
    <cellStyle name="Total 2 3 3 2 10 3" xfId="39960" xr:uid="{AF2D9A53-F6ED-4AE9-97AD-E143886E00E3}"/>
    <cellStyle name="Total 2 3 3 2 10 3 2" xfId="39961" xr:uid="{5FB35655-57B0-41EB-9DA0-59C6770D5A59}"/>
    <cellStyle name="Total 2 3 3 2 10 3 3" xfId="39962" xr:uid="{B4DF5546-34FB-4829-AD1E-E1D9CCE3E42C}"/>
    <cellStyle name="Total 2 3 3 2 10 4" xfId="39963" xr:uid="{C07580AF-00FB-45F2-B736-54992D76F189}"/>
    <cellStyle name="Total 2 3 3 2 10 4 2" xfId="39964" xr:uid="{AB763EFE-6453-456D-A5BC-0BA3014E8C15}"/>
    <cellStyle name="Total 2 3 3 2 10 4 3" xfId="39965" xr:uid="{E1E506A9-ED62-49CA-A881-960309FA77DD}"/>
    <cellStyle name="Total 2 3 3 2 10 5" xfId="39966" xr:uid="{4740D780-3E70-4BA3-8E61-078B8EE2FDFA}"/>
    <cellStyle name="Total 2 3 3 2 10 5 2" xfId="39967" xr:uid="{24AF2F63-B750-423D-927D-4D709A91CA39}"/>
    <cellStyle name="Total 2 3 3 2 10 5 3" xfId="39968" xr:uid="{C2B7177A-79B4-4F66-9B07-A6AF366447C3}"/>
    <cellStyle name="Total 2 3 3 2 10 6" xfId="39969" xr:uid="{FAE9D7F9-F890-4FBB-B42F-BAC69CA9AB84}"/>
    <cellStyle name="Total 2 3 3 2 10 6 2" xfId="39970" xr:uid="{12346E88-1E0C-45D3-94F4-D60E94634988}"/>
    <cellStyle name="Total 2 3 3 2 10 6 3" xfId="39971" xr:uid="{2FDD0983-584E-4CBB-A4A2-55E9F89763FE}"/>
    <cellStyle name="Total 2 3 3 2 10 7" xfId="39972" xr:uid="{5F751754-F586-41CA-9005-B4FBEA2C133C}"/>
    <cellStyle name="Total 2 3 3 2 10 8" xfId="39973" xr:uid="{70D4FDF1-BB6C-40A8-ACC0-881E5DC5AC38}"/>
    <cellStyle name="Total 2 3 3 2 11" xfId="39974" xr:uid="{128DEA8A-F131-4F01-9ABF-C25728DB63D3}"/>
    <cellStyle name="Total 2 3 3 2 11 2" xfId="39975" xr:uid="{0E4D7DD1-0A2D-4961-BD21-386994D7ED8F}"/>
    <cellStyle name="Total 2 3 3 2 11 2 2" xfId="39976" xr:uid="{4249B2B9-D7DD-492C-AF8F-CD6A65D183C1}"/>
    <cellStyle name="Total 2 3 3 2 11 2 3" xfId="39977" xr:uid="{2D5BFD09-94F2-465E-B1A8-FDB392CA63F3}"/>
    <cellStyle name="Total 2 3 3 2 11 3" xfId="39978" xr:uid="{9A5682D9-86ED-4E24-B3C7-5AD8E06E12BF}"/>
    <cellStyle name="Total 2 3 3 2 11 3 2" xfId="39979" xr:uid="{AC883B1F-833E-43E8-B579-63D30C2CF476}"/>
    <cellStyle name="Total 2 3 3 2 11 3 3" xfId="39980" xr:uid="{EE8242A7-BA3D-4A9B-8D02-FF4BB1519B79}"/>
    <cellStyle name="Total 2 3 3 2 11 4" xfId="39981" xr:uid="{BA35A7AB-B60A-4952-B042-CC3C9D8FD647}"/>
    <cellStyle name="Total 2 3 3 2 11 4 2" xfId="39982" xr:uid="{D803C5A8-0939-4E99-9601-C40AE3545B19}"/>
    <cellStyle name="Total 2 3 3 2 11 4 3" xfId="39983" xr:uid="{2B96A257-FEA4-4D17-AE9F-0C3496094738}"/>
    <cellStyle name="Total 2 3 3 2 11 5" xfId="39984" xr:uid="{4DC40D94-B501-4322-82F1-D6D3700BD58B}"/>
    <cellStyle name="Total 2 3 3 2 11 5 2" xfId="39985" xr:uid="{556B3B6E-1528-4462-9A17-4EEC467A0361}"/>
    <cellStyle name="Total 2 3 3 2 11 5 3" xfId="39986" xr:uid="{130F8131-3B0F-4E62-8304-5B548081A093}"/>
    <cellStyle name="Total 2 3 3 2 11 6" xfId="39987" xr:uid="{43378699-DC39-43B0-9577-18D77EDC3645}"/>
    <cellStyle name="Total 2 3 3 2 11 6 2" xfId="39988" xr:uid="{DE93830C-F4B0-4BC1-A201-AE25B7F141B7}"/>
    <cellStyle name="Total 2 3 3 2 11 6 3" xfId="39989" xr:uid="{46870299-1405-450E-A05D-C0160CF88DC4}"/>
    <cellStyle name="Total 2 3 3 2 11 7" xfId="39990" xr:uid="{4CF30209-5F1B-43D2-A2F6-70389B018F20}"/>
    <cellStyle name="Total 2 3 3 2 11 8" xfId="39991" xr:uid="{C3C8BB8D-AA17-4E6A-BCD8-B0A7A40B550A}"/>
    <cellStyle name="Total 2 3 3 2 12" xfId="39992" xr:uid="{ED3967D1-978D-4C78-AFD2-E5FCA6A46845}"/>
    <cellStyle name="Total 2 3 3 2 12 2" xfId="39993" xr:uid="{D1B700DB-2428-4F9E-A384-9C9177F6F2D0}"/>
    <cellStyle name="Total 2 3 3 2 12 2 2" xfId="39994" xr:uid="{11812DBE-EC5A-43B4-977E-BF5C389855D6}"/>
    <cellStyle name="Total 2 3 3 2 12 2 3" xfId="39995" xr:uid="{9359A0C0-C9B3-4B0A-B14A-7BEB2B951811}"/>
    <cellStyle name="Total 2 3 3 2 12 3" xfId="39996" xr:uid="{4CC3ED86-FAE6-412F-A9F6-604ED75824E9}"/>
    <cellStyle name="Total 2 3 3 2 12 3 2" xfId="39997" xr:uid="{143452B8-CCA2-4092-BCC3-BF80AEA96012}"/>
    <cellStyle name="Total 2 3 3 2 12 3 3" xfId="39998" xr:uid="{B9A563DA-D66C-4B57-A714-A04B2AF5E332}"/>
    <cellStyle name="Total 2 3 3 2 12 4" xfId="39999" xr:uid="{97F4E527-3292-4B7E-AA56-9FDAB7607A6A}"/>
    <cellStyle name="Total 2 3 3 2 12 4 2" xfId="40000" xr:uid="{B38BD15D-B99C-48E8-934E-9928E6C7A997}"/>
    <cellStyle name="Total 2 3 3 2 12 4 3" xfId="40001" xr:uid="{CC7682E3-6D25-4BE1-B4D4-FAC0A71739DD}"/>
    <cellStyle name="Total 2 3 3 2 12 5" xfId="40002" xr:uid="{BB616299-A7C9-41EC-A27F-BB9C1CFBD65E}"/>
    <cellStyle name="Total 2 3 3 2 12 5 2" xfId="40003" xr:uid="{A71D0518-9F57-4AAB-9DD6-EB0D8C5BE695}"/>
    <cellStyle name="Total 2 3 3 2 12 5 3" xfId="40004" xr:uid="{FB4E49BE-C31C-4ACC-A802-A574A454D28B}"/>
    <cellStyle name="Total 2 3 3 2 12 6" xfId="40005" xr:uid="{B520EF4A-95D9-43B1-B4A7-FD0D53E3A7BD}"/>
    <cellStyle name="Total 2 3 3 2 12 6 2" xfId="40006" xr:uid="{6D36F6C5-0F18-48EC-9761-863768FB77D4}"/>
    <cellStyle name="Total 2 3 3 2 12 6 3" xfId="40007" xr:uid="{8F047098-2231-49BE-B929-ED24062C2DAD}"/>
    <cellStyle name="Total 2 3 3 2 12 7" xfId="40008" xr:uid="{90CB2B52-AF0A-4EC4-BBFC-3F30227636A3}"/>
    <cellStyle name="Total 2 3 3 2 12 8" xfId="40009" xr:uid="{E4178DE5-2F87-4A45-AF9D-70603D03D7EE}"/>
    <cellStyle name="Total 2 3 3 2 13" xfId="40010" xr:uid="{4932A8AD-9952-4A80-9EF6-1741143858C0}"/>
    <cellStyle name="Total 2 3 3 2 13 2" xfId="40011" xr:uid="{71FE7090-A3CF-4CEF-B7BF-0A8AC38CF728}"/>
    <cellStyle name="Total 2 3 3 2 13 2 2" xfId="40012" xr:uid="{7DB1764C-082F-4E2A-9F69-0845276EBCFF}"/>
    <cellStyle name="Total 2 3 3 2 13 2 3" xfId="40013" xr:uid="{36F3B3DA-9426-4E6F-989E-3B431D740B96}"/>
    <cellStyle name="Total 2 3 3 2 13 3" xfId="40014" xr:uid="{F723D4AB-20A9-4349-B0DD-E2EF3338AFC9}"/>
    <cellStyle name="Total 2 3 3 2 13 3 2" xfId="40015" xr:uid="{6FDAB499-EA5B-4F17-8D65-6A4D752E81BB}"/>
    <cellStyle name="Total 2 3 3 2 13 3 3" xfId="40016" xr:uid="{3B3E0CA1-B489-4F9C-BE40-157B01D7DF8B}"/>
    <cellStyle name="Total 2 3 3 2 13 4" xfId="40017" xr:uid="{FB0DC214-7334-4936-B740-22AC3C1C0E53}"/>
    <cellStyle name="Total 2 3 3 2 13 4 2" xfId="40018" xr:uid="{C2BF6839-8F03-4DE2-81CC-F557FDB652EC}"/>
    <cellStyle name="Total 2 3 3 2 13 4 3" xfId="40019" xr:uid="{49C6F544-7B0B-4F44-BF1D-B1C36788E382}"/>
    <cellStyle name="Total 2 3 3 2 13 5" xfId="40020" xr:uid="{DCD2DC7A-66BE-435E-8A85-6CEF509A75A5}"/>
    <cellStyle name="Total 2 3 3 2 13 5 2" xfId="40021" xr:uid="{3C3FB075-35C6-4E05-9D90-A02779F9150A}"/>
    <cellStyle name="Total 2 3 3 2 13 5 3" xfId="40022" xr:uid="{3D5DF0AD-E08A-4626-B0F3-249B680C9334}"/>
    <cellStyle name="Total 2 3 3 2 13 6" xfId="40023" xr:uid="{FE2186E9-DA22-4862-B8EA-B5E5C97E4B21}"/>
    <cellStyle name="Total 2 3 3 2 13 6 2" xfId="40024" xr:uid="{C44E106F-D69B-412F-A372-872AA4466ECC}"/>
    <cellStyle name="Total 2 3 3 2 13 6 3" xfId="40025" xr:uid="{69A07EA3-C435-4E31-9F05-96EEB67A2489}"/>
    <cellStyle name="Total 2 3 3 2 13 7" xfId="40026" xr:uid="{0BBB42A5-67AC-4DE8-A663-E23BEDC880D1}"/>
    <cellStyle name="Total 2 3 3 2 13 8" xfId="40027" xr:uid="{429CD6A6-41EA-43A1-B777-D46C100FB5F3}"/>
    <cellStyle name="Total 2 3 3 2 14" xfId="40028" xr:uid="{192168FA-3D66-4E92-BCC2-B59477F1AA80}"/>
    <cellStyle name="Total 2 3 3 2 14 2" xfId="40029" xr:uid="{7FFCCF2C-36D9-4849-A5B8-C5B7F8ADCB90}"/>
    <cellStyle name="Total 2 3 3 2 14 2 2" xfId="40030" xr:uid="{2D8A9B7A-1EBB-47B3-ACDA-230890A75CF8}"/>
    <cellStyle name="Total 2 3 3 2 14 2 3" xfId="40031" xr:uid="{C97927BA-6E51-4306-B2A7-8DFAB8EB8723}"/>
    <cellStyle name="Total 2 3 3 2 14 3" xfId="40032" xr:uid="{626A6781-8BD9-4AC8-8D01-AB2B4AC5E435}"/>
    <cellStyle name="Total 2 3 3 2 14 3 2" xfId="40033" xr:uid="{0FB6FDF8-1735-4882-BF28-9BA303FE10D2}"/>
    <cellStyle name="Total 2 3 3 2 14 3 3" xfId="40034" xr:uid="{9153E457-A8BB-4716-992F-BCE0E4FAB538}"/>
    <cellStyle name="Total 2 3 3 2 14 4" xfId="40035" xr:uid="{56DCFCFD-BFD0-4697-AE2E-CA28C3B9631A}"/>
    <cellStyle name="Total 2 3 3 2 14 4 2" xfId="40036" xr:uid="{44EA8268-07F7-4E27-837A-035CA133E891}"/>
    <cellStyle name="Total 2 3 3 2 14 4 3" xfId="40037" xr:uid="{0D5DD4CB-165F-4318-A4D2-101E03FC08DE}"/>
    <cellStyle name="Total 2 3 3 2 14 5" xfId="40038" xr:uid="{DE2082F1-FDA3-4A2C-80EF-9FAC239E440D}"/>
    <cellStyle name="Total 2 3 3 2 14 5 2" xfId="40039" xr:uid="{E39B6E2C-1EC0-42BE-A85A-D1786E6278CA}"/>
    <cellStyle name="Total 2 3 3 2 14 5 3" xfId="40040" xr:uid="{D32B3CAA-3F5E-4577-B125-C49D78445AF3}"/>
    <cellStyle name="Total 2 3 3 2 14 6" xfId="40041" xr:uid="{EDAAD11D-FCD5-4AB6-9B7F-1553CCE5BABC}"/>
    <cellStyle name="Total 2 3 3 2 14 6 2" xfId="40042" xr:uid="{07791514-331D-49AD-B12F-5526C4CC7932}"/>
    <cellStyle name="Total 2 3 3 2 14 6 3" xfId="40043" xr:uid="{1359711E-A04E-4592-8D01-9DE801012E1F}"/>
    <cellStyle name="Total 2 3 3 2 14 7" xfId="40044" xr:uid="{70B53827-F92E-494B-93B3-C492F3D4EAEA}"/>
    <cellStyle name="Total 2 3 3 2 14 8" xfId="40045" xr:uid="{45520C75-1E15-4E2C-B35E-608CA56CE3E2}"/>
    <cellStyle name="Total 2 3 3 2 15" xfId="40046" xr:uid="{10F0B18F-D64A-4EA3-834D-3E4A81D6BF4E}"/>
    <cellStyle name="Total 2 3 3 2 15 2" xfId="40047" xr:uid="{932AB736-3A88-40AA-9675-36D97A0BE6AA}"/>
    <cellStyle name="Total 2 3 3 2 15 3" xfId="40048" xr:uid="{4EC35253-6D02-4747-BCBE-26E3B0FAC8C0}"/>
    <cellStyle name="Total 2 3 3 2 16" xfId="40049" xr:uid="{45ECD7B6-1644-446C-A062-DD7E18E284BF}"/>
    <cellStyle name="Total 2 3 3 2 16 2" xfId="40050" xr:uid="{1D840C5D-AD9F-44EC-9620-36819CA1622C}"/>
    <cellStyle name="Total 2 3 3 2 16 3" xfId="40051" xr:uid="{1BA514AE-D210-4C2E-9F73-A1678C47CFC5}"/>
    <cellStyle name="Total 2 3 3 2 17" xfId="40052" xr:uid="{5DD62729-B6D3-4898-B3F7-32097AD03BF5}"/>
    <cellStyle name="Total 2 3 3 2 18" xfId="40053" xr:uid="{EEAB0B24-8BFF-4D9B-AB31-9E0D178865D0}"/>
    <cellStyle name="Total 2 3 3 2 2" xfId="40054" xr:uid="{394D512F-7A8F-4167-8977-F96A1391F1CF}"/>
    <cellStyle name="Total 2 3 3 2 2 2" xfId="40055" xr:uid="{06DE99A1-581E-4899-BDD0-E5A0520FDC96}"/>
    <cellStyle name="Total 2 3 3 2 2 2 2" xfId="40056" xr:uid="{388238DF-9862-4C35-908A-78D6141C67E6}"/>
    <cellStyle name="Total 2 3 3 2 2 2 3" xfId="40057" xr:uid="{F80F960C-88FD-451E-AB47-650C97F235A4}"/>
    <cellStyle name="Total 2 3 3 2 2 3" xfId="40058" xr:uid="{F9C77719-18A5-46C0-A500-D65B42BB8161}"/>
    <cellStyle name="Total 2 3 3 2 2 3 2" xfId="40059" xr:uid="{FA241500-B175-4774-B55B-F5D57C4489B5}"/>
    <cellStyle name="Total 2 3 3 2 2 3 3" xfId="40060" xr:uid="{E33227AE-DCD8-440E-A795-190A10D358D9}"/>
    <cellStyle name="Total 2 3 3 2 2 4" xfId="40061" xr:uid="{1CA66DB1-D0F7-45B2-BA58-BD606D9492E3}"/>
    <cellStyle name="Total 2 3 3 2 2 4 2" xfId="40062" xr:uid="{650657A9-C8DC-4ADF-8306-E89E79D6B156}"/>
    <cellStyle name="Total 2 3 3 2 2 4 3" xfId="40063" xr:uid="{5182A873-F23F-4FDD-97A3-4A92506B6ABD}"/>
    <cellStyle name="Total 2 3 3 2 2 5" xfId="40064" xr:uid="{849C5E4E-1737-444A-BEBF-5F37223DA3D9}"/>
    <cellStyle name="Total 2 3 3 2 2 5 2" xfId="40065" xr:uid="{0726102A-B089-4631-993D-B5EACC7250D5}"/>
    <cellStyle name="Total 2 3 3 2 2 5 3" xfId="40066" xr:uid="{BB1D2390-3EB6-46EE-92FC-A6A27152C143}"/>
    <cellStyle name="Total 2 3 3 2 2 6" xfId="40067" xr:uid="{462538B6-894B-4221-98F9-703A7682B099}"/>
    <cellStyle name="Total 2 3 3 2 2 6 2" xfId="40068" xr:uid="{E4D206CA-2D8E-4F23-AB50-B78EC577EC87}"/>
    <cellStyle name="Total 2 3 3 2 2 6 3" xfId="40069" xr:uid="{5635DA4B-80DF-4392-95EB-B1BB6D48A491}"/>
    <cellStyle name="Total 2 3 3 2 2 7" xfId="40070" xr:uid="{3BD0C885-5C9D-4988-ABA8-E9163EC472EB}"/>
    <cellStyle name="Total 2 3 3 2 2 8" xfId="40071" xr:uid="{EF724E0F-38E9-4BC4-8CAD-AE2ED59CDA6E}"/>
    <cellStyle name="Total 2 3 3 2 2 9" xfId="40072" xr:uid="{232124ED-8A15-466F-B7FA-870EEAF672C4}"/>
    <cellStyle name="Total 2 3 3 2 3" xfId="40073" xr:uid="{A453EF2D-0766-4B45-9172-A429A25C4B18}"/>
    <cellStyle name="Total 2 3 3 2 3 2" xfId="40074" xr:uid="{6CB4E358-2462-4459-A946-A3F8DB2BB2EF}"/>
    <cellStyle name="Total 2 3 3 2 3 2 2" xfId="40075" xr:uid="{07B688E1-E9E7-4C6A-8E57-FCF270D3B716}"/>
    <cellStyle name="Total 2 3 3 2 3 2 3" xfId="40076" xr:uid="{F7A28252-ED8E-47B4-8707-5C9910D62063}"/>
    <cellStyle name="Total 2 3 3 2 3 3" xfId="40077" xr:uid="{DF10F796-1231-4F95-A195-01B770296327}"/>
    <cellStyle name="Total 2 3 3 2 3 3 2" xfId="40078" xr:uid="{4BE4975D-E1FE-4BCE-9509-C4FA4F252557}"/>
    <cellStyle name="Total 2 3 3 2 3 3 3" xfId="40079" xr:uid="{B0C1ACD7-7F95-4C89-8BED-6D9E1AF44B69}"/>
    <cellStyle name="Total 2 3 3 2 3 4" xfId="40080" xr:uid="{98088E47-3B31-4B7A-AAB8-48E49732EA72}"/>
    <cellStyle name="Total 2 3 3 2 3 4 2" xfId="40081" xr:uid="{7A6F724B-2E91-4B9D-8A82-3148AFCAA08C}"/>
    <cellStyle name="Total 2 3 3 2 3 4 3" xfId="40082" xr:uid="{1F8BF999-3B21-41A4-BB83-330D62AFB2D9}"/>
    <cellStyle name="Total 2 3 3 2 3 5" xfId="40083" xr:uid="{320C885A-F2CB-4265-A307-03CA52CAEBEB}"/>
    <cellStyle name="Total 2 3 3 2 3 5 2" xfId="40084" xr:uid="{6C1238FE-C2FF-46D8-A017-886F7511E422}"/>
    <cellStyle name="Total 2 3 3 2 3 5 3" xfId="40085" xr:uid="{EA52AD22-9108-4E06-A513-92A79D2AC091}"/>
    <cellStyle name="Total 2 3 3 2 3 6" xfId="40086" xr:uid="{F275D9CB-84EA-4A94-90D7-7A05647145FF}"/>
    <cellStyle name="Total 2 3 3 2 3 6 2" xfId="40087" xr:uid="{E0BC7547-0194-41A0-A34B-3B3712AF29F6}"/>
    <cellStyle name="Total 2 3 3 2 3 6 3" xfId="40088" xr:uid="{EB063C66-E805-4386-80FA-A5DC33DF3F9E}"/>
    <cellStyle name="Total 2 3 3 2 3 7" xfId="40089" xr:uid="{F47606EE-FCA4-4E0E-8754-D248399E94AE}"/>
    <cellStyle name="Total 2 3 3 2 3 8" xfId="40090" xr:uid="{8DAFF808-4E72-4775-91DD-B390B51DFAE8}"/>
    <cellStyle name="Total 2 3 3 2 3 9" xfId="40091" xr:uid="{8D0BC2FF-642D-48E9-848D-F5046572A7AA}"/>
    <cellStyle name="Total 2 3 3 2 4" xfId="40092" xr:uid="{7BC57C9E-A205-424E-9886-1E3CB1F02D8C}"/>
    <cellStyle name="Total 2 3 3 2 4 2" xfId="40093" xr:uid="{AA52E99D-92CB-44A7-9740-93EFD4F285DB}"/>
    <cellStyle name="Total 2 3 3 2 4 2 2" xfId="40094" xr:uid="{36668E16-BC12-4121-A454-557D49C340A5}"/>
    <cellStyle name="Total 2 3 3 2 4 2 3" xfId="40095" xr:uid="{D8939078-00FB-41B3-922E-4F7764032B97}"/>
    <cellStyle name="Total 2 3 3 2 4 3" xfId="40096" xr:uid="{6D9F069F-0280-468E-8DAD-F3B884EFC062}"/>
    <cellStyle name="Total 2 3 3 2 4 3 2" xfId="40097" xr:uid="{F308E90E-41BD-481D-8F5E-0483C6E529D1}"/>
    <cellStyle name="Total 2 3 3 2 4 3 3" xfId="40098" xr:uid="{73907341-195B-4911-B192-A112A726B475}"/>
    <cellStyle name="Total 2 3 3 2 4 4" xfId="40099" xr:uid="{96DB5CDF-EEB9-4439-9139-13C8B517E5F1}"/>
    <cellStyle name="Total 2 3 3 2 4 4 2" xfId="40100" xr:uid="{7FFC74B2-5090-4C47-BFEF-C213A594F33B}"/>
    <cellStyle name="Total 2 3 3 2 4 4 3" xfId="40101" xr:uid="{B95B611A-18CB-4677-BA8C-301EA9508258}"/>
    <cellStyle name="Total 2 3 3 2 4 5" xfId="40102" xr:uid="{74506932-9EBF-4516-9EF5-AEE8FCE0AE09}"/>
    <cellStyle name="Total 2 3 3 2 4 5 2" xfId="40103" xr:uid="{61F370A2-9900-4562-8C1D-2894102FC45E}"/>
    <cellStyle name="Total 2 3 3 2 4 5 3" xfId="40104" xr:uid="{FA6A78C6-F681-48DE-84D3-B0CDE801C150}"/>
    <cellStyle name="Total 2 3 3 2 4 6" xfId="40105" xr:uid="{3527EBC4-D292-4F2B-8C67-185DA1296D24}"/>
    <cellStyle name="Total 2 3 3 2 4 6 2" xfId="40106" xr:uid="{C2DD04B7-BE0C-419B-8A53-8DBC52005EE1}"/>
    <cellStyle name="Total 2 3 3 2 4 6 3" xfId="40107" xr:uid="{8CD967BE-4A85-4F44-8305-B0B4D1DF9BA1}"/>
    <cellStyle name="Total 2 3 3 2 4 7" xfId="40108" xr:uid="{34D57191-485A-4D76-80EF-D39B7F467494}"/>
    <cellStyle name="Total 2 3 3 2 4 8" xfId="40109" xr:uid="{922C6F13-937A-41A2-9482-F6006BB811CE}"/>
    <cellStyle name="Total 2 3 3 2 4 9" xfId="40110" xr:uid="{C507C035-35AC-449F-96BC-3E7134951262}"/>
    <cellStyle name="Total 2 3 3 2 5" xfId="40111" xr:uid="{5575B155-B49F-4105-94CC-DFB58D44450F}"/>
    <cellStyle name="Total 2 3 3 2 5 2" xfId="40112" xr:uid="{804B76DB-8F72-4F55-B99C-CE50675A90F1}"/>
    <cellStyle name="Total 2 3 3 2 5 2 2" xfId="40113" xr:uid="{B8A4943F-EB80-47A4-89B3-361FBB44115D}"/>
    <cellStyle name="Total 2 3 3 2 5 2 3" xfId="40114" xr:uid="{C56DE53D-D45D-42C8-87ED-E27B448EA3EA}"/>
    <cellStyle name="Total 2 3 3 2 5 3" xfId="40115" xr:uid="{45EB3D55-0D85-45DD-BED5-37C38447D689}"/>
    <cellStyle name="Total 2 3 3 2 5 3 2" xfId="40116" xr:uid="{172D59E6-648F-47BD-B9A4-E926E1061728}"/>
    <cellStyle name="Total 2 3 3 2 5 3 3" xfId="40117" xr:uid="{8E30B415-B2AB-43DD-BC02-5A3C12EC1B8F}"/>
    <cellStyle name="Total 2 3 3 2 5 4" xfId="40118" xr:uid="{F32037E8-29BA-46BB-AB67-E58A0BAF9D55}"/>
    <cellStyle name="Total 2 3 3 2 5 4 2" xfId="40119" xr:uid="{4FC56905-4BD7-41CB-8CCC-3D14F9AAAFD9}"/>
    <cellStyle name="Total 2 3 3 2 5 4 3" xfId="40120" xr:uid="{CD4CDF68-AD26-4756-A4D6-08224E89D031}"/>
    <cellStyle name="Total 2 3 3 2 5 5" xfId="40121" xr:uid="{F292E52C-D476-4D09-98C0-C9DFE3CDAF21}"/>
    <cellStyle name="Total 2 3 3 2 5 5 2" xfId="40122" xr:uid="{66D890F5-CEEF-4DE0-9F40-54C3F0859AE1}"/>
    <cellStyle name="Total 2 3 3 2 5 5 3" xfId="40123" xr:uid="{F85992A5-22E7-47C9-9769-F1F914B0704F}"/>
    <cellStyle name="Total 2 3 3 2 5 6" xfId="40124" xr:uid="{B88D6020-E6DE-40A4-8172-764E6DB455F6}"/>
    <cellStyle name="Total 2 3 3 2 5 6 2" xfId="40125" xr:uid="{2344E676-A5FC-4843-94FD-E840139D29DF}"/>
    <cellStyle name="Total 2 3 3 2 5 6 3" xfId="40126" xr:uid="{9C541674-830E-4BAB-A34B-02F4739ECF72}"/>
    <cellStyle name="Total 2 3 3 2 5 7" xfId="40127" xr:uid="{5B67D4D8-1630-46A6-B203-61488924ECD0}"/>
    <cellStyle name="Total 2 3 3 2 5 8" xfId="40128" xr:uid="{337430F8-4FC9-4B73-B2A5-9D00B777D6AC}"/>
    <cellStyle name="Total 2 3 3 2 5 9" xfId="40129" xr:uid="{A4657957-7CA5-41B8-9554-B7867A0D5AE8}"/>
    <cellStyle name="Total 2 3 3 2 6" xfId="40130" xr:uid="{DD37E8DE-C21E-45CE-98CA-BF367DD4ABFA}"/>
    <cellStyle name="Total 2 3 3 2 6 2" xfId="40131" xr:uid="{98EA793F-194F-4910-B031-A0E35BFCE5FA}"/>
    <cellStyle name="Total 2 3 3 2 6 2 2" xfId="40132" xr:uid="{F1B4F6B0-F1AC-48B2-BDD5-1AA27D86D220}"/>
    <cellStyle name="Total 2 3 3 2 6 2 3" xfId="40133" xr:uid="{93A8A76F-3EAE-43DA-A6DC-80D18041860E}"/>
    <cellStyle name="Total 2 3 3 2 6 3" xfId="40134" xr:uid="{50B53188-C3A4-4DA2-9A07-4CD8E1ECCCF5}"/>
    <cellStyle name="Total 2 3 3 2 6 3 2" xfId="40135" xr:uid="{A788CD9D-6068-42D1-A7DD-351CD0CDC0AF}"/>
    <cellStyle name="Total 2 3 3 2 6 3 3" xfId="40136" xr:uid="{895C802D-B6C4-436A-BB75-CCCBF61FB60B}"/>
    <cellStyle name="Total 2 3 3 2 6 4" xfId="40137" xr:uid="{2CF80CA2-138E-4EB8-BB36-B7DBEE386286}"/>
    <cellStyle name="Total 2 3 3 2 6 4 2" xfId="40138" xr:uid="{A0AFF6EB-B084-4991-A663-6CC33A75EEB7}"/>
    <cellStyle name="Total 2 3 3 2 6 4 3" xfId="40139" xr:uid="{45B88F64-0258-411E-932A-03B3DF912DD5}"/>
    <cellStyle name="Total 2 3 3 2 6 5" xfId="40140" xr:uid="{55762ECA-C173-4FAD-B07C-98262DEDF733}"/>
    <cellStyle name="Total 2 3 3 2 6 5 2" xfId="40141" xr:uid="{F805B8BB-2954-4319-80D7-EC359709FB11}"/>
    <cellStyle name="Total 2 3 3 2 6 5 3" xfId="40142" xr:uid="{27D9243A-B3D9-4C27-AC40-BCC6CC0E3B8F}"/>
    <cellStyle name="Total 2 3 3 2 6 6" xfId="40143" xr:uid="{C8ACFE33-C8BF-467A-8070-41911D70BC79}"/>
    <cellStyle name="Total 2 3 3 2 6 6 2" xfId="40144" xr:uid="{EDE702AA-49BB-4C19-BA7D-456DFBF740C7}"/>
    <cellStyle name="Total 2 3 3 2 6 6 3" xfId="40145" xr:uid="{2A716BE9-713B-42C4-A8D3-8F3ABCFA1537}"/>
    <cellStyle name="Total 2 3 3 2 6 7" xfId="40146" xr:uid="{6C166917-D370-4BEE-8834-95338139BF60}"/>
    <cellStyle name="Total 2 3 3 2 6 8" xfId="40147" xr:uid="{551A58F1-12A5-4CAD-9CAA-352551CDCF58}"/>
    <cellStyle name="Total 2 3 3 2 6 9" xfId="40148" xr:uid="{C3E2A097-ED70-41EB-8002-21394E74A06C}"/>
    <cellStyle name="Total 2 3 3 2 7" xfId="40149" xr:uid="{A0CDF73A-BB28-4EF4-8103-21870387E8E9}"/>
    <cellStyle name="Total 2 3 3 2 7 2" xfId="40150" xr:uid="{B761B6D5-1B0B-44AE-8DBB-1FD98A4174F3}"/>
    <cellStyle name="Total 2 3 3 2 7 2 2" xfId="40151" xr:uid="{FC1601FC-0B70-4E03-B076-9B9D87CED37E}"/>
    <cellStyle name="Total 2 3 3 2 7 2 3" xfId="40152" xr:uid="{7A3A40A9-024B-465E-903A-11FC78776408}"/>
    <cellStyle name="Total 2 3 3 2 7 3" xfId="40153" xr:uid="{38CCE67C-735C-42C0-ADDC-9C82092EF13A}"/>
    <cellStyle name="Total 2 3 3 2 7 3 2" xfId="40154" xr:uid="{D4ABAE22-4AEB-4E3B-8C71-ED483EAC6C6C}"/>
    <cellStyle name="Total 2 3 3 2 7 3 3" xfId="40155" xr:uid="{C09086D6-717A-4086-BA0F-5D9D7F220EA6}"/>
    <cellStyle name="Total 2 3 3 2 7 4" xfId="40156" xr:uid="{B7D67CB7-9BAC-44CE-B983-0B8BD6FAABB1}"/>
    <cellStyle name="Total 2 3 3 2 7 4 2" xfId="40157" xr:uid="{A68F8F8F-AA83-4D00-AF41-87D17C674D6C}"/>
    <cellStyle name="Total 2 3 3 2 7 4 3" xfId="40158" xr:uid="{FB39AAEB-1F32-427F-B289-83A784823C33}"/>
    <cellStyle name="Total 2 3 3 2 7 5" xfId="40159" xr:uid="{094F7B49-6684-4CDE-8A97-4F1EFF0BB979}"/>
    <cellStyle name="Total 2 3 3 2 7 5 2" xfId="40160" xr:uid="{275EF9C2-1E59-41D9-8F62-F01F95BEFE0D}"/>
    <cellStyle name="Total 2 3 3 2 7 5 3" xfId="40161" xr:uid="{4EE53EA4-99A4-443F-834F-6F7648F3C044}"/>
    <cellStyle name="Total 2 3 3 2 7 6" xfId="40162" xr:uid="{B943B625-2890-4A74-8D53-C2D53A428A4E}"/>
    <cellStyle name="Total 2 3 3 2 7 6 2" xfId="40163" xr:uid="{345A2C56-EA86-461D-A970-32AB3BFE0A49}"/>
    <cellStyle name="Total 2 3 3 2 7 6 3" xfId="40164" xr:uid="{734A9988-B100-4145-A5F7-D0D076C1624C}"/>
    <cellStyle name="Total 2 3 3 2 7 7" xfId="40165" xr:uid="{D507CFD6-D8B4-4051-B4D5-3B3CDB622769}"/>
    <cellStyle name="Total 2 3 3 2 7 8" xfId="40166" xr:uid="{836D9A9A-4C4A-48D0-A6E1-8D0B7F35D9A4}"/>
    <cellStyle name="Total 2 3 3 2 7 9" xfId="40167" xr:uid="{6EAD24FE-CCE7-43C7-B46C-CE1ABF30676B}"/>
    <cellStyle name="Total 2 3 3 2 8" xfId="40168" xr:uid="{DAE7015B-F9CA-438D-B65E-C404EBE672BD}"/>
    <cellStyle name="Total 2 3 3 2 8 2" xfId="40169" xr:uid="{F621DD11-2C73-4DF5-8035-A372F4979949}"/>
    <cellStyle name="Total 2 3 3 2 8 2 2" xfId="40170" xr:uid="{4DE422E6-4312-4EC6-96E2-129A7417AD0E}"/>
    <cellStyle name="Total 2 3 3 2 8 2 3" xfId="40171" xr:uid="{30E7FDAB-6C8F-4ED8-BE73-DE5139D8F2EC}"/>
    <cellStyle name="Total 2 3 3 2 8 3" xfId="40172" xr:uid="{476BEDCF-46AC-4AD1-B991-B923E5AE0F9A}"/>
    <cellStyle name="Total 2 3 3 2 8 3 2" xfId="40173" xr:uid="{70911D09-88CF-4FA7-B48C-122E97F3390C}"/>
    <cellStyle name="Total 2 3 3 2 8 3 3" xfId="40174" xr:uid="{ED36D556-3DBC-4498-A216-1FEF009265E5}"/>
    <cellStyle name="Total 2 3 3 2 8 4" xfId="40175" xr:uid="{D5303D5F-541E-4D79-8428-06B94C7B9277}"/>
    <cellStyle name="Total 2 3 3 2 8 4 2" xfId="40176" xr:uid="{CE06B83E-4155-4C64-A82E-DE5883A91097}"/>
    <cellStyle name="Total 2 3 3 2 8 4 3" xfId="40177" xr:uid="{C1482C09-FB34-445A-95FD-A0D129A1BA47}"/>
    <cellStyle name="Total 2 3 3 2 8 5" xfId="40178" xr:uid="{143B43AB-A52B-4AEC-A73A-B10A295BBE24}"/>
    <cellStyle name="Total 2 3 3 2 8 5 2" xfId="40179" xr:uid="{C61ED768-12F5-4F4B-AF25-B665E3AE7552}"/>
    <cellStyle name="Total 2 3 3 2 8 5 3" xfId="40180" xr:uid="{7AFA31C6-5875-4493-9BA0-F97225A4D5B9}"/>
    <cellStyle name="Total 2 3 3 2 8 6" xfId="40181" xr:uid="{C3697E9F-2E04-4A99-A072-C33A3E4EBAB1}"/>
    <cellStyle name="Total 2 3 3 2 8 6 2" xfId="40182" xr:uid="{64DC3B19-5D17-446C-B61B-68FA67238BAA}"/>
    <cellStyle name="Total 2 3 3 2 8 6 3" xfId="40183" xr:uid="{E37B565E-E427-4B90-9C78-EAAC425CB434}"/>
    <cellStyle name="Total 2 3 3 2 8 7" xfId="40184" xr:uid="{A3D97254-D55F-48CA-9472-EF2B3608AD1B}"/>
    <cellStyle name="Total 2 3 3 2 8 8" xfId="40185" xr:uid="{2D527BD4-05AB-4304-BF6C-DC5EFA158D2B}"/>
    <cellStyle name="Total 2 3 3 2 8 9" xfId="40186" xr:uid="{FBFBDF46-839E-4796-81E0-F33EA0D9441F}"/>
    <cellStyle name="Total 2 3 3 2 9" xfId="40187" xr:uid="{8CA549A2-0A88-48F0-900C-E0F6148D097B}"/>
    <cellStyle name="Total 2 3 3 2 9 2" xfId="40188" xr:uid="{284F9646-8DD7-44E0-9C3E-DE0F508D76AE}"/>
    <cellStyle name="Total 2 3 3 2 9 2 2" xfId="40189" xr:uid="{25032580-E722-43C4-B1C4-BD79C7F9CABA}"/>
    <cellStyle name="Total 2 3 3 2 9 2 3" xfId="40190" xr:uid="{6CC6C32A-45AD-4682-AFEF-7FBE6A3A19BF}"/>
    <cellStyle name="Total 2 3 3 2 9 3" xfId="40191" xr:uid="{4EC6922C-CC8D-4A25-9270-D5E1911A57C7}"/>
    <cellStyle name="Total 2 3 3 2 9 3 2" xfId="40192" xr:uid="{F86D452A-D132-41C1-A6BD-330F597418A6}"/>
    <cellStyle name="Total 2 3 3 2 9 3 3" xfId="40193" xr:uid="{5D2C8D00-7A61-424B-B127-B99FA3BCA9CA}"/>
    <cellStyle name="Total 2 3 3 2 9 4" xfId="40194" xr:uid="{8E9316C0-76F9-456E-BF47-7AC040A0D296}"/>
    <cellStyle name="Total 2 3 3 2 9 4 2" xfId="40195" xr:uid="{506D7FEE-9C94-49F6-AB4E-E298DF822500}"/>
    <cellStyle name="Total 2 3 3 2 9 4 3" xfId="40196" xr:uid="{427CA2A3-2D1C-465E-AC2E-E6C91D6FEB8F}"/>
    <cellStyle name="Total 2 3 3 2 9 5" xfId="40197" xr:uid="{4EE2A239-5F08-4870-8E1E-535CA4A0BDD6}"/>
    <cellStyle name="Total 2 3 3 2 9 5 2" xfId="40198" xr:uid="{C63F4633-3768-4714-826D-08D39D799FAE}"/>
    <cellStyle name="Total 2 3 3 2 9 5 3" xfId="40199" xr:uid="{D033DF24-2565-44BC-B468-18CF251836C9}"/>
    <cellStyle name="Total 2 3 3 2 9 6" xfId="40200" xr:uid="{CCEBD562-E620-4F3A-A715-7024E3C0CF13}"/>
    <cellStyle name="Total 2 3 3 2 9 6 2" xfId="40201" xr:uid="{4DB06E0B-CC02-4A23-A64C-EA5AF5692BBD}"/>
    <cellStyle name="Total 2 3 3 2 9 6 3" xfId="40202" xr:uid="{4E3ACF47-B231-4482-B45B-60CBAC420217}"/>
    <cellStyle name="Total 2 3 3 2 9 7" xfId="40203" xr:uid="{A4FBFB50-4308-428B-8724-024435EF2098}"/>
    <cellStyle name="Total 2 3 3 2 9 8" xfId="40204" xr:uid="{91D960CF-94C7-4263-924E-45974C9B9EFC}"/>
    <cellStyle name="Total 2 3 3 20" xfId="40205" xr:uid="{5A950FDA-F6E8-47E3-A128-271A15385D6D}"/>
    <cellStyle name="Total 2 3 3 3" xfId="40206" xr:uid="{2BF2CF08-3C7E-471A-879F-9861997F36FB}"/>
    <cellStyle name="Total 2 3 3 3 10" xfId="40207" xr:uid="{646A523C-FE2B-4D64-AF6E-292BB51BF0E9}"/>
    <cellStyle name="Total 2 3 3 3 10 2" xfId="40208" xr:uid="{CB7E6E78-58AE-4D60-AB9F-6FB950568403}"/>
    <cellStyle name="Total 2 3 3 3 10 2 2" xfId="40209" xr:uid="{6E3E7622-3CEA-4C39-B969-DD5A879CC1A9}"/>
    <cellStyle name="Total 2 3 3 3 10 2 3" xfId="40210" xr:uid="{0D112210-3C46-42E2-A5F9-B8C790BAEE1E}"/>
    <cellStyle name="Total 2 3 3 3 10 3" xfId="40211" xr:uid="{F744632F-12EB-449B-A91C-6E0ED13F3A04}"/>
    <cellStyle name="Total 2 3 3 3 10 3 2" xfId="40212" xr:uid="{F0E655E5-6818-4531-A064-96DBD0759ACF}"/>
    <cellStyle name="Total 2 3 3 3 10 3 3" xfId="40213" xr:uid="{E2A625D0-3AF2-4EA2-A246-8F5A6A486A0A}"/>
    <cellStyle name="Total 2 3 3 3 10 4" xfId="40214" xr:uid="{3E6F0EF0-A817-4FEC-8F31-EAF178D6B938}"/>
    <cellStyle name="Total 2 3 3 3 10 4 2" xfId="40215" xr:uid="{99498C54-D9FF-4EF1-88CE-71697187E1C5}"/>
    <cellStyle name="Total 2 3 3 3 10 4 3" xfId="40216" xr:uid="{71C15778-D395-46F5-87C5-494704CF3232}"/>
    <cellStyle name="Total 2 3 3 3 10 5" xfId="40217" xr:uid="{EE740789-52B1-4AB3-8166-D72FFBE88E46}"/>
    <cellStyle name="Total 2 3 3 3 10 5 2" xfId="40218" xr:uid="{8677BD6C-576A-4DBC-928A-7BCD697CC93B}"/>
    <cellStyle name="Total 2 3 3 3 10 5 3" xfId="40219" xr:uid="{3DF827E8-2097-4386-8C34-A5E619EF170F}"/>
    <cellStyle name="Total 2 3 3 3 10 6" xfId="40220" xr:uid="{2535DA50-3547-4318-9579-1082DFAF641F}"/>
    <cellStyle name="Total 2 3 3 3 10 6 2" xfId="40221" xr:uid="{6F9D02A0-40E7-47F8-BE0C-4825189D3955}"/>
    <cellStyle name="Total 2 3 3 3 10 6 3" xfId="40222" xr:uid="{91EACD3E-BE6D-418F-949D-9E3C0CB84267}"/>
    <cellStyle name="Total 2 3 3 3 10 7" xfId="40223" xr:uid="{41F99FE7-4CA7-4CF7-AB14-F818B58D92AB}"/>
    <cellStyle name="Total 2 3 3 3 10 8" xfId="40224" xr:uid="{56D46168-82C0-4911-87D3-9D6FC727F919}"/>
    <cellStyle name="Total 2 3 3 3 11" xfId="40225" xr:uid="{EBB92452-4A0E-4305-B4FF-297F60693716}"/>
    <cellStyle name="Total 2 3 3 3 11 2" xfId="40226" xr:uid="{05866EA7-8DFE-4126-8082-E6B02DED5BFC}"/>
    <cellStyle name="Total 2 3 3 3 11 2 2" xfId="40227" xr:uid="{04AAA75C-B2B6-4354-BC39-88BB8C38EA22}"/>
    <cellStyle name="Total 2 3 3 3 11 2 3" xfId="40228" xr:uid="{EEDDBEB5-BB69-4E6B-8F5C-23422E13FC33}"/>
    <cellStyle name="Total 2 3 3 3 11 3" xfId="40229" xr:uid="{63086FF8-233E-47B6-8C09-D5AA6CE1861E}"/>
    <cellStyle name="Total 2 3 3 3 11 3 2" xfId="40230" xr:uid="{79626FD6-1B42-4E71-A599-0376EF8FB416}"/>
    <cellStyle name="Total 2 3 3 3 11 3 3" xfId="40231" xr:uid="{CB14589C-6351-4BAD-9734-9CB07EA293CE}"/>
    <cellStyle name="Total 2 3 3 3 11 4" xfId="40232" xr:uid="{D1034805-D959-48B2-B8EC-C68A86567C62}"/>
    <cellStyle name="Total 2 3 3 3 11 4 2" xfId="40233" xr:uid="{A5B4CF0D-6795-43DE-B155-ABB245974B01}"/>
    <cellStyle name="Total 2 3 3 3 11 4 3" xfId="40234" xr:uid="{AC675B1C-80F5-4141-88BB-A10A6466A43C}"/>
    <cellStyle name="Total 2 3 3 3 11 5" xfId="40235" xr:uid="{2C40691F-69D6-4427-8286-000301274935}"/>
    <cellStyle name="Total 2 3 3 3 11 5 2" xfId="40236" xr:uid="{C9C15C8E-269C-47B1-8735-7BC30760DFCF}"/>
    <cellStyle name="Total 2 3 3 3 11 5 3" xfId="40237" xr:uid="{390DC474-F421-4434-9399-104D7369F3B0}"/>
    <cellStyle name="Total 2 3 3 3 11 6" xfId="40238" xr:uid="{67621D14-EF3F-4CB0-8FF8-A347C65C12D8}"/>
    <cellStyle name="Total 2 3 3 3 11 6 2" xfId="40239" xr:uid="{FCD66C13-5006-40F0-BA4D-E59DAA877CE1}"/>
    <cellStyle name="Total 2 3 3 3 11 6 3" xfId="40240" xr:uid="{E674247F-BB07-4BB8-BE53-02A9C40A4195}"/>
    <cellStyle name="Total 2 3 3 3 11 7" xfId="40241" xr:uid="{4DF93776-D0DA-4A8E-ACEE-163FE8A3E7B0}"/>
    <cellStyle name="Total 2 3 3 3 11 8" xfId="40242" xr:uid="{BC9EB38E-6D8C-483F-84EE-C60521780D57}"/>
    <cellStyle name="Total 2 3 3 3 12" xfId="40243" xr:uid="{42A9E035-E3E6-49BB-A74D-8FA59A0B53DB}"/>
    <cellStyle name="Total 2 3 3 3 12 2" xfId="40244" xr:uid="{9419E661-7BA1-43AD-B422-5F554C25474C}"/>
    <cellStyle name="Total 2 3 3 3 12 2 2" xfId="40245" xr:uid="{DA377FA9-8B0A-4766-B26D-1EC760B84CF7}"/>
    <cellStyle name="Total 2 3 3 3 12 2 3" xfId="40246" xr:uid="{41B0E957-0C3B-4162-8627-7466F30C2AA7}"/>
    <cellStyle name="Total 2 3 3 3 12 3" xfId="40247" xr:uid="{7F964A7B-541A-48BD-AF2C-4C21528451A1}"/>
    <cellStyle name="Total 2 3 3 3 12 3 2" xfId="40248" xr:uid="{D2449A94-EBAF-4C9F-9C49-1B4E9C92251B}"/>
    <cellStyle name="Total 2 3 3 3 12 3 3" xfId="40249" xr:uid="{A017BA88-CF6D-4ABC-B25F-342100A5474E}"/>
    <cellStyle name="Total 2 3 3 3 12 4" xfId="40250" xr:uid="{66688082-A60D-41F3-B333-2C3136C0DCDE}"/>
    <cellStyle name="Total 2 3 3 3 12 4 2" xfId="40251" xr:uid="{24BD53AA-00E8-4AEB-AB71-5DCE44849074}"/>
    <cellStyle name="Total 2 3 3 3 12 4 3" xfId="40252" xr:uid="{BE1EC348-677F-413C-BD69-7B307D3E2867}"/>
    <cellStyle name="Total 2 3 3 3 12 5" xfId="40253" xr:uid="{ACFCC9AB-885D-4765-9720-38D3FF35335D}"/>
    <cellStyle name="Total 2 3 3 3 12 5 2" xfId="40254" xr:uid="{64DD7AFE-7BAD-4D90-B8A2-C883592588C7}"/>
    <cellStyle name="Total 2 3 3 3 12 5 3" xfId="40255" xr:uid="{5D7FDAF2-F005-410E-BE25-84E29F195139}"/>
    <cellStyle name="Total 2 3 3 3 12 6" xfId="40256" xr:uid="{69D654B5-DF55-4616-AEAA-F369BFC88000}"/>
    <cellStyle name="Total 2 3 3 3 12 6 2" xfId="40257" xr:uid="{1789BC71-C641-450A-9821-2B65BBA8943E}"/>
    <cellStyle name="Total 2 3 3 3 12 6 3" xfId="40258" xr:uid="{B0973D48-BD56-4FAA-A66E-2CE6EE93A533}"/>
    <cellStyle name="Total 2 3 3 3 12 7" xfId="40259" xr:uid="{F1DCAE0D-F665-42BA-9B2C-7A6192D8498B}"/>
    <cellStyle name="Total 2 3 3 3 12 8" xfId="40260" xr:uid="{9F23774C-3082-4377-8152-4F629F8D6153}"/>
    <cellStyle name="Total 2 3 3 3 13" xfId="40261" xr:uid="{8CAC6699-032B-43B3-BEB6-C337486EC0DB}"/>
    <cellStyle name="Total 2 3 3 3 13 2" xfId="40262" xr:uid="{A35D5670-523E-4F96-AEB0-B1D55D87CDC1}"/>
    <cellStyle name="Total 2 3 3 3 13 2 2" xfId="40263" xr:uid="{B71C814E-9E2C-4780-9AC2-EA18A558364A}"/>
    <cellStyle name="Total 2 3 3 3 13 2 3" xfId="40264" xr:uid="{7D48886E-3D54-4C3A-A173-93A80C0CFFC1}"/>
    <cellStyle name="Total 2 3 3 3 13 3" xfId="40265" xr:uid="{1C33B4A7-D453-47D3-9E2E-5F31A1EDBE87}"/>
    <cellStyle name="Total 2 3 3 3 13 3 2" xfId="40266" xr:uid="{E30F4D23-DE70-4AD7-B19D-9DB83EEAA8F5}"/>
    <cellStyle name="Total 2 3 3 3 13 3 3" xfId="40267" xr:uid="{7B067C02-6FA7-495D-8F6A-77FBDDB4C092}"/>
    <cellStyle name="Total 2 3 3 3 13 4" xfId="40268" xr:uid="{3F336B92-D993-473C-B9A6-6CB032C2E7C0}"/>
    <cellStyle name="Total 2 3 3 3 13 4 2" xfId="40269" xr:uid="{1043BA5A-8C30-45E8-9452-DDF40BECAB8D}"/>
    <cellStyle name="Total 2 3 3 3 13 4 3" xfId="40270" xr:uid="{5C9A28B4-3A65-47E6-AF98-132A2A2095AB}"/>
    <cellStyle name="Total 2 3 3 3 13 5" xfId="40271" xr:uid="{6AED7093-9B4F-4394-AE94-AEC3957C4B8D}"/>
    <cellStyle name="Total 2 3 3 3 13 5 2" xfId="40272" xr:uid="{C13B47CD-E725-4983-A423-970543C00A8F}"/>
    <cellStyle name="Total 2 3 3 3 13 5 3" xfId="40273" xr:uid="{7D5A9C27-5AF3-4C8E-BF20-FC08259C48A4}"/>
    <cellStyle name="Total 2 3 3 3 13 6" xfId="40274" xr:uid="{9A0EC353-FEEF-46B6-9E5D-297429BF6703}"/>
    <cellStyle name="Total 2 3 3 3 13 6 2" xfId="40275" xr:uid="{136EB953-60A5-45BB-93E2-4994478A20AB}"/>
    <cellStyle name="Total 2 3 3 3 13 6 3" xfId="40276" xr:uid="{B75C74E2-B726-42F7-8A7B-DD6AAFDF1D6B}"/>
    <cellStyle name="Total 2 3 3 3 13 7" xfId="40277" xr:uid="{0B5B129B-73A0-4CFD-9FF3-056ADE88DDBC}"/>
    <cellStyle name="Total 2 3 3 3 13 8" xfId="40278" xr:uid="{9DF4A256-D700-4AFB-9532-90DC15B1F329}"/>
    <cellStyle name="Total 2 3 3 3 14" xfId="40279" xr:uid="{AA1E1EB2-DD4E-47FF-A629-520B87D6000D}"/>
    <cellStyle name="Total 2 3 3 3 14 2" xfId="40280" xr:uid="{C476B85E-EAD5-412E-908E-906C6FE7D6CB}"/>
    <cellStyle name="Total 2 3 3 3 14 2 2" xfId="40281" xr:uid="{3CFDD811-3C4B-4862-B7CE-4AF835CF0841}"/>
    <cellStyle name="Total 2 3 3 3 14 2 3" xfId="40282" xr:uid="{FE301B83-A73F-4F38-8791-FE563E13696B}"/>
    <cellStyle name="Total 2 3 3 3 14 3" xfId="40283" xr:uid="{E7B97057-BF1E-4FDB-85DD-17C9BF84D917}"/>
    <cellStyle name="Total 2 3 3 3 14 3 2" xfId="40284" xr:uid="{3C09904F-A84F-4041-817F-E01194E04DE3}"/>
    <cellStyle name="Total 2 3 3 3 14 3 3" xfId="40285" xr:uid="{BC1D8F50-5484-4BA0-92AB-61E798B4618D}"/>
    <cellStyle name="Total 2 3 3 3 14 4" xfId="40286" xr:uid="{1B6DE344-6C72-4F8C-9287-FAE3B7E9912A}"/>
    <cellStyle name="Total 2 3 3 3 14 4 2" xfId="40287" xr:uid="{DB996111-E3C8-45CC-9634-EEB1C86F7EF1}"/>
    <cellStyle name="Total 2 3 3 3 14 4 3" xfId="40288" xr:uid="{A65721E2-A4CC-454A-AA7C-421AFE85D8E0}"/>
    <cellStyle name="Total 2 3 3 3 14 5" xfId="40289" xr:uid="{8A264CA3-D954-4823-9736-9427F59909B4}"/>
    <cellStyle name="Total 2 3 3 3 14 5 2" xfId="40290" xr:uid="{BD240B4D-198D-4A93-A702-625FE2F4CF75}"/>
    <cellStyle name="Total 2 3 3 3 14 5 3" xfId="40291" xr:uid="{ABF017D6-7202-4509-ABC5-5AC0771150D4}"/>
    <cellStyle name="Total 2 3 3 3 14 6" xfId="40292" xr:uid="{6B3AC27D-5712-4452-B2DF-F5B9B833FF5F}"/>
    <cellStyle name="Total 2 3 3 3 14 6 2" xfId="40293" xr:uid="{17C3CB5B-D6A1-4E75-B7DE-ACF5BC1948DD}"/>
    <cellStyle name="Total 2 3 3 3 14 6 3" xfId="40294" xr:uid="{029A7C5C-5988-4B12-B7D4-A4AEFAA779EC}"/>
    <cellStyle name="Total 2 3 3 3 14 7" xfId="40295" xr:uid="{6A924376-62DB-4671-8FC3-F6ADEC1C5A41}"/>
    <cellStyle name="Total 2 3 3 3 14 8" xfId="40296" xr:uid="{EE58D1EA-D9BD-43B7-9E4F-62F2CB342B57}"/>
    <cellStyle name="Total 2 3 3 3 15" xfId="40297" xr:uid="{60537727-7DDD-4E0D-9AE5-43629B8B686A}"/>
    <cellStyle name="Total 2 3 3 3 15 2" xfId="40298" xr:uid="{81C31C69-7C11-4C3E-AC15-73D0F4987701}"/>
    <cellStyle name="Total 2 3 3 3 15 3" xfId="40299" xr:uid="{A2E32775-D92C-4510-B704-C331B0C32455}"/>
    <cellStyle name="Total 2 3 3 3 16" xfId="40300" xr:uid="{9757257D-0D14-4383-A270-579AA2E3A2F3}"/>
    <cellStyle name="Total 2 3 3 3 16 2" xfId="40301" xr:uid="{DBE7E9C3-70C9-42C8-8603-B5FACABC6FF0}"/>
    <cellStyle name="Total 2 3 3 3 16 3" xfId="40302" xr:uid="{F89F31C7-2F78-4E7F-9DCC-41EBA63C9A4D}"/>
    <cellStyle name="Total 2 3 3 3 17" xfId="40303" xr:uid="{C4F5880A-2056-4D28-9673-16ECB09A7191}"/>
    <cellStyle name="Total 2 3 3 3 18" xfId="40304" xr:uid="{59C704F0-2A11-4788-8D94-FAF9A1FDFD99}"/>
    <cellStyle name="Total 2 3 3 3 2" xfId="40305" xr:uid="{B0F480FC-E1E7-4EAE-AD90-F5CEF9A04018}"/>
    <cellStyle name="Total 2 3 3 3 2 2" xfId="40306" xr:uid="{BC44AF51-3852-4B27-856A-0EE9FB58A468}"/>
    <cellStyle name="Total 2 3 3 3 2 2 2" xfId="40307" xr:uid="{C440D8B8-9596-4A3F-80CB-E2A743542DD2}"/>
    <cellStyle name="Total 2 3 3 3 2 2 3" xfId="40308" xr:uid="{3A35530D-68DD-4157-96C6-DDA62098B0FF}"/>
    <cellStyle name="Total 2 3 3 3 2 3" xfId="40309" xr:uid="{E54A1438-3BCD-4B41-B4CF-E3CBB68FA169}"/>
    <cellStyle name="Total 2 3 3 3 2 3 2" xfId="40310" xr:uid="{DC2709BD-E484-4041-95EE-3DC5000BA8A0}"/>
    <cellStyle name="Total 2 3 3 3 2 3 3" xfId="40311" xr:uid="{EBC40DAF-F8E7-4164-B8C7-850A1858C936}"/>
    <cellStyle name="Total 2 3 3 3 2 4" xfId="40312" xr:uid="{DDE06F27-2FF7-43DC-9743-E7356D2BF5B4}"/>
    <cellStyle name="Total 2 3 3 3 2 4 2" xfId="40313" xr:uid="{21E54928-C1CB-43A3-8A96-B108CD0AC54B}"/>
    <cellStyle name="Total 2 3 3 3 2 4 3" xfId="40314" xr:uid="{E9431810-C437-4D93-971B-EAC05F4499C3}"/>
    <cellStyle name="Total 2 3 3 3 2 5" xfId="40315" xr:uid="{0BD74233-2665-4CD9-97A6-25968C6CB617}"/>
    <cellStyle name="Total 2 3 3 3 2 5 2" xfId="40316" xr:uid="{CD1CC4AE-40A8-4BEC-A27C-0E0E6008F85C}"/>
    <cellStyle name="Total 2 3 3 3 2 5 3" xfId="40317" xr:uid="{6ED3B411-20DD-43CB-B7D8-C4E87BBBAC8A}"/>
    <cellStyle name="Total 2 3 3 3 2 6" xfId="40318" xr:uid="{7DD79667-4941-4BE7-B56B-FB2D5F96D353}"/>
    <cellStyle name="Total 2 3 3 3 2 6 2" xfId="40319" xr:uid="{CB420048-8CDE-40FB-A91F-27BF6AD28676}"/>
    <cellStyle name="Total 2 3 3 3 2 6 3" xfId="40320" xr:uid="{AEF1DA1D-3D9D-40B0-8316-1028AEB5080E}"/>
    <cellStyle name="Total 2 3 3 3 2 7" xfId="40321" xr:uid="{DB4E0E1A-453D-4A6A-AE83-123275244F49}"/>
    <cellStyle name="Total 2 3 3 3 2 8" xfId="40322" xr:uid="{7C9363A4-5914-4DFE-9BAD-98C58A299CA0}"/>
    <cellStyle name="Total 2 3 3 3 2 9" xfId="40323" xr:uid="{4DBB9F1B-F493-42B3-ADE0-2A0F4236A225}"/>
    <cellStyle name="Total 2 3 3 3 3" xfId="40324" xr:uid="{D6D8DC5E-2671-438A-B406-6EF815B40CCC}"/>
    <cellStyle name="Total 2 3 3 3 3 2" xfId="40325" xr:uid="{BE5309DF-00DC-4C9C-B1C2-F83C9BB3A743}"/>
    <cellStyle name="Total 2 3 3 3 3 2 2" xfId="40326" xr:uid="{746BFB19-77D6-4013-AABD-EA5B42475D49}"/>
    <cellStyle name="Total 2 3 3 3 3 2 3" xfId="40327" xr:uid="{F4CE8633-52FB-4E04-AFD1-57E5FDDF1CCC}"/>
    <cellStyle name="Total 2 3 3 3 3 3" xfId="40328" xr:uid="{0CEDC7A1-A936-4DCB-BC7E-C9A43A1CAD5E}"/>
    <cellStyle name="Total 2 3 3 3 3 3 2" xfId="40329" xr:uid="{52C64E09-8986-400B-AF81-1B718B31A0EE}"/>
    <cellStyle name="Total 2 3 3 3 3 3 3" xfId="40330" xr:uid="{6415F95F-6EF5-4577-B32E-8CB1F4D09BE0}"/>
    <cellStyle name="Total 2 3 3 3 3 4" xfId="40331" xr:uid="{7AEA734F-8748-4F99-A656-C7A7C3251D06}"/>
    <cellStyle name="Total 2 3 3 3 3 4 2" xfId="40332" xr:uid="{CBC5C2B6-A91D-4F16-9CC0-F68ED5A95F33}"/>
    <cellStyle name="Total 2 3 3 3 3 4 3" xfId="40333" xr:uid="{AD06744F-D6C7-45EE-A6F4-903EB6B51EDA}"/>
    <cellStyle name="Total 2 3 3 3 3 5" xfId="40334" xr:uid="{5A85BBB9-64BA-4CB3-9F71-F128043B0815}"/>
    <cellStyle name="Total 2 3 3 3 3 5 2" xfId="40335" xr:uid="{72929804-F2EC-4D82-8979-98AAA9F0888C}"/>
    <cellStyle name="Total 2 3 3 3 3 5 3" xfId="40336" xr:uid="{19DA4C2A-572C-429E-9A41-DA1BFF358585}"/>
    <cellStyle name="Total 2 3 3 3 3 6" xfId="40337" xr:uid="{D044B5A2-DCA5-4FD8-B712-718894A663FD}"/>
    <cellStyle name="Total 2 3 3 3 3 6 2" xfId="40338" xr:uid="{693358DD-EC05-4B8B-ABBB-CC7C1121DC29}"/>
    <cellStyle name="Total 2 3 3 3 3 6 3" xfId="40339" xr:uid="{517FFAC3-FC6B-4E05-819A-A5A18A1AA59B}"/>
    <cellStyle name="Total 2 3 3 3 3 7" xfId="40340" xr:uid="{6AA4907A-7737-40C8-A6FD-353981466B16}"/>
    <cellStyle name="Total 2 3 3 3 3 8" xfId="40341" xr:uid="{DDE2BACA-C9A8-44C5-BEB5-4BA0FC4FB67F}"/>
    <cellStyle name="Total 2 3 3 3 3 9" xfId="40342" xr:uid="{9A05DC23-2882-4093-8A0C-EC5EC5176099}"/>
    <cellStyle name="Total 2 3 3 3 4" xfId="40343" xr:uid="{969F372E-C8FA-4BA5-AC31-F1B3EB7E50E2}"/>
    <cellStyle name="Total 2 3 3 3 4 2" xfId="40344" xr:uid="{4F4754CB-3039-4B15-9D80-64740AEA119A}"/>
    <cellStyle name="Total 2 3 3 3 4 2 2" xfId="40345" xr:uid="{898D4149-5F39-4320-B609-5F1C71D17E49}"/>
    <cellStyle name="Total 2 3 3 3 4 2 3" xfId="40346" xr:uid="{E7124DC9-4668-47D7-A20A-329BDF2E1785}"/>
    <cellStyle name="Total 2 3 3 3 4 3" xfId="40347" xr:uid="{D6F86832-933A-4121-B4A9-01D6EC76F59C}"/>
    <cellStyle name="Total 2 3 3 3 4 3 2" xfId="40348" xr:uid="{0F5FE85F-F972-4509-BBDC-18F51B29E975}"/>
    <cellStyle name="Total 2 3 3 3 4 3 3" xfId="40349" xr:uid="{47F53CE6-FA9F-459D-8D3A-F183B1C48C74}"/>
    <cellStyle name="Total 2 3 3 3 4 4" xfId="40350" xr:uid="{B5A43E01-EB1E-45C1-B415-34088542CDEE}"/>
    <cellStyle name="Total 2 3 3 3 4 4 2" xfId="40351" xr:uid="{7ED9120D-353C-41AD-8897-FF543B4F45FD}"/>
    <cellStyle name="Total 2 3 3 3 4 4 3" xfId="40352" xr:uid="{7E44F6FA-F345-4C36-B32F-5CFB9EEFC9BA}"/>
    <cellStyle name="Total 2 3 3 3 4 5" xfId="40353" xr:uid="{EB5A1C8E-2473-486A-BDBE-17982485256A}"/>
    <cellStyle name="Total 2 3 3 3 4 5 2" xfId="40354" xr:uid="{D569A401-4E4F-4811-AA6F-3459B20C6942}"/>
    <cellStyle name="Total 2 3 3 3 4 5 3" xfId="40355" xr:uid="{1B758E94-0F90-47F5-98B7-86F252332CB1}"/>
    <cellStyle name="Total 2 3 3 3 4 6" xfId="40356" xr:uid="{2DA0FB4B-CD78-43E5-98B0-FEE4C6FBB204}"/>
    <cellStyle name="Total 2 3 3 3 4 6 2" xfId="40357" xr:uid="{188CAE58-B10A-43AF-A1BC-E29D9681A7D6}"/>
    <cellStyle name="Total 2 3 3 3 4 6 3" xfId="40358" xr:uid="{AE04A26F-D5C0-4A6C-9CDC-F10CCD2FD4CA}"/>
    <cellStyle name="Total 2 3 3 3 4 7" xfId="40359" xr:uid="{AFBCC071-AD10-4F7D-80B1-0AA905953F83}"/>
    <cellStyle name="Total 2 3 3 3 4 8" xfId="40360" xr:uid="{CEAFBA42-77C5-44E7-A97C-43C47F5FBEB0}"/>
    <cellStyle name="Total 2 3 3 3 4 9" xfId="40361" xr:uid="{033E646A-C0C8-4149-B9DE-CB67601D34D4}"/>
    <cellStyle name="Total 2 3 3 3 5" xfId="40362" xr:uid="{ADBE3A5B-E1BB-4943-9059-6AD990FF07CD}"/>
    <cellStyle name="Total 2 3 3 3 5 2" xfId="40363" xr:uid="{A68AF85C-8AF2-4E09-98FB-1BDB78E38C93}"/>
    <cellStyle name="Total 2 3 3 3 5 2 2" xfId="40364" xr:uid="{DCC1607A-414D-4F42-A27B-49D1CFEDA38D}"/>
    <cellStyle name="Total 2 3 3 3 5 2 3" xfId="40365" xr:uid="{401A5777-26BC-49C9-A9B6-AF35F393F693}"/>
    <cellStyle name="Total 2 3 3 3 5 3" xfId="40366" xr:uid="{5F8881AA-C9DD-4A66-89C4-68E14CCD1322}"/>
    <cellStyle name="Total 2 3 3 3 5 3 2" xfId="40367" xr:uid="{666DBE7D-82F8-4412-BE91-C088BBB5533A}"/>
    <cellStyle name="Total 2 3 3 3 5 3 3" xfId="40368" xr:uid="{7EE287EF-51EB-4B95-A6D9-858AEE7DB3C3}"/>
    <cellStyle name="Total 2 3 3 3 5 4" xfId="40369" xr:uid="{72D2E2D3-8AF8-4A6A-A353-93150B716F7E}"/>
    <cellStyle name="Total 2 3 3 3 5 4 2" xfId="40370" xr:uid="{AE0CC599-4A75-408E-8554-3D1ABB2B9FD6}"/>
    <cellStyle name="Total 2 3 3 3 5 4 3" xfId="40371" xr:uid="{FD9647EF-7785-4509-9896-4491F2997C7B}"/>
    <cellStyle name="Total 2 3 3 3 5 5" xfId="40372" xr:uid="{29FD345B-421C-491D-8DCE-36C8370C3873}"/>
    <cellStyle name="Total 2 3 3 3 5 5 2" xfId="40373" xr:uid="{6F6B7D9D-D2AD-4599-9807-0BE97512268E}"/>
    <cellStyle name="Total 2 3 3 3 5 5 3" xfId="40374" xr:uid="{5E6E1202-E6BE-43BF-B8E7-72D5F086F5A2}"/>
    <cellStyle name="Total 2 3 3 3 5 6" xfId="40375" xr:uid="{A6FA5617-A4FD-4281-B3F8-DF3CA7794F17}"/>
    <cellStyle name="Total 2 3 3 3 5 6 2" xfId="40376" xr:uid="{3A7604ED-201E-4458-99C2-A805F8B89034}"/>
    <cellStyle name="Total 2 3 3 3 5 6 3" xfId="40377" xr:uid="{D17D7B34-0F25-4040-89C6-A5C0F69DDC5B}"/>
    <cellStyle name="Total 2 3 3 3 5 7" xfId="40378" xr:uid="{DB0C155B-4B7F-4D89-B020-13F65939D3B3}"/>
    <cellStyle name="Total 2 3 3 3 5 8" xfId="40379" xr:uid="{EE4A4B59-7618-47A7-8990-85EF435DA876}"/>
    <cellStyle name="Total 2 3 3 3 5 9" xfId="40380" xr:uid="{DC7D0AB6-778F-4B08-8FFD-874EE6CD3170}"/>
    <cellStyle name="Total 2 3 3 3 6" xfId="40381" xr:uid="{77F22931-A492-4010-8252-F2FA36C82BCB}"/>
    <cellStyle name="Total 2 3 3 3 6 2" xfId="40382" xr:uid="{ECF99694-84E6-4ACE-A14B-224E1C50D014}"/>
    <cellStyle name="Total 2 3 3 3 6 2 2" xfId="40383" xr:uid="{5239B13E-DE6B-4A8E-B712-5FA86DA010E2}"/>
    <cellStyle name="Total 2 3 3 3 6 2 3" xfId="40384" xr:uid="{A1336B2A-A04D-4F56-AAF8-2FAEC93E681C}"/>
    <cellStyle name="Total 2 3 3 3 6 3" xfId="40385" xr:uid="{876E8945-FE07-477C-BE4D-F1DF965EC9E8}"/>
    <cellStyle name="Total 2 3 3 3 6 3 2" xfId="40386" xr:uid="{29769526-87EB-4981-9397-C5B49860F5DD}"/>
    <cellStyle name="Total 2 3 3 3 6 3 3" xfId="40387" xr:uid="{44BD6011-173C-4F51-8E49-2B6D85B937C6}"/>
    <cellStyle name="Total 2 3 3 3 6 4" xfId="40388" xr:uid="{C2494762-382C-4371-B1EE-41EB93020C31}"/>
    <cellStyle name="Total 2 3 3 3 6 4 2" xfId="40389" xr:uid="{E250E203-CC6D-42E5-9299-77B95DF06E82}"/>
    <cellStyle name="Total 2 3 3 3 6 4 3" xfId="40390" xr:uid="{BC5E931A-116E-4AAD-9906-49987A1C3E83}"/>
    <cellStyle name="Total 2 3 3 3 6 5" xfId="40391" xr:uid="{A1B5A67A-DDCD-4BF7-A157-2A43FC266949}"/>
    <cellStyle name="Total 2 3 3 3 6 5 2" xfId="40392" xr:uid="{63616597-26B9-4675-9FA4-29BF3ADFFB1D}"/>
    <cellStyle name="Total 2 3 3 3 6 5 3" xfId="40393" xr:uid="{71E248DB-13E6-4EA6-ACAC-572989F44D76}"/>
    <cellStyle name="Total 2 3 3 3 6 6" xfId="40394" xr:uid="{654E6929-97FE-48FD-9ED2-981C71D2B8C9}"/>
    <cellStyle name="Total 2 3 3 3 6 6 2" xfId="40395" xr:uid="{8DFFDE93-4A35-4817-89D9-A35CC4E11639}"/>
    <cellStyle name="Total 2 3 3 3 6 6 3" xfId="40396" xr:uid="{49DF5AE8-41A8-4FC5-9BE7-7F29588F37CA}"/>
    <cellStyle name="Total 2 3 3 3 6 7" xfId="40397" xr:uid="{7526D0E0-39B4-4BCA-8A01-284012DC9B8B}"/>
    <cellStyle name="Total 2 3 3 3 6 8" xfId="40398" xr:uid="{7618BBC1-2D36-4245-B618-767EC1A1D55F}"/>
    <cellStyle name="Total 2 3 3 3 6 9" xfId="40399" xr:uid="{70E5AB45-FD60-481A-A70D-719EA51F15BC}"/>
    <cellStyle name="Total 2 3 3 3 7" xfId="40400" xr:uid="{B31406AA-5C18-4AE4-8536-A4CC3CFE4DF6}"/>
    <cellStyle name="Total 2 3 3 3 7 2" xfId="40401" xr:uid="{C7B21FF1-E5B7-42D7-B967-23554DE343B5}"/>
    <cellStyle name="Total 2 3 3 3 7 2 2" xfId="40402" xr:uid="{97710478-31F5-4E6C-B3B5-219DC505C7D2}"/>
    <cellStyle name="Total 2 3 3 3 7 2 3" xfId="40403" xr:uid="{AF4B3CE7-7A87-4A59-BFE8-FD7CFAEBA8D7}"/>
    <cellStyle name="Total 2 3 3 3 7 3" xfId="40404" xr:uid="{48591D71-DE7A-4BBF-9568-C30B11388A13}"/>
    <cellStyle name="Total 2 3 3 3 7 3 2" xfId="40405" xr:uid="{E96C2B16-01B2-4CF5-A2A8-CA44EEF07F51}"/>
    <cellStyle name="Total 2 3 3 3 7 3 3" xfId="40406" xr:uid="{EFF08E2F-22AE-4CEF-AE8D-983C3F162093}"/>
    <cellStyle name="Total 2 3 3 3 7 4" xfId="40407" xr:uid="{5036A929-0D1E-43C0-9534-D534C23B2298}"/>
    <cellStyle name="Total 2 3 3 3 7 4 2" xfId="40408" xr:uid="{8D897BE4-1908-40A2-8910-7E1C206D1EE7}"/>
    <cellStyle name="Total 2 3 3 3 7 4 3" xfId="40409" xr:uid="{6AB07845-B6DB-4330-8D90-901AD261E21E}"/>
    <cellStyle name="Total 2 3 3 3 7 5" xfId="40410" xr:uid="{AA2FCD04-99E0-4EF2-B679-C4E7B23509E5}"/>
    <cellStyle name="Total 2 3 3 3 7 5 2" xfId="40411" xr:uid="{2329890E-CFDA-48FE-B12C-D049EC5B5395}"/>
    <cellStyle name="Total 2 3 3 3 7 5 3" xfId="40412" xr:uid="{401E148A-500E-48E3-A6D1-11E0957DA1E8}"/>
    <cellStyle name="Total 2 3 3 3 7 6" xfId="40413" xr:uid="{FBEF37D8-8615-4DA2-914F-FF190AFF9C52}"/>
    <cellStyle name="Total 2 3 3 3 7 6 2" xfId="40414" xr:uid="{B262E985-533E-4C36-831A-E07B51A1B110}"/>
    <cellStyle name="Total 2 3 3 3 7 6 3" xfId="40415" xr:uid="{25451415-838C-4CF1-BD40-9517C46E37E6}"/>
    <cellStyle name="Total 2 3 3 3 7 7" xfId="40416" xr:uid="{46DAA668-ED50-432E-A989-1B4AD8262FFB}"/>
    <cellStyle name="Total 2 3 3 3 7 8" xfId="40417" xr:uid="{DBC310AD-45F7-46DC-B83A-B5D2CA3A123A}"/>
    <cellStyle name="Total 2 3 3 3 7 9" xfId="40418" xr:uid="{27376E87-2FF7-44CB-BC77-E41600FBF13E}"/>
    <cellStyle name="Total 2 3 3 3 8" xfId="40419" xr:uid="{45FAE7AB-B41E-4312-9D98-FDC79AF0510B}"/>
    <cellStyle name="Total 2 3 3 3 8 2" xfId="40420" xr:uid="{CBB158FE-EA1C-482E-90BB-26CC9226FA7E}"/>
    <cellStyle name="Total 2 3 3 3 8 2 2" xfId="40421" xr:uid="{ED6025F3-C5A3-4E58-A842-4BF07E2C6FBF}"/>
    <cellStyle name="Total 2 3 3 3 8 2 3" xfId="40422" xr:uid="{ED9FA9AA-FF56-44E7-A3A4-4C67EE331592}"/>
    <cellStyle name="Total 2 3 3 3 8 3" xfId="40423" xr:uid="{23EF1929-87AB-4EAF-ADFF-BF3A09639A82}"/>
    <cellStyle name="Total 2 3 3 3 8 3 2" xfId="40424" xr:uid="{933C5F46-B7FE-4135-BEDD-0AE006A8B8D8}"/>
    <cellStyle name="Total 2 3 3 3 8 3 3" xfId="40425" xr:uid="{110C1416-B911-4755-A4E4-8081C002B3A2}"/>
    <cellStyle name="Total 2 3 3 3 8 4" xfId="40426" xr:uid="{464EEE28-3C8C-45D4-8DD8-77C19472057E}"/>
    <cellStyle name="Total 2 3 3 3 8 4 2" xfId="40427" xr:uid="{FAA4532F-1571-4CBB-8A99-0F8AD641C0B4}"/>
    <cellStyle name="Total 2 3 3 3 8 4 3" xfId="40428" xr:uid="{77A65EEF-03E8-48DF-926A-DCB037C0CE06}"/>
    <cellStyle name="Total 2 3 3 3 8 5" xfId="40429" xr:uid="{F6FEB7EC-FC2F-4F1D-B9CA-C2FA41574A27}"/>
    <cellStyle name="Total 2 3 3 3 8 5 2" xfId="40430" xr:uid="{69C7B8C4-7013-489B-AE14-01CF690BC2F0}"/>
    <cellStyle name="Total 2 3 3 3 8 5 3" xfId="40431" xr:uid="{A587935B-35B6-493D-8EB4-E9B279043E58}"/>
    <cellStyle name="Total 2 3 3 3 8 6" xfId="40432" xr:uid="{10657B1D-80F2-49EB-A25F-3237B39AA981}"/>
    <cellStyle name="Total 2 3 3 3 8 6 2" xfId="40433" xr:uid="{221666D6-A712-4109-976A-6D79FCF832A3}"/>
    <cellStyle name="Total 2 3 3 3 8 6 3" xfId="40434" xr:uid="{D81BED78-0B52-4B31-99F2-C2EE12F647CF}"/>
    <cellStyle name="Total 2 3 3 3 8 7" xfId="40435" xr:uid="{E0BB138B-B167-4E09-B188-84CEBE7C82EB}"/>
    <cellStyle name="Total 2 3 3 3 8 8" xfId="40436" xr:uid="{834889FE-12F6-443E-BC85-8FB6A04A08E5}"/>
    <cellStyle name="Total 2 3 3 3 8 9" xfId="40437" xr:uid="{CE7E80BB-0243-439B-BBB3-C48E05A804D3}"/>
    <cellStyle name="Total 2 3 3 3 9" xfId="40438" xr:uid="{1128E36B-83C8-4999-9347-E015CA50BA25}"/>
    <cellStyle name="Total 2 3 3 3 9 2" xfId="40439" xr:uid="{EE5C062E-24F7-4296-A9C8-557CF1FA505E}"/>
    <cellStyle name="Total 2 3 3 3 9 2 2" xfId="40440" xr:uid="{49F85963-A510-49FB-B19C-AE982BE36791}"/>
    <cellStyle name="Total 2 3 3 3 9 2 3" xfId="40441" xr:uid="{43D2CC52-04CB-4BBF-935D-194487B2EE96}"/>
    <cellStyle name="Total 2 3 3 3 9 3" xfId="40442" xr:uid="{6E32EEBB-6991-4569-BCBC-DF01BE486C4A}"/>
    <cellStyle name="Total 2 3 3 3 9 3 2" xfId="40443" xr:uid="{682310DA-234C-47F6-BA44-D7D99EDA93B6}"/>
    <cellStyle name="Total 2 3 3 3 9 3 3" xfId="40444" xr:uid="{70F2834F-37A7-46AC-A822-A68C705F5841}"/>
    <cellStyle name="Total 2 3 3 3 9 4" xfId="40445" xr:uid="{C785DFDA-BB1D-4ACF-914B-2C5EDC83AF83}"/>
    <cellStyle name="Total 2 3 3 3 9 4 2" xfId="40446" xr:uid="{D54C7FDB-0AD3-4F14-82B1-3E5DD88F83B0}"/>
    <cellStyle name="Total 2 3 3 3 9 4 3" xfId="40447" xr:uid="{AD1E98E8-1282-452B-AAEA-5581F27F58D9}"/>
    <cellStyle name="Total 2 3 3 3 9 5" xfId="40448" xr:uid="{9EEFBF92-8CA9-4AB2-B819-F522AD170C70}"/>
    <cellStyle name="Total 2 3 3 3 9 5 2" xfId="40449" xr:uid="{80B6CABF-93F5-43FE-9285-580DE57DE0B0}"/>
    <cellStyle name="Total 2 3 3 3 9 5 3" xfId="40450" xr:uid="{8F4DB0D6-24D1-4FDA-82EA-C81EC6F9DB06}"/>
    <cellStyle name="Total 2 3 3 3 9 6" xfId="40451" xr:uid="{9220DCA7-D037-4500-8B87-91EA7146783E}"/>
    <cellStyle name="Total 2 3 3 3 9 6 2" xfId="40452" xr:uid="{A75DF130-9AC1-4ADB-939B-0ED30D753BCB}"/>
    <cellStyle name="Total 2 3 3 3 9 6 3" xfId="40453" xr:uid="{931C3F34-2F3A-4854-83C2-86FD34A4FFCE}"/>
    <cellStyle name="Total 2 3 3 3 9 7" xfId="40454" xr:uid="{5A9B6D49-EACD-4497-A26E-91B62910EC24}"/>
    <cellStyle name="Total 2 3 3 3 9 8" xfId="40455" xr:uid="{AB928DFF-6545-4F59-ACC4-7F370BE25A45}"/>
    <cellStyle name="Total 2 3 3 4" xfId="40456" xr:uid="{3B6D105E-9AC2-4315-BB77-1C8911967DF3}"/>
    <cellStyle name="Total 2 3 3 4 10" xfId="40457" xr:uid="{FE891792-BB86-44E7-8AFB-DE17AF326F84}"/>
    <cellStyle name="Total 2 3 3 4 11" xfId="40458" xr:uid="{D30108D2-61E5-4DDC-96F3-56D3B011B553}"/>
    <cellStyle name="Total 2 3 3 4 2" xfId="40459" xr:uid="{5E449978-B03E-44D0-8499-C698E7FCDEE8}"/>
    <cellStyle name="Total 2 3 3 4 2 2" xfId="40460" xr:uid="{E1F10774-9EC5-4076-BBA6-B8CDBCD8BDD0}"/>
    <cellStyle name="Total 2 3 3 4 2 3" xfId="40461" xr:uid="{B8ABEA70-47B4-4499-AB09-876102A1B6BE}"/>
    <cellStyle name="Total 2 3 3 4 2 4" xfId="40462" xr:uid="{FE3C36C2-A152-4CBE-8E06-8067A80E87FE}"/>
    <cellStyle name="Total 2 3 3 4 3" xfId="40463" xr:uid="{3B0AC90C-975D-4B05-A336-6AB11773F044}"/>
    <cellStyle name="Total 2 3 3 4 3 2" xfId="40464" xr:uid="{FE85A3CA-C51E-4C2C-AC1F-D2A2A5C90072}"/>
    <cellStyle name="Total 2 3 3 4 3 3" xfId="40465" xr:uid="{9A6210B8-C1E6-4CCC-8284-45EA7853C923}"/>
    <cellStyle name="Total 2 3 3 4 3 4" xfId="40466" xr:uid="{49A59212-7F6A-45B0-AB06-3BEAC512019A}"/>
    <cellStyle name="Total 2 3 3 4 4" xfId="40467" xr:uid="{023E3424-5D30-4DC2-A0E2-8162715D2D3D}"/>
    <cellStyle name="Total 2 3 3 4 4 2" xfId="40468" xr:uid="{350A5A75-C570-40D6-B204-3C7D40E1C80F}"/>
    <cellStyle name="Total 2 3 3 4 4 3" xfId="40469" xr:uid="{AB8FDD45-CFFF-421E-8F2E-34AC66235705}"/>
    <cellStyle name="Total 2 3 3 4 4 4" xfId="40470" xr:uid="{65020DEF-3F7E-4BF9-A299-5B3D6AED80DA}"/>
    <cellStyle name="Total 2 3 3 4 5" xfId="40471" xr:uid="{49668C97-70E4-495F-A69E-0B3613F24370}"/>
    <cellStyle name="Total 2 3 3 4 5 2" xfId="40472" xr:uid="{915D0241-6837-4CE7-AA6A-4E0C0FE0E8A3}"/>
    <cellStyle name="Total 2 3 3 4 5 3" xfId="40473" xr:uid="{14BD6271-887F-49CF-AF5D-114BC2112AA8}"/>
    <cellStyle name="Total 2 3 3 4 5 4" xfId="40474" xr:uid="{2CDEF27D-A32A-4E21-9E0F-3A9E3D1A52B1}"/>
    <cellStyle name="Total 2 3 3 4 6" xfId="40475" xr:uid="{50C32D47-5FA6-44D5-A83B-08B1C03E61B2}"/>
    <cellStyle name="Total 2 3 3 4 6 2" xfId="40476" xr:uid="{B33E8462-49C9-4AC1-A8E9-8C35FB852700}"/>
    <cellStyle name="Total 2 3 3 4 6 3" xfId="40477" xr:uid="{D30F6F5B-5D14-475F-A26B-8C9E9EFB6892}"/>
    <cellStyle name="Total 2 3 3 4 6 4" xfId="40478" xr:uid="{F3595B29-8CDB-4C2D-B889-98FF8E16EC36}"/>
    <cellStyle name="Total 2 3 3 4 7" xfId="40479" xr:uid="{AF720DDE-748D-4B83-AB0B-7EB0BB8CA758}"/>
    <cellStyle name="Total 2 3 3 4 8" xfId="40480" xr:uid="{C6588BAB-1084-42C1-B616-425788786604}"/>
    <cellStyle name="Total 2 3 3 4 9" xfId="40481" xr:uid="{8545D1F5-82ED-4DE2-9F32-942BF76CAE46}"/>
    <cellStyle name="Total 2 3 3 5" xfId="40482" xr:uid="{C61D6B3E-0F05-47E9-9878-AED37A4917FA}"/>
    <cellStyle name="Total 2 3 3 5 10" xfId="40483" xr:uid="{A41DCE44-D2B5-45CD-BFA0-3C879FCF4735}"/>
    <cellStyle name="Total 2 3 3 5 11" xfId="40484" xr:uid="{0294FDAA-025D-46C1-9973-A5921072A71E}"/>
    <cellStyle name="Total 2 3 3 5 2" xfId="40485" xr:uid="{84D2FCA6-9503-44A5-8AA3-EBC837A23BED}"/>
    <cellStyle name="Total 2 3 3 5 2 2" xfId="40486" xr:uid="{2A9118EF-82BD-4C25-86B2-2CAF977F7EEA}"/>
    <cellStyle name="Total 2 3 3 5 2 3" xfId="40487" xr:uid="{ACCCAD1C-253F-47CB-9650-BD55CEBC63C8}"/>
    <cellStyle name="Total 2 3 3 5 2 4" xfId="40488" xr:uid="{5AC5792F-2446-46F2-8779-A69A149C7EA0}"/>
    <cellStyle name="Total 2 3 3 5 3" xfId="40489" xr:uid="{1A65A29B-DD7E-4CE5-9174-719AE303D13A}"/>
    <cellStyle name="Total 2 3 3 5 3 2" xfId="40490" xr:uid="{FC0BB808-3B5E-455B-9CD8-D13073C6F2F0}"/>
    <cellStyle name="Total 2 3 3 5 3 3" xfId="40491" xr:uid="{F20AAE8B-DA78-43C4-8EEF-CC2753505B56}"/>
    <cellStyle name="Total 2 3 3 5 3 4" xfId="40492" xr:uid="{F6C12CF7-6CF8-4984-A655-1F8C43194E99}"/>
    <cellStyle name="Total 2 3 3 5 4" xfId="40493" xr:uid="{D1A3AB7B-13E1-4AE3-8BEB-EAE42416ADEF}"/>
    <cellStyle name="Total 2 3 3 5 4 2" xfId="40494" xr:uid="{34E59F6C-AFC5-4BD4-9896-6486F6A0F708}"/>
    <cellStyle name="Total 2 3 3 5 4 3" xfId="40495" xr:uid="{44BD056A-88EA-446F-AB2E-0A1FEC701F02}"/>
    <cellStyle name="Total 2 3 3 5 4 4" xfId="40496" xr:uid="{59FD7CE4-7AAC-4A9C-AFBC-29863BBFADCC}"/>
    <cellStyle name="Total 2 3 3 5 5" xfId="40497" xr:uid="{4227FA46-5F04-4AE6-BB05-BC84F9D40378}"/>
    <cellStyle name="Total 2 3 3 5 5 2" xfId="40498" xr:uid="{09D00DA5-7A43-4ED6-BD98-72A666D75024}"/>
    <cellStyle name="Total 2 3 3 5 5 3" xfId="40499" xr:uid="{208C895F-ACF6-4AE8-9E4F-0918321CF6C4}"/>
    <cellStyle name="Total 2 3 3 5 5 4" xfId="40500" xr:uid="{BEAEE168-22A5-4278-85C8-A858CDAD0BAA}"/>
    <cellStyle name="Total 2 3 3 5 6" xfId="40501" xr:uid="{A8FDDE9E-F972-4D1F-BFA6-3800D73B7924}"/>
    <cellStyle name="Total 2 3 3 5 6 2" xfId="40502" xr:uid="{CC0D0C55-46C7-436C-BB91-9B163C4FA20F}"/>
    <cellStyle name="Total 2 3 3 5 6 3" xfId="40503" xr:uid="{435E9C61-3390-4148-AD8A-0CAD95AF4065}"/>
    <cellStyle name="Total 2 3 3 5 6 4" xfId="40504" xr:uid="{097B2201-CB71-48B4-A352-A362168DD983}"/>
    <cellStyle name="Total 2 3 3 5 7" xfId="40505" xr:uid="{34BEF130-C526-4F7B-8A04-1BC54FA41D9F}"/>
    <cellStyle name="Total 2 3 3 5 8" xfId="40506" xr:uid="{CAE7FE65-83F1-4084-9755-0AC32E8E50B0}"/>
    <cellStyle name="Total 2 3 3 5 9" xfId="40507" xr:uid="{2F9C5E59-8507-4C4E-99FD-61A26218B648}"/>
    <cellStyle name="Total 2 3 3 6" xfId="40508" xr:uid="{B8CECAAB-63D1-4313-89D6-53611A22EEB7}"/>
    <cellStyle name="Total 2 3 3 6 2" xfId="40509" xr:uid="{6398C717-5E56-4274-8E80-71C09D998897}"/>
    <cellStyle name="Total 2 3 3 6 2 2" xfId="40510" xr:uid="{3A1F9E9D-F8C0-46AE-9B48-DE9F7D0337D4}"/>
    <cellStyle name="Total 2 3 3 6 2 3" xfId="40511" xr:uid="{C298D90B-6D92-4321-A752-5B23921773A8}"/>
    <cellStyle name="Total 2 3 3 6 3" xfId="40512" xr:uid="{566E20EB-B367-4999-B1F2-B1B5B66CD324}"/>
    <cellStyle name="Total 2 3 3 6 3 2" xfId="40513" xr:uid="{0D37C20B-268A-47EF-A534-16A9ED334FA2}"/>
    <cellStyle name="Total 2 3 3 6 3 3" xfId="40514" xr:uid="{99E82404-D553-40EC-BE86-8F04BB51EB20}"/>
    <cellStyle name="Total 2 3 3 6 4" xfId="40515" xr:uid="{6F9E5085-CEA9-4312-A0F2-E02C2A0A0257}"/>
    <cellStyle name="Total 2 3 3 6 4 2" xfId="40516" xr:uid="{4712AB34-EE2E-41EA-B1CE-053DCE13431C}"/>
    <cellStyle name="Total 2 3 3 6 4 3" xfId="40517" xr:uid="{C99B3810-59AD-4127-923A-8A09AEB5253B}"/>
    <cellStyle name="Total 2 3 3 6 5" xfId="40518" xr:uid="{31DCE010-9EC1-4EE8-A633-2FD35FDB6063}"/>
    <cellStyle name="Total 2 3 3 6 5 2" xfId="40519" xr:uid="{E2DD0712-0C3E-471D-908A-EBD33107A7DB}"/>
    <cellStyle name="Total 2 3 3 6 5 3" xfId="40520" xr:uid="{72B3908D-E6F5-482B-A134-9D259AA8712B}"/>
    <cellStyle name="Total 2 3 3 6 6" xfId="40521" xr:uid="{79D68750-DA01-4A7E-89F7-9D6B46108FA4}"/>
    <cellStyle name="Total 2 3 3 6 6 2" xfId="40522" xr:uid="{CF97CE4E-C91B-4173-B6D9-962164B90BC4}"/>
    <cellStyle name="Total 2 3 3 6 6 3" xfId="40523" xr:uid="{F83EF4C4-A449-4165-BF87-EF91AD3E9DB1}"/>
    <cellStyle name="Total 2 3 3 6 7" xfId="40524" xr:uid="{E65E461E-EC98-42D0-9C4E-FF0D2C160E3A}"/>
    <cellStyle name="Total 2 3 3 6 8" xfId="40525" xr:uid="{A93249A0-0294-4820-806E-1DCDAE54FDD9}"/>
    <cellStyle name="Total 2 3 3 6 9" xfId="40526" xr:uid="{695934B5-4408-418C-B6B9-859E4B92249C}"/>
    <cellStyle name="Total 2 3 3 7" xfId="40527" xr:uid="{C827588F-7124-496C-8261-498E32A961F7}"/>
    <cellStyle name="Total 2 3 3 7 2" xfId="40528" xr:uid="{5568442D-EFB6-4305-BB1A-81ED54784D04}"/>
    <cellStyle name="Total 2 3 3 7 2 2" xfId="40529" xr:uid="{803BBC44-71ED-4997-8DA6-C5850A12A59F}"/>
    <cellStyle name="Total 2 3 3 7 2 3" xfId="40530" xr:uid="{B918488F-0F61-40E6-8593-BD51B31FDEB9}"/>
    <cellStyle name="Total 2 3 3 7 3" xfId="40531" xr:uid="{0938B685-E1A9-4EBB-9DC7-B02D7A1B729A}"/>
    <cellStyle name="Total 2 3 3 7 3 2" xfId="40532" xr:uid="{0B881407-E185-49C9-A5FE-FECBA83D071C}"/>
    <cellStyle name="Total 2 3 3 7 3 3" xfId="40533" xr:uid="{8F7D6EAF-6719-4990-B2FB-C202ED8E3F28}"/>
    <cellStyle name="Total 2 3 3 7 4" xfId="40534" xr:uid="{18B1BEA7-152A-443D-96C7-A5F811D206E9}"/>
    <cellStyle name="Total 2 3 3 7 4 2" xfId="40535" xr:uid="{EA347371-16D2-4C05-A5C6-54D2BD992C3F}"/>
    <cellStyle name="Total 2 3 3 7 4 3" xfId="40536" xr:uid="{19C99CDD-7783-4ACC-870D-F2BF99711B6F}"/>
    <cellStyle name="Total 2 3 3 7 5" xfId="40537" xr:uid="{C7E4694E-7352-473C-94FB-4608C4193FC2}"/>
    <cellStyle name="Total 2 3 3 7 5 2" xfId="40538" xr:uid="{09A0CC35-2264-4E93-B6B5-B74B5BD47FF8}"/>
    <cellStyle name="Total 2 3 3 7 5 3" xfId="40539" xr:uid="{E93AE98E-3C2D-430E-9A30-1D941344DFDA}"/>
    <cellStyle name="Total 2 3 3 7 6" xfId="40540" xr:uid="{0FB4AD5B-7957-4D07-80D5-79BF66F032A7}"/>
    <cellStyle name="Total 2 3 3 7 6 2" xfId="40541" xr:uid="{81306602-F8DD-4CB4-8362-947D7695F07A}"/>
    <cellStyle name="Total 2 3 3 7 6 3" xfId="40542" xr:uid="{0F771CE0-883B-4171-8CA6-73273EF82765}"/>
    <cellStyle name="Total 2 3 3 7 7" xfId="40543" xr:uid="{7DE87015-C9D5-432F-9C81-05D73C41F159}"/>
    <cellStyle name="Total 2 3 3 7 8" xfId="40544" xr:uid="{A35BA24D-DBD4-4ED9-B867-31EDBDD817E8}"/>
    <cellStyle name="Total 2 3 3 7 9" xfId="40545" xr:uid="{C6332A1C-319C-4E27-B6B4-42AE09BEAB0B}"/>
    <cellStyle name="Total 2 3 3 8" xfId="40546" xr:uid="{5CBA4CC3-095D-4FAF-BA62-CB44C1EABB33}"/>
    <cellStyle name="Total 2 3 3 8 2" xfId="40547" xr:uid="{D77909BE-1259-4F90-A109-2DF8CF734D1F}"/>
    <cellStyle name="Total 2 3 3 8 2 2" xfId="40548" xr:uid="{B4EEC174-3A6E-4630-A8B6-1A49B39872DF}"/>
    <cellStyle name="Total 2 3 3 8 2 3" xfId="40549" xr:uid="{BD76AAD7-3E1E-4433-B20B-BB77895BC440}"/>
    <cellStyle name="Total 2 3 3 8 3" xfId="40550" xr:uid="{BE5ED20F-87D8-4587-B124-870BD8C1AF89}"/>
    <cellStyle name="Total 2 3 3 8 3 2" xfId="40551" xr:uid="{55A3857E-1947-46B5-A486-7824B5BAFB2D}"/>
    <cellStyle name="Total 2 3 3 8 3 3" xfId="40552" xr:uid="{B81E49CA-CC6F-413C-ACB3-0FD08DD14EF9}"/>
    <cellStyle name="Total 2 3 3 8 4" xfId="40553" xr:uid="{0AAD7CAD-DC36-48C0-AFDA-B9F17F43D600}"/>
    <cellStyle name="Total 2 3 3 8 4 2" xfId="40554" xr:uid="{4160C0A4-0046-44E3-B5F7-566B5CABF2DA}"/>
    <cellStyle name="Total 2 3 3 8 4 3" xfId="40555" xr:uid="{709B7AFF-38A2-42E9-8245-5DD10E1C708A}"/>
    <cellStyle name="Total 2 3 3 8 5" xfId="40556" xr:uid="{3097AD7E-1BB5-4E77-BBB4-4A00D3BA4144}"/>
    <cellStyle name="Total 2 3 3 8 5 2" xfId="40557" xr:uid="{BCE21B1C-8A11-436E-8C13-52BF8D8C4444}"/>
    <cellStyle name="Total 2 3 3 8 5 3" xfId="40558" xr:uid="{1602B9EE-F2A2-49AA-8EE5-F23EA86F4576}"/>
    <cellStyle name="Total 2 3 3 8 6" xfId="40559" xr:uid="{0EBA30A1-4C79-42EA-BC2E-F04B45C606EE}"/>
    <cellStyle name="Total 2 3 3 8 6 2" xfId="40560" xr:uid="{DF48A5BE-61F1-4E90-B738-83F62B41B914}"/>
    <cellStyle name="Total 2 3 3 8 6 3" xfId="40561" xr:uid="{0BA45A30-D94B-405B-8BC4-2D426B49D2B6}"/>
    <cellStyle name="Total 2 3 3 8 7" xfId="40562" xr:uid="{255037C5-175F-4D30-B05D-FCABE4994C2F}"/>
    <cellStyle name="Total 2 3 3 8 8" xfId="40563" xr:uid="{BF26BE8D-2592-428E-9689-190065F926DC}"/>
    <cellStyle name="Total 2 3 3 8 9" xfId="40564" xr:uid="{C4B2D501-0D32-4E07-AA99-54BB9A755783}"/>
    <cellStyle name="Total 2 3 3 9" xfId="40565" xr:uid="{03C52C00-2F2C-4C93-A032-A391499FBFA9}"/>
    <cellStyle name="Total 2 3 3 9 2" xfId="40566" xr:uid="{599334F6-A88F-48C5-B8B3-3D40BDEE528D}"/>
    <cellStyle name="Total 2 3 3 9 2 2" xfId="40567" xr:uid="{77FF17AF-CFBD-462A-BEA1-2BBFE6C1AFF7}"/>
    <cellStyle name="Total 2 3 3 9 2 3" xfId="40568" xr:uid="{C62E13AA-3D57-401C-8D90-A39D38C2712E}"/>
    <cellStyle name="Total 2 3 3 9 3" xfId="40569" xr:uid="{1BDD65D6-8635-4AEF-9A55-1D55D1ACF1C1}"/>
    <cellStyle name="Total 2 3 3 9 3 2" xfId="40570" xr:uid="{0730736B-8360-43E2-90D2-9EEA64F6DC92}"/>
    <cellStyle name="Total 2 3 3 9 3 3" xfId="40571" xr:uid="{61886513-336A-4FC9-9323-F3F86267A22B}"/>
    <cellStyle name="Total 2 3 3 9 4" xfId="40572" xr:uid="{AD5BD87B-DC5D-4110-B565-A1CC0257BA50}"/>
    <cellStyle name="Total 2 3 3 9 4 2" xfId="40573" xr:uid="{A1068C04-17F4-460F-A5F9-C9F23D70105D}"/>
    <cellStyle name="Total 2 3 3 9 4 3" xfId="40574" xr:uid="{550CEAA0-F7CE-4988-A772-9E42B4ECAF51}"/>
    <cellStyle name="Total 2 3 3 9 5" xfId="40575" xr:uid="{E0B1688A-4B2B-4023-900E-AE73FF2620C4}"/>
    <cellStyle name="Total 2 3 3 9 5 2" xfId="40576" xr:uid="{75091991-00B8-40FD-8BE4-801CDE5D3B88}"/>
    <cellStyle name="Total 2 3 3 9 5 3" xfId="40577" xr:uid="{399EAA22-C0CA-4484-99F1-EA0FFD52AD5B}"/>
    <cellStyle name="Total 2 3 3 9 6" xfId="40578" xr:uid="{EA2EF3A6-CA77-458C-BBE6-A889DDF43F90}"/>
    <cellStyle name="Total 2 3 3 9 6 2" xfId="40579" xr:uid="{2445AA4B-6225-460E-91E4-EC675623E49C}"/>
    <cellStyle name="Total 2 3 3 9 6 3" xfId="40580" xr:uid="{AE272610-5652-4820-A401-B29525EC551A}"/>
    <cellStyle name="Total 2 3 3 9 7" xfId="40581" xr:uid="{ACC09644-DB0D-4217-A0A9-A8991E7F00A0}"/>
    <cellStyle name="Total 2 3 3 9 8" xfId="40582" xr:uid="{D2481585-6091-4078-AAE9-303D166AB039}"/>
    <cellStyle name="Total 2 3 3 9 9" xfId="40583" xr:uid="{A9E6493D-F6A7-4E10-93EF-1781037B0E43}"/>
    <cellStyle name="Total 2 3 4" xfId="40584" xr:uid="{23DEEF69-38A7-4A4A-844D-C6EF5024A02E}"/>
    <cellStyle name="Total 2 3 4 10" xfId="40585" xr:uid="{CFEB94BF-95DF-4EFD-A305-20B039E3B696}"/>
    <cellStyle name="Total 2 3 4 10 2" xfId="40586" xr:uid="{EAB61D42-3F54-42D5-A4E8-7A9FADBBAAC3}"/>
    <cellStyle name="Total 2 3 4 10 2 2" xfId="40587" xr:uid="{C26D58D4-F440-45DF-89C5-FA493D56F276}"/>
    <cellStyle name="Total 2 3 4 10 2 3" xfId="40588" xr:uid="{F9E05DB7-1DCA-4FA0-B3DF-1B87BE6554B6}"/>
    <cellStyle name="Total 2 3 4 10 3" xfId="40589" xr:uid="{8533A38B-E6D1-4E9B-8655-641262466AFF}"/>
    <cellStyle name="Total 2 3 4 10 3 2" xfId="40590" xr:uid="{A299FAF8-7C7C-42B3-9173-789E2C141401}"/>
    <cellStyle name="Total 2 3 4 10 3 3" xfId="40591" xr:uid="{2AF80F73-4EE8-4524-9661-C59A58F76A4F}"/>
    <cellStyle name="Total 2 3 4 10 4" xfId="40592" xr:uid="{C89F3DA6-D390-4154-8FB6-73FD1DE130AF}"/>
    <cellStyle name="Total 2 3 4 10 4 2" xfId="40593" xr:uid="{63C3098D-C9AE-4362-B0D2-BFC94D5BD634}"/>
    <cellStyle name="Total 2 3 4 10 4 3" xfId="40594" xr:uid="{F25AA58F-4954-4108-9D48-9A9B344E9532}"/>
    <cellStyle name="Total 2 3 4 10 5" xfId="40595" xr:uid="{C8798197-6967-4AAA-8B16-0D9AFDE3C009}"/>
    <cellStyle name="Total 2 3 4 10 5 2" xfId="40596" xr:uid="{ECB759E8-118E-4845-A58E-52F2B761795E}"/>
    <cellStyle name="Total 2 3 4 10 5 3" xfId="40597" xr:uid="{E7F3587F-081A-44BA-8073-99AE932F317F}"/>
    <cellStyle name="Total 2 3 4 10 6" xfId="40598" xr:uid="{5BA07F40-2A0D-4859-83AB-83648D22B85A}"/>
    <cellStyle name="Total 2 3 4 10 6 2" xfId="40599" xr:uid="{19B8E8DF-F0C8-4152-BCEE-15B0345ADA76}"/>
    <cellStyle name="Total 2 3 4 10 6 3" xfId="40600" xr:uid="{E7FD13AC-3275-4998-8E3A-4358C70863EB}"/>
    <cellStyle name="Total 2 3 4 10 7" xfId="40601" xr:uid="{1BEFA3C1-8AB6-49B5-A0C1-6FD932E9D10C}"/>
    <cellStyle name="Total 2 3 4 10 8" xfId="40602" xr:uid="{D6F8FFB2-0090-45DF-B3C8-78A452EE549B}"/>
    <cellStyle name="Total 2 3 4 11" xfId="40603" xr:uid="{0710674B-09AF-498E-8523-6158BB447B39}"/>
    <cellStyle name="Total 2 3 4 11 2" xfId="40604" xr:uid="{6D5C27C6-090B-48EE-B492-F8823B62A86D}"/>
    <cellStyle name="Total 2 3 4 11 2 2" xfId="40605" xr:uid="{F7C4482F-952D-4876-B895-26B88A745A38}"/>
    <cellStyle name="Total 2 3 4 11 2 3" xfId="40606" xr:uid="{671D0292-711F-4FFE-BC16-61F580745855}"/>
    <cellStyle name="Total 2 3 4 11 3" xfId="40607" xr:uid="{F56B24F9-9FC6-4384-9C21-68CD44606D87}"/>
    <cellStyle name="Total 2 3 4 11 3 2" xfId="40608" xr:uid="{9082D7EE-7E0E-42DC-85C5-18FFB65BD6B6}"/>
    <cellStyle name="Total 2 3 4 11 3 3" xfId="40609" xr:uid="{F995F422-CBAD-428C-A803-FE37605AC35B}"/>
    <cellStyle name="Total 2 3 4 11 4" xfId="40610" xr:uid="{8BB8BE9D-7397-4ED9-B3FD-730F27D4B6EA}"/>
    <cellStyle name="Total 2 3 4 11 4 2" xfId="40611" xr:uid="{4081833B-0A6D-48BE-B8F1-EF105900DE79}"/>
    <cellStyle name="Total 2 3 4 11 4 3" xfId="40612" xr:uid="{C13FA73F-F14B-4FFD-B7D3-EC8166FB58A7}"/>
    <cellStyle name="Total 2 3 4 11 5" xfId="40613" xr:uid="{BDD3C051-3A1F-4316-B3EE-09FBA44646C3}"/>
    <cellStyle name="Total 2 3 4 11 5 2" xfId="40614" xr:uid="{A2E21960-00AF-4837-91F8-21AF47B6FC81}"/>
    <cellStyle name="Total 2 3 4 11 5 3" xfId="40615" xr:uid="{6A785E6E-56E7-4207-B149-68F1FA521460}"/>
    <cellStyle name="Total 2 3 4 11 6" xfId="40616" xr:uid="{E50585C4-FC29-44AE-919C-182B3CCE4F51}"/>
    <cellStyle name="Total 2 3 4 11 6 2" xfId="40617" xr:uid="{BC6A8429-0689-4454-9455-0B4200AEA37A}"/>
    <cellStyle name="Total 2 3 4 11 6 3" xfId="40618" xr:uid="{F643F021-759E-4CDC-A69A-80A04B932A4C}"/>
    <cellStyle name="Total 2 3 4 11 7" xfId="40619" xr:uid="{5887D25B-B142-4939-AD15-60B9D616ADDE}"/>
    <cellStyle name="Total 2 3 4 11 8" xfId="40620" xr:uid="{B6F76C25-AC3C-459B-A0B7-A98F7C36BAA1}"/>
    <cellStyle name="Total 2 3 4 12" xfId="40621" xr:uid="{8D243CA8-72E6-4BDA-9EA6-FE5546159E72}"/>
    <cellStyle name="Total 2 3 4 12 2" xfId="40622" xr:uid="{067EA131-576A-4746-8BC5-433E120BF169}"/>
    <cellStyle name="Total 2 3 4 12 2 2" xfId="40623" xr:uid="{4FA7F3CB-8EA8-4292-996E-E110DB044FB8}"/>
    <cellStyle name="Total 2 3 4 12 2 3" xfId="40624" xr:uid="{2E0FE4E3-906E-4440-9E65-BD8ED29377AD}"/>
    <cellStyle name="Total 2 3 4 12 3" xfId="40625" xr:uid="{FF816FE4-B594-430B-966B-78BFA5419742}"/>
    <cellStyle name="Total 2 3 4 12 3 2" xfId="40626" xr:uid="{3C84AAF6-E5C5-4C43-990D-C121E192EEDE}"/>
    <cellStyle name="Total 2 3 4 12 3 3" xfId="40627" xr:uid="{D1F6554F-E8F5-4D0A-B5A6-64FB6DE7C2D5}"/>
    <cellStyle name="Total 2 3 4 12 4" xfId="40628" xr:uid="{DAEA2B74-00C3-4A0D-99F4-901E34D51C8C}"/>
    <cellStyle name="Total 2 3 4 12 4 2" xfId="40629" xr:uid="{9744058D-ED92-4F7B-A70F-D36A7D4D1017}"/>
    <cellStyle name="Total 2 3 4 12 4 3" xfId="40630" xr:uid="{1EDD7557-9DEF-41CA-B9BA-2A98289C0524}"/>
    <cellStyle name="Total 2 3 4 12 5" xfId="40631" xr:uid="{BE120392-B823-46C9-ACCD-7FF761F43B0C}"/>
    <cellStyle name="Total 2 3 4 12 5 2" xfId="40632" xr:uid="{10361FCD-1A09-4FEC-A46E-C05FC120420B}"/>
    <cellStyle name="Total 2 3 4 12 5 3" xfId="40633" xr:uid="{59F8C2D6-2467-4A9D-B04E-A6FE1D55BA2C}"/>
    <cellStyle name="Total 2 3 4 12 6" xfId="40634" xr:uid="{606CE1CE-4361-48B8-A4EF-BC33C8E8C002}"/>
    <cellStyle name="Total 2 3 4 12 6 2" xfId="40635" xr:uid="{3B21903D-6A68-46B1-9515-3BEC64C57320}"/>
    <cellStyle name="Total 2 3 4 12 6 3" xfId="40636" xr:uid="{0EFEBB0E-99D8-4BF4-9E4C-1305348EA697}"/>
    <cellStyle name="Total 2 3 4 12 7" xfId="40637" xr:uid="{9402413F-AC78-4A23-AE14-B6F84021DDFC}"/>
    <cellStyle name="Total 2 3 4 12 8" xfId="40638" xr:uid="{26C70612-5F96-4FB5-B30C-544360B021F5}"/>
    <cellStyle name="Total 2 3 4 13" xfId="40639" xr:uid="{D5428447-11DA-49AF-B522-3FA3C95FEEE2}"/>
    <cellStyle name="Total 2 3 4 13 2" xfId="40640" xr:uid="{3AB37379-4714-437F-A4A5-6B08FA8CBEA4}"/>
    <cellStyle name="Total 2 3 4 13 2 2" xfId="40641" xr:uid="{B51DD28C-3929-45AB-9B55-901B0851AAF8}"/>
    <cellStyle name="Total 2 3 4 13 2 3" xfId="40642" xr:uid="{8E1EF071-5627-4A0D-BE84-BFFE94196F34}"/>
    <cellStyle name="Total 2 3 4 13 3" xfId="40643" xr:uid="{A49D9BD2-7278-45C5-830C-BD8AF4B7D6ED}"/>
    <cellStyle name="Total 2 3 4 13 3 2" xfId="40644" xr:uid="{3B34E6A0-487A-4F6E-A02C-CCCC80C93354}"/>
    <cellStyle name="Total 2 3 4 13 3 3" xfId="40645" xr:uid="{CFDE708F-4358-4DE3-8689-A06A4CE4D17E}"/>
    <cellStyle name="Total 2 3 4 13 4" xfId="40646" xr:uid="{86F88650-93B3-4831-A971-5917BA2E1F9F}"/>
    <cellStyle name="Total 2 3 4 13 4 2" xfId="40647" xr:uid="{D288A6A8-1E15-4F86-9518-57DF43C015F8}"/>
    <cellStyle name="Total 2 3 4 13 4 3" xfId="40648" xr:uid="{4C5FBB1A-9C94-4013-9CC6-E1FED6BF9C33}"/>
    <cellStyle name="Total 2 3 4 13 5" xfId="40649" xr:uid="{A2D39B3F-CBA0-4DF5-A3B7-C4751853904E}"/>
    <cellStyle name="Total 2 3 4 13 5 2" xfId="40650" xr:uid="{819442BD-9A8D-479C-9E89-7A9606C8158A}"/>
    <cellStyle name="Total 2 3 4 13 5 3" xfId="40651" xr:uid="{D7DBA11D-03C5-4037-8EE1-33672EBB9CBF}"/>
    <cellStyle name="Total 2 3 4 13 6" xfId="40652" xr:uid="{B02D4215-8E74-4D7C-84E7-48DAE249F8B2}"/>
    <cellStyle name="Total 2 3 4 13 6 2" xfId="40653" xr:uid="{5680A8CA-9D91-460D-939D-A56F8FF0448C}"/>
    <cellStyle name="Total 2 3 4 13 6 3" xfId="40654" xr:uid="{3E038CC7-A034-4D62-B10A-1AF303112E80}"/>
    <cellStyle name="Total 2 3 4 13 7" xfId="40655" xr:uid="{AAEB3DEE-6663-448D-ABB0-F06BF65D0597}"/>
    <cellStyle name="Total 2 3 4 13 8" xfId="40656" xr:uid="{DB0B6DAF-E015-454E-B275-028A8E6B780C}"/>
    <cellStyle name="Total 2 3 4 14" xfId="40657" xr:uid="{FFF40AE7-75DA-40AE-91C7-0D6E9550CD48}"/>
    <cellStyle name="Total 2 3 4 14 2" xfId="40658" xr:uid="{AD5158B4-7EC3-4289-B6E6-7201CCADEC1D}"/>
    <cellStyle name="Total 2 3 4 14 2 2" xfId="40659" xr:uid="{4B90E211-C1AD-44B0-B3C5-974705AB4744}"/>
    <cellStyle name="Total 2 3 4 14 2 3" xfId="40660" xr:uid="{709BB0C5-CD63-449D-B3E9-0C5BE8E764D2}"/>
    <cellStyle name="Total 2 3 4 14 3" xfId="40661" xr:uid="{FAED2332-9EA9-4E6E-B2B7-4CC001F9119D}"/>
    <cellStyle name="Total 2 3 4 14 3 2" xfId="40662" xr:uid="{3F33C37F-7440-469B-B368-F32F6AD95555}"/>
    <cellStyle name="Total 2 3 4 14 3 3" xfId="40663" xr:uid="{A514CA12-5108-4119-80F8-90C6599758A9}"/>
    <cellStyle name="Total 2 3 4 14 4" xfId="40664" xr:uid="{FC7BF479-AB52-4393-90AC-7EE06B7B4EA7}"/>
    <cellStyle name="Total 2 3 4 14 4 2" xfId="40665" xr:uid="{B1201B01-77A8-4406-A6A5-0BD6B94021A8}"/>
    <cellStyle name="Total 2 3 4 14 4 3" xfId="40666" xr:uid="{B7C92ABA-06C5-4AFD-BA6D-6176297AD1F7}"/>
    <cellStyle name="Total 2 3 4 14 5" xfId="40667" xr:uid="{3F5C2F9B-9509-4DEB-A5F1-B91CE18E9BBE}"/>
    <cellStyle name="Total 2 3 4 14 5 2" xfId="40668" xr:uid="{F1DFC6A5-4577-45E1-89B7-FEEA3BF51126}"/>
    <cellStyle name="Total 2 3 4 14 5 3" xfId="40669" xr:uid="{9F370554-7FB2-4DE3-8554-654F7FAEE71C}"/>
    <cellStyle name="Total 2 3 4 14 6" xfId="40670" xr:uid="{771A317F-2A7A-4EC5-A287-B8309EB9C7D9}"/>
    <cellStyle name="Total 2 3 4 14 6 2" xfId="40671" xr:uid="{80437C75-7922-4698-9D61-AAD35ACCFF6B}"/>
    <cellStyle name="Total 2 3 4 14 6 3" xfId="40672" xr:uid="{C9D21447-3713-43A5-9F6E-216CDF6EA354}"/>
    <cellStyle name="Total 2 3 4 14 7" xfId="40673" xr:uid="{CF1B0C0F-85B9-45DB-9B02-CFDFADF2C13B}"/>
    <cellStyle name="Total 2 3 4 14 8" xfId="40674" xr:uid="{EBE14975-2678-4FCC-8E21-174E9B76EC26}"/>
    <cellStyle name="Total 2 3 4 15" xfId="40675" xr:uid="{F7C62920-FB01-4164-AD37-F3265454A897}"/>
    <cellStyle name="Total 2 3 4 15 2" xfId="40676" xr:uid="{AC8AFA21-2E0C-4656-9B44-C360F5CEB012}"/>
    <cellStyle name="Total 2 3 4 15 3" xfId="40677" xr:uid="{7A1198F1-8F58-4AA2-8863-3A740EEB8DB5}"/>
    <cellStyle name="Total 2 3 4 16" xfId="40678" xr:uid="{E93DA449-8432-4177-8BF8-09CF4D1956C5}"/>
    <cellStyle name="Total 2 3 4 16 2" xfId="40679" xr:uid="{7122B727-F531-49CF-AC4C-DFC851C75F0E}"/>
    <cellStyle name="Total 2 3 4 16 3" xfId="40680" xr:uid="{356E657F-6849-42F2-80CC-E6F35ED009F0}"/>
    <cellStyle name="Total 2 3 4 17" xfId="40681" xr:uid="{4C483810-1054-46DD-9028-FAFF6C38C899}"/>
    <cellStyle name="Total 2 3 4 18" xfId="40682" xr:uid="{6A422375-43EE-4489-A0EB-1598B858CEC3}"/>
    <cellStyle name="Total 2 3 4 2" xfId="40683" xr:uid="{E7E5D78B-8FFD-463C-A6F0-055EF34E64D1}"/>
    <cellStyle name="Total 2 3 4 2 2" xfId="40684" xr:uid="{7E70D103-1774-4296-83BD-4B9B0DA9721B}"/>
    <cellStyle name="Total 2 3 4 2 2 2" xfId="40685" xr:uid="{548F53D0-B22F-4103-8B0B-B37B32EC7AC5}"/>
    <cellStyle name="Total 2 3 4 2 2 3" xfId="40686" xr:uid="{FCB0EBF5-40EE-4201-9CBD-6F324F51A4E7}"/>
    <cellStyle name="Total 2 3 4 2 3" xfId="40687" xr:uid="{D2A2395B-1C8C-4AC9-9EC9-C240C1C55EF4}"/>
    <cellStyle name="Total 2 3 4 2 3 2" xfId="40688" xr:uid="{6E9E8503-3A57-4DCB-AE59-ABE422888526}"/>
    <cellStyle name="Total 2 3 4 2 3 3" xfId="40689" xr:uid="{93611D6A-4D4C-4A7A-AF9B-C8B1B957C043}"/>
    <cellStyle name="Total 2 3 4 2 4" xfId="40690" xr:uid="{B582667C-4609-4DF9-A1B0-8B29B977630B}"/>
    <cellStyle name="Total 2 3 4 2 4 2" xfId="40691" xr:uid="{A1BBA2B4-AC94-4FE0-AB77-0DAAA2C0E0AE}"/>
    <cellStyle name="Total 2 3 4 2 4 3" xfId="40692" xr:uid="{32550E13-45A0-45C5-ADCA-2FF6F617BFD7}"/>
    <cellStyle name="Total 2 3 4 2 5" xfId="40693" xr:uid="{C78B777D-D6A6-4C98-B00D-D1ACA7E4029F}"/>
    <cellStyle name="Total 2 3 4 2 5 2" xfId="40694" xr:uid="{4CD7C4DB-930D-4B0D-B03B-CB919A4FDE6E}"/>
    <cellStyle name="Total 2 3 4 2 5 3" xfId="40695" xr:uid="{9BBA9FD2-06FA-47AC-BCAB-D271DC2F3107}"/>
    <cellStyle name="Total 2 3 4 2 6" xfId="40696" xr:uid="{2368930B-5813-4579-A2F0-DCF8164F4A4D}"/>
    <cellStyle name="Total 2 3 4 2 6 2" xfId="40697" xr:uid="{B180BEA8-64DA-40D3-9C56-AE91D8D4D719}"/>
    <cellStyle name="Total 2 3 4 2 6 3" xfId="40698" xr:uid="{B78BF02E-28FE-48AA-AD73-B45579B387E7}"/>
    <cellStyle name="Total 2 3 4 2 7" xfId="40699" xr:uid="{335325F6-FA5D-4EA2-998A-F2D96AC67C09}"/>
    <cellStyle name="Total 2 3 4 2 8" xfId="40700" xr:uid="{A009E667-881F-4387-8A6F-4FED80DD2BDD}"/>
    <cellStyle name="Total 2 3 4 2 9" xfId="40701" xr:uid="{16702CFB-6EA5-425F-9B3A-9021039852B1}"/>
    <cellStyle name="Total 2 3 4 3" xfId="40702" xr:uid="{32960155-5657-4724-A21F-6C6B8D91061E}"/>
    <cellStyle name="Total 2 3 4 3 2" xfId="40703" xr:uid="{3BA4A6BC-BDAF-48F3-9E7D-078D85A8FF0D}"/>
    <cellStyle name="Total 2 3 4 3 2 2" xfId="40704" xr:uid="{E47F7738-06CC-4CE7-939E-EE45553FD59D}"/>
    <cellStyle name="Total 2 3 4 3 2 3" xfId="40705" xr:uid="{E7E88129-3561-422F-9FD9-5F8C04A4DDC0}"/>
    <cellStyle name="Total 2 3 4 3 3" xfId="40706" xr:uid="{A9C9209E-E04D-48C1-A883-8455ADD14A9C}"/>
    <cellStyle name="Total 2 3 4 3 3 2" xfId="40707" xr:uid="{76592CD6-363F-4E7E-B1EB-A593AC13C7A3}"/>
    <cellStyle name="Total 2 3 4 3 3 3" xfId="40708" xr:uid="{E78FAA8D-C191-489E-94D8-5A7251A2264A}"/>
    <cellStyle name="Total 2 3 4 3 4" xfId="40709" xr:uid="{4381710F-9AD4-417A-A265-D776EB30EBB4}"/>
    <cellStyle name="Total 2 3 4 3 4 2" xfId="40710" xr:uid="{F8D90163-3398-429E-A89F-313FC15ADAA1}"/>
    <cellStyle name="Total 2 3 4 3 4 3" xfId="40711" xr:uid="{E1292C4A-4003-47ED-9F43-3C99A88B3BD5}"/>
    <cellStyle name="Total 2 3 4 3 5" xfId="40712" xr:uid="{99B8722C-1391-4577-9AE0-715935BAC7C4}"/>
    <cellStyle name="Total 2 3 4 3 5 2" xfId="40713" xr:uid="{641E46AF-4BD8-42AB-BF76-2AE1506CB292}"/>
    <cellStyle name="Total 2 3 4 3 5 3" xfId="40714" xr:uid="{73B26959-6AD2-4C89-B3C4-149E6D6D057D}"/>
    <cellStyle name="Total 2 3 4 3 6" xfId="40715" xr:uid="{838A348A-647B-467A-8473-1A65FE1AF9B4}"/>
    <cellStyle name="Total 2 3 4 3 6 2" xfId="40716" xr:uid="{1B0C0D9F-B124-4AC5-AE99-6B571D705D7B}"/>
    <cellStyle name="Total 2 3 4 3 6 3" xfId="40717" xr:uid="{8CDB8AC8-5E3B-4F2D-84F3-9724E1503E4B}"/>
    <cellStyle name="Total 2 3 4 3 7" xfId="40718" xr:uid="{22A30159-20A8-4FD1-8961-1C77032A196B}"/>
    <cellStyle name="Total 2 3 4 3 8" xfId="40719" xr:uid="{0B3CB73F-2866-4C04-8955-D267AF952F3F}"/>
    <cellStyle name="Total 2 3 4 3 9" xfId="40720" xr:uid="{3ACB3AD2-219E-4278-9214-FE308FDD1F80}"/>
    <cellStyle name="Total 2 3 4 4" xfId="40721" xr:uid="{714B8198-BE95-4149-9F69-2C97EE0DD49B}"/>
    <cellStyle name="Total 2 3 4 4 2" xfId="40722" xr:uid="{6F75D3D2-58FF-46AD-856C-02EA3B60B938}"/>
    <cellStyle name="Total 2 3 4 4 2 2" xfId="40723" xr:uid="{9F14F067-66E5-4029-8C13-3B2F3F7DC587}"/>
    <cellStyle name="Total 2 3 4 4 2 3" xfId="40724" xr:uid="{2D7B733A-DB97-44FF-8D38-B670A9E28BAF}"/>
    <cellStyle name="Total 2 3 4 4 3" xfId="40725" xr:uid="{F398DD68-C047-4BC2-9C24-EA33D88E505C}"/>
    <cellStyle name="Total 2 3 4 4 3 2" xfId="40726" xr:uid="{3CF7990A-CE05-4877-AC2F-52B1BAA871AD}"/>
    <cellStyle name="Total 2 3 4 4 3 3" xfId="40727" xr:uid="{14C0C76A-2101-4C30-BC88-78B1923F702D}"/>
    <cellStyle name="Total 2 3 4 4 4" xfId="40728" xr:uid="{3F9A88A3-7CFF-468B-ACDF-32F527235CD6}"/>
    <cellStyle name="Total 2 3 4 4 4 2" xfId="40729" xr:uid="{9815F7D0-3EAF-49A5-B3A3-73932FF0797B}"/>
    <cellStyle name="Total 2 3 4 4 4 3" xfId="40730" xr:uid="{21C0467A-F5AE-42C7-8447-0D40D26EF2A7}"/>
    <cellStyle name="Total 2 3 4 4 5" xfId="40731" xr:uid="{D8BA6DA2-5CF5-470C-BA3F-44FC4F36071D}"/>
    <cellStyle name="Total 2 3 4 4 5 2" xfId="40732" xr:uid="{CC2EEAF2-FEEE-44F4-AC26-E374F4DBD86B}"/>
    <cellStyle name="Total 2 3 4 4 5 3" xfId="40733" xr:uid="{4CB4CECB-9AE5-46A9-9B35-5747A6D2AB6A}"/>
    <cellStyle name="Total 2 3 4 4 6" xfId="40734" xr:uid="{FD222412-C228-4132-B898-EDC5458C2434}"/>
    <cellStyle name="Total 2 3 4 4 6 2" xfId="40735" xr:uid="{085DA65E-05F0-4930-93F4-200D73C137E5}"/>
    <cellStyle name="Total 2 3 4 4 6 3" xfId="40736" xr:uid="{12112C13-22D2-4E4E-8E61-F6FF748A7145}"/>
    <cellStyle name="Total 2 3 4 4 7" xfId="40737" xr:uid="{672205D7-4BAB-4570-9770-45F3C416E193}"/>
    <cellStyle name="Total 2 3 4 4 8" xfId="40738" xr:uid="{E6ECD422-D654-480D-86AB-6F00E99035DF}"/>
    <cellStyle name="Total 2 3 4 4 9" xfId="40739" xr:uid="{B6D4814F-F75F-4D10-97AE-629E3616D5DC}"/>
    <cellStyle name="Total 2 3 4 5" xfId="40740" xr:uid="{A7106984-D25E-4E5F-AFAB-2A48B53723C4}"/>
    <cellStyle name="Total 2 3 4 5 2" xfId="40741" xr:uid="{FBFE08C5-192B-4AC8-AEBB-1B78B22E10BA}"/>
    <cellStyle name="Total 2 3 4 5 2 2" xfId="40742" xr:uid="{2AC011FA-8191-4013-93DC-78BDE411D925}"/>
    <cellStyle name="Total 2 3 4 5 2 3" xfId="40743" xr:uid="{176AF75A-2095-4DB8-9B0A-D33FA4249FF9}"/>
    <cellStyle name="Total 2 3 4 5 3" xfId="40744" xr:uid="{CE274770-70C0-491D-A5E3-CBD287E356CC}"/>
    <cellStyle name="Total 2 3 4 5 3 2" xfId="40745" xr:uid="{A941F34D-228F-4B34-85F1-DFFAFC07C325}"/>
    <cellStyle name="Total 2 3 4 5 3 3" xfId="40746" xr:uid="{E850D5E8-71CE-4984-B335-FA1F8FEDEECA}"/>
    <cellStyle name="Total 2 3 4 5 4" xfId="40747" xr:uid="{0D20705B-400C-4B10-BA29-F66644FDDA36}"/>
    <cellStyle name="Total 2 3 4 5 4 2" xfId="40748" xr:uid="{045280BF-BBE3-4C58-BC62-4BEA3AF96D47}"/>
    <cellStyle name="Total 2 3 4 5 4 3" xfId="40749" xr:uid="{A9780FCD-1565-4F6D-B300-320C93A0CEAA}"/>
    <cellStyle name="Total 2 3 4 5 5" xfId="40750" xr:uid="{601EACF9-2D70-4725-B8D6-EF8EDFC2D1A5}"/>
    <cellStyle name="Total 2 3 4 5 5 2" xfId="40751" xr:uid="{478B49C5-D132-4589-81BD-AA12ADFA491D}"/>
    <cellStyle name="Total 2 3 4 5 5 3" xfId="40752" xr:uid="{82788140-EA5B-4D87-905E-A9C577BD798D}"/>
    <cellStyle name="Total 2 3 4 5 6" xfId="40753" xr:uid="{6EC3962B-2A04-416B-BE02-DC53C3533AE0}"/>
    <cellStyle name="Total 2 3 4 5 6 2" xfId="40754" xr:uid="{E87D7CE7-A56F-4341-A14F-A0346D634DA3}"/>
    <cellStyle name="Total 2 3 4 5 6 3" xfId="40755" xr:uid="{0983E505-58AD-405E-9C22-0E82E2B85FF3}"/>
    <cellStyle name="Total 2 3 4 5 7" xfId="40756" xr:uid="{3737D084-9402-4630-A202-CB8662731808}"/>
    <cellStyle name="Total 2 3 4 5 8" xfId="40757" xr:uid="{063019C5-F76A-4F0E-BFBD-033F2D382546}"/>
    <cellStyle name="Total 2 3 4 5 9" xfId="40758" xr:uid="{BE57A093-182D-403D-B30E-6183E9805A60}"/>
    <cellStyle name="Total 2 3 4 6" xfId="40759" xr:uid="{662A55CA-21B5-4A60-AAA2-B1338E71F624}"/>
    <cellStyle name="Total 2 3 4 6 2" xfId="40760" xr:uid="{4F7DE13C-E57F-40D7-8B99-5CCF9B07F375}"/>
    <cellStyle name="Total 2 3 4 6 2 2" xfId="40761" xr:uid="{FD6D5DD9-C565-4D9D-AD94-92C58960E848}"/>
    <cellStyle name="Total 2 3 4 6 2 3" xfId="40762" xr:uid="{D1FC8613-E4A1-4337-9365-BBDB03A6A444}"/>
    <cellStyle name="Total 2 3 4 6 3" xfId="40763" xr:uid="{4D790CE1-A5CC-4A0E-BC0F-04CE8D865504}"/>
    <cellStyle name="Total 2 3 4 6 3 2" xfId="40764" xr:uid="{E8D336DA-1E5C-46C6-8546-92CC215D1537}"/>
    <cellStyle name="Total 2 3 4 6 3 3" xfId="40765" xr:uid="{5F585B1B-455C-4C89-B662-6B91068D1265}"/>
    <cellStyle name="Total 2 3 4 6 4" xfId="40766" xr:uid="{7C361F16-56D4-48D6-894D-910C21FD15D6}"/>
    <cellStyle name="Total 2 3 4 6 4 2" xfId="40767" xr:uid="{D7038AD1-BB64-4566-A09B-C592FB02E37F}"/>
    <cellStyle name="Total 2 3 4 6 4 3" xfId="40768" xr:uid="{D4F9D69A-31D8-4121-8A49-FFBCFCBF4227}"/>
    <cellStyle name="Total 2 3 4 6 5" xfId="40769" xr:uid="{03986619-A272-42E6-B8E0-1BE92A922976}"/>
    <cellStyle name="Total 2 3 4 6 5 2" xfId="40770" xr:uid="{D22F3715-8CC9-4F30-98DE-1BDAB87499B9}"/>
    <cellStyle name="Total 2 3 4 6 5 3" xfId="40771" xr:uid="{7A860074-6B99-4603-8230-9DE57CFE2FB1}"/>
    <cellStyle name="Total 2 3 4 6 6" xfId="40772" xr:uid="{B5985B06-E60C-4FF3-8351-93BDA59E770D}"/>
    <cellStyle name="Total 2 3 4 6 6 2" xfId="40773" xr:uid="{5F945FAB-F15B-4BAD-966D-CFD865E48F1D}"/>
    <cellStyle name="Total 2 3 4 6 6 3" xfId="40774" xr:uid="{C4E9249C-C817-4AA9-AD6C-3DFD0389886E}"/>
    <cellStyle name="Total 2 3 4 6 7" xfId="40775" xr:uid="{ED5A45D0-6695-4446-A297-D5141B43FB8F}"/>
    <cellStyle name="Total 2 3 4 6 8" xfId="40776" xr:uid="{F8373D5E-3A2B-406B-A4AD-843171776791}"/>
    <cellStyle name="Total 2 3 4 6 9" xfId="40777" xr:uid="{2683BAD2-A9AA-4DAE-AC23-C92AC6A9C223}"/>
    <cellStyle name="Total 2 3 4 7" xfId="40778" xr:uid="{74273DF8-9FFC-415C-9666-6C7889D1A3FD}"/>
    <cellStyle name="Total 2 3 4 7 2" xfId="40779" xr:uid="{C196BA0A-A045-4B2D-A333-D27CEDD04BA7}"/>
    <cellStyle name="Total 2 3 4 7 2 2" xfId="40780" xr:uid="{2831D721-B02C-4906-B014-56F8CB281369}"/>
    <cellStyle name="Total 2 3 4 7 2 3" xfId="40781" xr:uid="{7C55EF44-DAF9-4DBC-87E9-911B67B69762}"/>
    <cellStyle name="Total 2 3 4 7 3" xfId="40782" xr:uid="{C7F75D31-8728-46AE-8A75-BAD9FB067975}"/>
    <cellStyle name="Total 2 3 4 7 3 2" xfId="40783" xr:uid="{A00418BF-5C2F-4D01-BF91-9F8F9E94094E}"/>
    <cellStyle name="Total 2 3 4 7 3 3" xfId="40784" xr:uid="{2A77ABDD-C676-4168-89F2-C17F0F5BE8EB}"/>
    <cellStyle name="Total 2 3 4 7 4" xfId="40785" xr:uid="{AF06B6A2-4B2D-41A5-9A28-7EF73480AA4C}"/>
    <cellStyle name="Total 2 3 4 7 4 2" xfId="40786" xr:uid="{DF50021A-8E89-4CB6-9984-0BC1F9B82CF1}"/>
    <cellStyle name="Total 2 3 4 7 4 3" xfId="40787" xr:uid="{2A9DFF4F-790C-4E75-8CB2-9013B1FEB24B}"/>
    <cellStyle name="Total 2 3 4 7 5" xfId="40788" xr:uid="{356F6060-A9DF-45DC-8CED-042AC5856148}"/>
    <cellStyle name="Total 2 3 4 7 5 2" xfId="40789" xr:uid="{FFADF422-D76E-48E5-B5A7-303FEFB26FBE}"/>
    <cellStyle name="Total 2 3 4 7 5 3" xfId="40790" xr:uid="{7EBD60AA-D2F8-4162-9E64-48446FAB7851}"/>
    <cellStyle name="Total 2 3 4 7 6" xfId="40791" xr:uid="{E893BB17-A498-4062-AB08-3E8DD43877E9}"/>
    <cellStyle name="Total 2 3 4 7 6 2" xfId="40792" xr:uid="{1EC070DB-09E2-4115-B24A-5DFE5CFB45EA}"/>
    <cellStyle name="Total 2 3 4 7 6 3" xfId="40793" xr:uid="{AB7BFDD4-E9DF-412F-9B32-C8C94BA3CEB6}"/>
    <cellStyle name="Total 2 3 4 7 7" xfId="40794" xr:uid="{9B2BC8C9-763C-497D-A99B-A2BBC3613BC3}"/>
    <cellStyle name="Total 2 3 4 7 8" xfId="40795" xr:uid="{2A3043B6-6294-4559-AF1D-D7AFBB82FBDF}"/>
    <cellStyle name="Total 2 3 4 7 9" xfId="40796" xr:uid="{B2734322-3345-4752-B181-BD75F306F1CE}"/>
    <cellStyle name="Total 2 3 4 8" xfId="40797" xr:uid="{C8F98C41-7AC6-4C12-8A3A-4D0C61304359}"/>
    <cellStyle name="Total 2 3 4 8 2" xfId="40798" xr:uid="{09EBD595-2BB5-478F-8721-3257CE6653F4}"/>
    <cellStyle name="Total 2 3 4 8 2 2" xfId="40799" xr:uid="{D850CA04-1FBD-487D-B671-DA284E4AD4A2}"/>
    <cellStyle name="Total 2 3 4 8 2 3" xfId="40800" xr:uid="{953A566D-DFB4-4827-9296-C1DBD1349DE2}"/>
    <cellStyle name="Total 2 3 4 8 3" xfId="40801" xr:uid="{4ABE883F-2CCF-4DD1-8A95-5E637DC2D42B}"/>
    <cellStyle name="Total 2 3 4 8 3 2" xfId="40802" xr:uid="{60F0988C-0F5F-40DB-A7E9-4879E630F1A6}"/>
    <cellStyle name="Total 2 3 4 8 3 3" xfId="40803" xr:uid="{C21B5C3F-F5BB-40D3-A15F-B05D65C434B5}"/>
    <cellStyle name="Total 2 3 4 8 4" xfId="40804" xr:uid="{CDC28E33-C287-4D7A-8EAE-8B0A21F065F6}"/>
    <cellStyle name="Total 2 3 4 8 4 2" xfId="40805" xr:uid="{F8C014B6-FBD8-4864-ACE6-AB76C1D6187B}"/>
    <cellStyle name="Total 2 3 4 8 4 3" xfId="40806" xr:uid="{7FD4DA32-D3A2-4D9C-9519-90173EF86D5B}"/>
    <cellStyle name="Total 2 3 4 8 5" xfId="40807" xr:uid="{C16F99F6-B9F9-4FB6-9367-5435C1E880B0}"/>
    <cellStyle name="Total 2 3 4 8 5 2" xfId="40808" xr:uid="{7563786B-7088-423C-80BA-759301F5C8E6}"/>
    <cellStyle name="Total 2 3 4 8 5 3" xfId="40809" xr:uid="{932C5824-5FDF-4E3D-BCB7-28DCD9EB0B1E}"/>
    <cellStyle name="Total 2 3 4 8 6" xfId="40810" xr:uid="{AF80C6F7-DCB6-45C3-B425-91823691391C}"/>
    <cellStyle name="Total 2 3 4 8 6 2" xfId="40811" xr:uid="{446838A7-0E59-4092-9A7F-447D8EDA56F4}"/>
    <cellStyle name="Total 2 3 4 8 6 3" xfId="40812" xr:uid="{56F283E5-1D40-4A0A-AE7C-11F41E9260E0}"/>
    <cellStyle name="Total 2 3 4 8 7" xfId="40813" xr:uid="{E02500B0-B95B-42E4-AEAB-0C32A535C554}"/>
    <cellStyle name="Total 2 3 4 8 8" xfId="40814" xr:uid="{E5E2B8DC-BABB-4FE6-95DC-8880361BCCD1}"/>
    <cellStyle name="Total 2 3 4 8 9" xfId="40815" xr:uid="{9E310589-E218-4BCC-8067-F682A48A5705}"/>
    <cellStyle name="Total 2 3 4 9" xfId="40816" xr:uid="{0FBC6D0B-384B-4106-962F-00B4B95DB4A3}"/>
    <cellStyle name="Total 2 3 4 9 2" xfId="40817" xr:uid="{96234C31-02EE-4253-AE59-870BF652118F}"/>
    <cellStyle name="Total 2 3 4 9 2 2" xfId="40818" xr:uid="{70303A7B-6F65-4796-BE16-1AFDA8271E13}"/>
    <cellStyle name="Total 2 3 4 9 2 3" xfId="40819" xr:uid="{2FAF43FE-5C62-4190-84A4-CF6DFF41AADE}"/>
    <cellStyle name="Total 2 3 4 9 3" xfId="40820" xr:uid="{27D5CC8D-168B-4549-A309-6FE7805463C4}"/>
    <cellStyle name="Total 2 3 4 9 3 2" xfId="40821" xr:uid="{09136394-C201-425D-9418-A89E53843B64}"/>
    <cellStyle name="Total 2 3 4 9 3 3" xfId="40822" xr:uid="{8742066C-4B12-46D7-B6CD-9AFB67C4FAA1}"/>
    <cellStyle name="Total 2 3 4 9 4" xfId="40823" xr:uid="{AEEF18B7-21D1-44EB-A1DD-52D2A5F88194}"/>
    <cellStyle name="Total 2 3 4 9 4 2" xfId="40824" xr:uid="{CB3A19B4-837D-4A5E-8DB5-ACD47BDBE385}"/>
    <cellStyle name="Total 2 3 4 9 4 3" xfId="40825" xr:uid="{0F953E29-7DB4-4C2D-A752-651B5E32EBDA}"/>
    <cellStyle name="Total 2 3 4 9 5" xfId="40826" xr:uid="{87E1DBD8-FC9C-4560-835B-C9F70FAB429C}"/>
    <cellStyle name="Total 2 3 4 9 5 2" xfId="40827" xr:uid="{59D1C7FD-F7F1-487D-8394-7FB848937A43}"/>
    <cellStyle name="Total 2 3 4 9 5 3" xfId="40828" xr:uid="{04026A17-3CAB-4D83-8D36-E2560ADA220D}"/>
    <cellStyle name="Total 2 3 4 9 6" xfId="40829" xr:uid="{7647586A-3803-4F74-A62B-A8C76A25AF1A}"/>
    <cellStyle name="Total 2 3 4 9 6 2" xfId="40830" xr:uid="{D2F822EC-AC44-4324-A4A1-5569040F8A67}"/>
    <cellStyle name="Total 2 3 4 9 6 3" xfId="40831" xr:uid="{0D19EEBE-BE6A-49D9-9B8B-ADB130F57121}"/>
    <cellStyle name="Total 2 3 4 9 7" xfId="40832" xr:uid="{58BF978E-1082-483B-8BE1-DCBCBAFDD165}"/>
    <cellStyle name="Total 2 3 4 9 8" xfId="40833" xr:uid="{10F634C1-A3AF-4346-92A3-F5064A40DA52}"/>
    <cellStyle name="Total 2 3 5" xfId="40834" xr:uid="{6442D002-F683-4BB3-8D9D-235CC430D462}"/>
    <cellStyle name="Total 2 3 5 10" xfId="40835" xr:uid="{7889FDCB-DEA5-4672-B212-EAF3E485E19B}"/>
    <cellStyle name="Total 2 3 5 10 2" xfId="40836" xr:uid="{4C29A948-1EF4-4A8A-92F3-69E58ABDE1A9}"/>
    <cellStyle name="Total 2 3 5 10 2 2" xfId="40837" xr:uid="{73AF69A3-0216-4F36-B37D-05832C1D6CAB}"/>
    <cellStyle name="Total 2 3 5 10 2 3" xfId="40838" xr:uid="{EB4EB30D-9768-42D8-B6F0-48DC9B972794}"/>
    <cellStyle name="Total 2 3 5 10 3" xfId="40839" xr:uid="{9FDA2B7B-282B-4189-ADBA-2AEEA92A0A7D}"/>
    <cellStyle name="Total 2 3 5 10 3 2" xfId="40840" xr:uid="{F8B87C14-9166-44D1-8D32-3940B3DED250}"/>
    <cellStyle name="Total 2 3 5 10 3 3" xfId="40841" xr:uid="{4B506875-9416-4C74-930A-0A69C82854FF}"/>
    <cellStyle name="Total 2 3 5 10 4" xfId="40842" xr:uid="{642D94E9-AB4C-45D1-BD4D-F09ADCF085C1}"/>
    <cellStyle name="Total 2 3 5 10 4 2" xfId="40843" xr:uid="{8A33CB1D-8636-468A-A2E5-B81E2D6BE5D6}"/>
    <cellStyle name="Total 2 3 5 10 4 3" xfId="40844" xr:uid="{BD324C70-6CF9-425B-82AA-930605E08431}"/>
    <cellStyle name="Total 2 3 5 10 5" xfId="40845" xr:uid="{724EFA84-A1B9-4E88-A307-7A2B83EC12D5}"/>
    <cellStyle name="Total 2 3 5 10 5 2" xfId="40846" xr:uid="{58A4D797-8CBD-4D5F-AF7C-BF2598D30938}"/>
    <cellStyle name="Total 2 3 5 10 5 3" xfId="40847" xr:uid="{11F71DFA-95F9-4340-8320-3A7ED184D76C}"/>
    <cellStyle name="Total 2 3 5 10 6" xfId="40848" xr:uid="{D4E8DE38-B9D7-4885-B1AE-2E1DDE06F302}"/>
    <cellStyle name="Total 2 3 5 10 6 2" xfId="40849" xr:uid="{82E185F9-74A5-46C6-B854-34BE77252F20}"/>
    <cellStyle name="Total 2 3 5 10 6 3" xfId="40850" xr:uid="{AE792F72-1354-40E2-9A33-666F16ABB2C7}"/>
    <cellStyle name="Total 2 3 5 10 7" xfId="40851" xr:uid="{70F540AC-E9EC-444E-BABC-4889D1CCD6D1}"/>
    <cellStyle name="Total 2 3 5 10 8" xfId="40852" xr:uid="{15494A01-20E8-49B7-803B-19B3CB4662BD}"/>
    <cellStyle name="Total 2 3 5 11" xfId="40853" xr:uid="{D3692124-59FE-4223-92B5-FCFEDE163D3A}"/>
    <cellStyle name="Total 2 3 5 11 2" xfId="40854" xr:uid="{4BA6B92D-A9B9-4B19-892A-C10BFA974230}"/>
    <cellStyle name="Total 2 3 5 11 2 2" xfId="40855" xr:uid="{8A5851C2-8C2B-4EEF-8BC1-B0AC3F1463F7}"/>
    <cellStyle name="Total 2 3 5 11 2 3" xfId="40856" xr:uid="{6C23F03D-8620-4C78-86CB-FA45FC9D086F}"/>
    <cellStyle name="Total 2 3 5 11 3" xfId="40857" xr:uid="{E819B0AD-E1C5-400C-87E2-597D3F22C652}"/>
    <cellStyle name="Total 2 3 5 11 3 2" xfId="40858" xr:uid="{554D68B2-2D66-4E64-AB67-F56F067565BC}"/>
    <cellStyle name="Total 2 3 5 11 3 3" xfId="40859" xr:uid="{F4A596CF-C2E2-4F08-813F-6999AF6FA234}"/>
    <cellStyle name="Total 2 3 5 11 4" xfId="40860" xr:uid="{7970FB0A-3F9F-481C-9163-2C72B1791887}"/>
    <cellStyle name="Total 2 3 5 11 4 2" xfId="40861" xr:uid="{920F10C0-26F2-469D-9359-7CC0B9E47557}"/>
    <cellStyle name="Total 2 3 5 11 4 3" xfId="40862" xr:uid="{B60B51EF-3E15-4869-B25C-E82EB6965F85}"/>
    <cellStyle name="Total 2 3 5 11 5" xfId="40863" xr:uid="{5A3A9291-4967-4B0C-827F-0889076DDE20}"/>
    <cellStyle name="Total 2 3 5 11 5 2" xfId="40864" xr:uid="{1870A9AC-5BE7-45E6-BBD1-1FB6DBFCCF39}"/>
    <cellStyle name="Total 2 3 5 11 5 3" xfId="40865" xr:uid="{FC867342-AEDB-477B-8C4A-9B3E8C02093B}"/>
    <cellStyle name="Total 2 3 5 11 6" xfId="40866" xr:uid="{722124B0-CB39-40DF-B1CB-6BA13D04E6E8}"/>
    <cellStyle name="Total 2 3 5 11 6 2" xfId="40867" xr:uid="{D3A56A0E-8158-4E73-87D7-DB98037D0D29}"/>
    <cellStyle name="Total 2 3 5 11 6 3" xfId="40868" xr:uid="{E200BD5C-5DCB-467B-B2E3-EC0067A9ACB3}"/>
    <cellStyle name="Total 2 3 5 11 7" xfId="40869" xr:uid="{7495A90D-4ED1-4E4B-95F7-5BEE4E98C9F6}"/>
    <cellStyle name="Total 2 3 5 11 8" xfId="40870" xr:uid="{E93E9707-26B5-4F86-908F-11EB8032E640}"/>
    <cellStyle name="Total 2 3 5 12" xfId="40871" xr:uid="{31143C9E-7E7B-4B4A-B4D2-9801343285BE}"/>
    <cellStyle name="Total 2 3 5 12 2" xfId="40872" xr:uid="{87300A5F-4529-484B-BB22-305B59BF971E}"/>
    <cellStyle name="Total 2 3 5 12 2 2" xfId="40873" xr:uid="{562C07BC-5A36-4394-9FF9-A72CB6D070B5}"/>
    <cellStyle name="Total 2 3 5 12 2 3" xfId="40874" xr:uid="{A05DE280-9196-4B24-8378-42A36915D685}"/>
    <cellStyle name="Total 2 3 5 12 3" xfId="40875" xr:uid="{B40A5291-B860-4974-B4DB-C3FF17CE4DC7}"/>
    <cellStyle name="Total 2 3 5 12 3 2" xfId="40876" xr:uid="{9F626DC9-D689-4AA2-87CF-280B0CC9D9E0}"/>
    <cellStyle name="Total 2 3 5 12 3 3" xfId="40877" xr:uid="{ADFCFE2F-5474-4257-81B4-1F8C9391C22E}"/>
    <cellStyle name="Total 2 3 5 12 4" xfId="40878" xr:uid="{8ECB9E24-23DE-4C62-84B6-A8C63B1669E4}"/>
    <cellStyle name="Total 2 3 5 12 4 2" xfId="40879" xr:uid="{B7B7E28A-6D0E-47C2-AA26-EB4208A199E1}"/>
    <cellStyle name="Total 2 3 5 12 4 3" xfId="40880" xr:uid="{01183F95-0B8D-4DBC-BB01-BB3D7B31BC93}"/>
    <cellStyle name="Total 2 3 5 12 5" xfId="40881" xr:uid="{A0E0ED8E-1D2D-4665-BFC7-0992CFC66549}"/>
    <cellStyle name="Total 2 3 5 12 5 2" xfId="40882" xr:uid="{B0C6A093-B2B6-4BF2-B76C-B861106952D9}"/>
    <cellStyle name="Total 2 3 5 12 5 3" xfId="40883" xr:uid="{AF5F9B4E-947B-46AA-ABE5-85FF53BC4CC1}"/>
    <cellStyle name="Total 2 3 5 12 6" xfId="40884" xr:uid="{500692EB-2DB2-48C5-A3D3-E45B5B6D35E1}"/>
    <cellStyle name="Total 2 3 5 12 6 2" xfId="40885" xr:uid="{4CE9854D-4621-444B-B9AA-2982C761D31C}"/>
    <cellStyle name="Total 2 3 5 12 6 3" xfId="40886" xr:uid="{BA778DFE-41CC-4B2B-A877-8C67F70511F9}"/>
    <cellStyle name="Total 2 3 5 12 7" xfId="40887" xr:uid="{FDD67307-63B4-477D-B26D-D5BB185E67EC}"/>
    <cellStyle name="Total 2 3 5 12 8" xfId="40888" xr:uid="{F85F2BDF-2B3F-49B0-9B3B-DE05396E8F48}"/>
    <cellStyle name="Total 2 3 5 13" xfId="40889" xr:uid="{602AB640-3EA2-4393-8BDD-6D33B3A7A9F1}"/>
    <cellStyle name="Total 2 3 5 13 2" xfId="40890" xr:uid="{6680758A-4DFA-4ECE-9054-5C5744EF3854}"/>
    <cellStyle name="Total 2 3 5 13 2 2" xfId="40891" xr:uid="{1F66C030-3A6F-4D54-8577-AA9A72C9CD0A}"/>
    <cellStyle name="Total 2 3 5 13 2 3" xfId="40892" xr:uid="{98B467B3-DD4D-4D38-9C9C-37CC247B58F0}"/>
    <cellStyle name="Total 2 3 5 13 3" xfId="40893" xr:uid="{754C8FDF-8E1C-4B4A-BA52-03A16961C7DB}"/>
    <cellStyle name="Total 2 3 5 13 3 2" xfId="40894" xr:uid="{EABB1C1E-B782-49AF-AC14-C283C71CDA7F}"/>
    <cellStyle name="Total 2 3 5 13 3 3" xfId="40895" xr:uid="{52AE52B2-0DA3-4C23-95C7-6F253B6FD63E}"/>
    <cellStyle name="Total 2 3 5 13 4" xfId="40896" xr:uid="{1F6459D0-1354-4A62-AF55-2C8D2EE19025}"/>
    <cellStyle name="Total 2 3 5 13 4 2" xfId="40897" xr:uid="{905D71B9-7B94-4607-8E7C-A48193CBC493}"/>
    <cellStyle name="Total 2 3 5 13 4 3" xfId="40898" xr:uid="{06ED823C-C699-46AD-8D85-2819DB0953F6}"/>
    <cellStyle name="Total 2 3 5 13 5" xfId="40899" xr:uid="{FFA6411C-D14B-49CE-A284-9C66833530FF}"/>
    <cellStyle name="Total 2 3 5 13 5 2" xfId="40900" xr:uid="{E4CA3A5E-1146-42CD-B77E-CB0E9ECE1EA5}"/>
    <cellStyle name="Total 2 3 5 13 5 3" xfId="40901" xr:uid="{72DF86DA-7682-445F-8FB9-123CF5B6AE19}"/>
    <cellStyle name="Total 2 3 5 13 6" xfId="40902" xr:uid="{FE348942-1B24-4494-82B8-2F6CE949C48B}"/>
    <cellStyle name="Total 2 3 5 13 6 2" xfId="40903" xr:uid="{47C7C102-B5C6-4383-9E21-1091897DC12B}"/>
    <cellStyle name="Total 2 3 5 13 6 3" xfId="40904" xr:uid="{3C083619-5168-4756-8584-AD1A4887F944}"/>
    <cellStyle name="Total 2 3 5 13 7" xfId="40905" xr:uid="{02FC3278-A86E-401D-9832-DA22D8796C9B}"/>
    <cellStyle name="Total 2 3 5 13 8" xfId="40906" xr:uid="{888DE859-7FD8-4E47-9F5F-DB7EAEF45FCA}"/>
    <cellStyle name="Total 2 3 5 14" xfId="40907" xr:uid="{A0D947B5-C5C3-48F4-AB63-3BB5C4ED6482}"/>
    <cellStyle name="Total 2 3 5 14 2" xfId="40908" xr:uid="{671D21AC-8833-4AB5-BF2F-B24E5484EB21}"/>
    <cellStyle name="Total 2 3 5 14 2 2" xfId="40909" xr:uid="{794DD217-3053-49BB-ABE5-B407CE920A09}"/>
    <cellStyle name="Total 2 3 5 14 2 3" xfId="40910" xr:uid="{5D802B91-F281-403D-B7ED-33FC3DF36CC2}"/>
    <cellStyle name="Total 2 3 5 14 3" xfId="40911" xr:uid="{326D623C-F4C8-4569-8B8D-5DFA53CAECBE}"/>
    <cellStyle name="Total 2 3 5 14 3 2" xfId="40912" xr:uid="{7042F20D-2B96-43F5-BEF0-D7A9F096052B}"/>
    <cellStyle name="Total 2 3 5 14 3 3" xfId="40913" xr:uid="{C5AAF882-4553-49F2-AAF1-4FD8C868A6BB}"/>
    <cellStyle name="Total 2 3 5 14 4" xfId="40914" xr:uid="{E8F565ED-DC1D-411A-A405-93FF5DB963F2}"/>
    <cellStyle name="Total 2 3 5 14 4 2" xfId="40915" xr:uid="{82096B6C-4721-4F51-BE28-B36F49171220}"/>
    <cellStyle name="Total 2 3 5 14 4 3" xfId="40916" xr:uid="{1C3861CC-E7F6-4F65-8C02-F590B7852210}"/>
    <cellStyle name="Total 2 3 5 14 5" xfId="40917" xr:uid="{CBB219C7-5597-4628-B95B-A143DBDAF06B}"/>
    <cellStyle name="Total 2 3 5 14 5 2" xfId="40918" xr:uid="{43A537DD-8FF2-41FF-99B6-026994A2A098}"/>
    <cellStyle name="Total 2 3 5 14 5 3" xfId="40919" xr:uid="{16B3FA73-50E2-4A7C-98CE-7A8F6EA56EC8}"/>
    <cellStyle name="Total 2 3 5 14 6" xfId="40920" xr:uid="{1DAACBD2-6EA3-460D-B35C-3CB7901A1571}"/>
    <cellStyle name="Total 2 3 5 14 6 2" xfId="40921" xr:uid="{49C93FFA-9797-4689-9104-B1D86F2EC412}"/>
    <cellStyle name="Total 2 3 5 14 6 3" xfId="40922" xr:uid="{BC34920E-477D-4D62-9625-C2AC6BB64DF4}"/>
    <cellStyle name="Total 2 3 5 14 7" xfId="40923" xr:uid="{46C7B220-A33F-44F1-9208-A3B546294B38}"/>
    <cellStyle name="Total 2 3 5 14 8" xfId="40924" xr:uid="{A4ED53EA-B43E-41EC-A89A-4E8F345C2C9A}"/>
    <cellStyle name="Total 2 3 5 15" xfId="40925" xr:uid="{7FE7588B-B3D3-4A9C-A636-B3FB899554A9}"/>
    <cellStyle name="Total 2 3 5 15 2" xfId="40926" xr:uid="{13B464C5-2DF7-4D3D-AE42-8BE25FB4BE54}"/>
    <cellStyle name="Total 2 3 5 15 3" xfId="40927" xr:uid="{5E6C6B07-CB4F-4204-94BC-BE001439592C}"/>
    <cellStyle name="Total 2 3 5 16" xfId="40928" xr:uid="{3FC6CB79-C96D-4E6C-9373-DA9CC91C4B80}"/>
    <cellStyle name="Total 2 3 5 16 2" xfId="40929" xr:uid="{A93198DA-8D93-4BF8-AAC3-EA95C550F6E2}"/>
    <cellStyle name="Total 2 3 5 16 3" xfId="40930" xr:uid="{3253F2E4-E251-417E-85EB-63B9F28F392C}"/>
    <cellStyle name="Total 2 3 5 17" xfId="40931" xr:uid="{919209D9-5260-495D-AE78-CE8FD9786D6D}"/>
    <cellStyle name="Total 2 3 5 18" xfId="40932" xr:uid="{8CDA810C-992E-4C59-A04A-73867351BEC4}"/>
    <cellStyle name="Total 2 3 5 2" xfId="40933" xr:uid="{761CA51A-150A-488A-970E-7DD57685CF7A}"/>
    <cellStyle name="Total 2 3 5 2 2" xfId="40934" xr:uid="{6DE42568-5BE0-4E50-82EB-8390ED5B11C9}"/>
    <cellStyle name="Total 2 3 5 2 2 2" xfId="40935" xr:uid="{39F5007B-6671-4382-B106-68AE68230920}"/>
    <cellStyle name="Total 2 3 5 2 2 3" xfId="40936" xr:uid="{0026B08C-64EA-4AC2-9763-D56BE4A0B910}"/>
    <cellStyle name="Total 2 3 5 2 3" xfId="40937" xr:uid="{92DAB8F9-3C05-4FEB-AB93-A6AB90121E26}"/>
    <cellStyle name="Total 2 3 5 2 3 2" xfId="40938" xr:uid="{CFE5EE2B-D91A-49B6-9C80-38FA19D9C538}"/>
    <cellStyle name="Total 2 3 5 2 3 3" xfId="40939" xr:uid="{74469115-B68E-4A18-9FB6-3FE9AC1F718E}"/>
    <cellStyle name="Total 2 3 5 2 4" xfId="40940" xr:uid="{2BF503E8-6A2F-40E0-9B3C-E158B6B0CDF2}"/>
    <cellStyle name="Total 2 3 5 2 4 2" xfId="40941" xr:uid="{9FCC890A-CBB0-4F97-BF0D-F9B277922DFA}"/>
    <cellStyle name="Total 2 3 5 2 4 3" xfId="40942" xr:uid="{D97B1F92-43AE-4304-828C-99BDD09C7A79}"/>
    <cellStyle name="Total 2 3 5 2 5" xfId="40943" xr:uid="{D4378C0A-D092-4F06-8703-540F5B9A234E}"/>
    <cellStyle name="Total 2 3 5 2 5 2" xfId="40944" xr:uid="{F37027F7-04A6-43A9-A9BE-7FBD0703E8AE}"/>
    <cellStyle name="Total 2 3 5 2 5 3" xfId="40945" xr:uid="{85D39139-CA72-435D-8C34-A12ADF34DBFB}"/>
    <cellStyle name="Total 2 3 5 2 6" xfId="40946" xr:uid="{D42F2D76-5C6E-4EC1-B88D-AE05EAE640B7}"/>
    <cellStyle name="Total 2 3 5 2 6 2" xfId="40947" xr:uid="{D207DC97-E8BB-44BC-9434-19FCB83B3F2F}"/>
    <cellStyle name="Total 2 3 5 2 6 3" xfId="40948" xr:uid="{F5B5AC23-3E2F-4306-BB22-BC2BE7E52B3A}"/>
    <cellStyle name="Total 2 3 5 2 7" xfId="40949" xr:uid="{1033DD03-2EB7-4100-9CE0-32CB36C8BAD4}"/>
    <cellStyle name="Total 2 3 5 2 8" xfId="40950" xr:uid="{1FEFD4EA-0A8E-4577-AC97-2B071E9A253E}"/>
    <cellStyle name="Total 2 3 5 2 9" xfId="40951" xr:uid="{4D4D8AEC-04B4-45DE-B01A-1B2A0DDE2047}"/>
    <cellStyle name="Total 2 3 5 3" xfId="40952" xr:uid="{452C7049-A15C-41B5-973C-2BA1297FACA3}"/>
    <cellStyle name="Total 2 3 5 3 2" xfId="40953" xr:uid="{51E97AA3-35A2-4607-8DCB-1DF1AD71CC69}"/>
    <cellStyle name="Total 2 3 5 3 2 2" xfId="40954" xr:uid="{D456A01D-4768-4329-8E87-98DE0415F94B}"/>
    <cellStyle name="Total 2 3 5 3 2 3" xfId="40955" xr:uid="{B9E89C6F-943B-4CB7-8DA5-57B9965A82BC}"/>
    <cellStyle name="Total 2 3 5 3 3" xfId="40956" xr:uid="{7770D965-7DDA-437A-84EB-87661296457E}"/>
    <cellStyle name="Total 2 3 5 3 3 2" xfId="40957" xr:uid="{DFDFA88A-2289-451E-9845-4B4A60279260}"/>
    <cellStyle name="Total 2 3 5 3 3 3" xfId="40958" xr:uid="{96110F00-3C2A-4D93-ADAF-B05DCD645BE1}"/>
    <cellStyle name="Total 2 3 5 3 4" xfId="40959" xr:uid="{39E056BA-0939-49F7-99E2-6E9A1C04C8C8}"/>
    <cellStyle name="Total 2 3 5 3 4 2" xfId="40960" xr:uid="{54B39A53-69AE-41D9-9EBC-9FC082ABB290}"/>
    <cellStyle name="Total 2 3 5 3 4 3" xfId="40961" xr:uid="{2A04900B-C0E4-4D1C-A777-E5E4EE1FFB59}"/>
    <cellStyle name="Total 2 3 5 3 5" xfId="40962" xr:uid="{C03471F8-05E4-41FE-8F54-697BAA29A6EF}"/>
    <cellStyle name="Total 2 3 5 3 5 2" xfId="40963" xr:uid="{38FF65C0-D8FA-427F-89F9-3A61352DA83C}"/>
    <cellStyle name="Total 2 3 5 3 5 3" xfId="40964" xr:uid="{3966775B-B1C4-404E-A707-21C6FFC02677}"/>
    <cellStyle name="Total 2 3 5 3 6" xfId="40965" xr:uid="{A2C290FD-0E79-42E5-A94B-ED53882FF35B}"/>
    <cellStyle name="Total 2 3 5 3 6 2" xfId="40966" xr:uid="{B119EC4A-46C0-4934-AE13-322DE5AB480D}"/>
    <cellStyle name="Total 2 3 5 3 6 3" xfId="40967" xr:uid="{E4B20C04-CC08-47F0-95B3-5352CCEAEDDA}"/>
    <cellStyle name="Total 2 3 5 3 7" xfId="40968" xr:uid="{0EFC341F-323D-4B87-BEE1-3648F760CA72}"/>
    <cellStyle name="Total 2 3 5 3 8" xfId="40969" xr:uid="{C2CD6EE6-E905-416C-9137-CE119DFF273D}"/>
    <cellStyle name="Total 2 3 5 3 9" xfId="40970" xr:uid="{D5A772A9-7EFE-48BD-9C10-EBD66779F14C}"/>
    <cellStyle name="Total 2 3 5 4" xfId="40971" xr:uid="{6A2AE4AC-A714-4E64-9F23-CE1339C51442}"/>
    <cellStyle name="Total 2 3 5 4 2" xfId="40972" xr:uid="{2BD1F338-2CD2-46F8-8595-6960C64B5D96}"/>
    <cellStyle name="Total 2 3 5 4 2 2" xfId="40973" xr:uid="{1B6EB865-61B0-4478-96A8-930BCC95E73C}"/>
    <cellStyle name="Total 2 3 5 4 2 3" xfId="40974" xr:uid="{BC2C9068-8BB9-4C0C-9546-3B559FCAF4A4}"/>
    <cellStyle name="Total 2 3 5 4 3" xfId="40975" xr:uid="{1AA74F92-1048-421F-A295-234E5630AEC1}"/>
    <cellStyle name="Total 2 3 5 4 3 2" xfId="40976" xr:uid="{0EE1038A-505E-44FF-98E1-6CE8FA726CF7}"/>
    <cellStyle name="Total 2 3 5 4 3 3" xfId="40977" xr:uid="{C6E5A853-5CC4-4665-93DF-721BCA403A50}"/>
    <cellStyle name="Total 2 3 5 4 4" xfId="40978" xr:uid="{9FA24F85-935F-4892-9451-9BDA8B5BF7BF}"/>
    <cellStyle name="Total 2 3 5 4 4 2" xfId="40979" xr:uid="{E4362F62-5992-47B4-92DA-C0B0C7211804}"/>
    <cellStyle name="Total 2 3 5 4 4 3" xfId="40980" xr:uid="{1A4FA3B5-854C-4BF9-B28C-B56332BA6819}"/>
    <cellStyle name="Total 2 3 5 4 5" xfId="40981" xr:uid="{30AAC438-F950-43B3-B688-0B9F2CAA6CE3}"/>
    <cellStyle name="Total 2 3 5 4 5 2" xfId="40982" xr:uid="{C8B68F6A-3139-44DE-A9CE-8C1AA7ABA64F}"/>
    <cellStyle name="Total 2 3 5 4 5 3" xfId="40983" xr:uid="{92DB2ECE-A1D2-436B-A8B7-749283FD2730}"/>
    <cellStyle name="Total 2 3 5 4 6" xfId="40984" xr:uid="{6B449735-F173-4CEC-B171-739BC550202A}"/>
    <cellStyle name="Total 2 3 5 4 6 2" xfId="40985" xr:uid="{9A61FDC4-10ED-420A-B692-75748BB0E6F4}"/>
    <cellStyle name="Total 2 3 5 4 6 3" xfId="40986" xr:uid="{0053598B-25D6-4F38-B3EA-7B7DE56CD8A5}"/>
    <cellStyle name="Total 2 3 5 4 7" xfId="40987" xr:uid="{E16A5513-3DCE-4B33-948B-954496F65C24}"/>
    <cellStyle name="Total 2 3 5 4 8" xfId="40988" xr:uid="{1CB7C6C7-49A4-476D-888C-C524E7ED4760}"/>
    <cellStyle name="Total 2 3 5 4 9" xfId="40989" xr:uid="{0BBA61E7-DB3F-446C-8D40-53CB99ED033D}"/>
    <cellStyle name="Total 2 3 5 5" xfId="40990" xr:uid="{586E19A3-403E-41DC-966B-47F1822ECC9A}"/>
    <cellStyle name="Total 2 3 5 5 2" xfId="40991" xr:uid="{2CDC0AD6-382D-4ABB-ACA2-3F5209026168}"/>
    <cellStyle name="Total 2 3 5 5 2 2" xfId="40992" xr:uid="{73AF0465-5581-4CC1-95E5-2103B4B0C905}"/>
    <cellStyle name="Total 2 3 5 5 2 3" xfId="40993" xr:uid="{168B0FFA-C4F8-4CE7-85E2-AE10370F0EF4}"/>
    <cellStyle name="Total 2 3 5 5 3" xfId="40994" xr:uid="{AEC19E78-266A-4DB0-987A-43D71658E4D9}"/>
    <cellStyle name="Total 2 3 5 5 3 2" xfId="40995" xr:uid="{0F04388A-82D3-4C7E-A493-FE291478F401}"/>
    <cellStyle name="Total 2 3 5 5 3 3" xfId="40996" xr:uid="{0E7546FA-8763-414E-8D0E-4F296ACB0864}"/>
    <cellStyle name="Total 2 3 5 5 4" xfId="40997" xr:uid="{AF16C6F9-2073-4A24-999A-887D311BA64B}"/>
    <cellStyle name="Total 2 3 5 5 4 2" xfId="40998" xr:uid="{EB907E7A-EEF6-4292-A697-E5D580393978}"/>
    <cellStyle name="Total 2 3 5 5 4 3" xfId="40999" xr:uid="{EA05AA48-388C-4125-BBB3-B4EEE151A5A2}"/>
    <cellStyle name="Total 2 3 5 5 5" xfId="41000" xr:uid="{EC0416D8-12B7-497B-BA2B-2A665A6A9E63}"/>
    <cellStyle name="Total 2 3 5 5 5 2" xfId="41001" xr:uid="{CECB7A01-86B1-4A7E-90D8-5F574FE3F73D}"/>
    <cellStyle name="Total 2 3 5 5 5 3" xfId="41002" xr:uid="{676744A2-8DDC-437A-B376-5CE20161A13C}"/>
    <cellStyle name="Total 2 3 5 5 6" xfId="41003" xr:uid="{D426BB1C-E4A4-4890-BC15-555F5F200D85}"/>
    <cellStyle name="Total 2 3 5 5 6 2" xfId="41004" xr:uid="{0BDCBAF3-1597-45B2-B535-580F8FDBC479}"/>
    <cellStyle name="Total 2 3 5 5 6 3" xfId="41005" xr:uid="{B4051076-4CC4-40EF-A5A3-5DF77B92463E}"/>
    <cellStyle name="Total 2 3 5 5 7" xfId="41006" xr:uid="{30E59D25-4BA5-4662-97D3-98E8BC62CCA4}"/>
    <cellStyle name="Total 2 3 5 5 8" xfId="41007" xr:uid="{B5CD1266-B34E-43E7-B72B-6559B4A24289}"/>
    <cellStyle name="Total 2 3 5 5 9" xfId="41008" xr:uid="{83814EBC-21C8-4E41-BC1B-84F51AA2EC1F}"/>
    <cellStyle name="Total 2 3 5 6" xfId="41009" xr:uid="{E89209C8-E67A-4887-89B7-C3B7BB06747A}"/>
    <cellStyle name="Total 2 3 5 6 2" xfId="41010" xr:uid="{0BF2A156-E63F-4EAF-BF7E-F63536C6A69E}"/>
    <cellStyle name="Total 2 3 5 6 2 2" xfId="41011" xr:uid="{DEE1D574-5272-4DE8-8BF1-E77677229BE9}"/>
    <cellStyle name="Total 2 3 5 6 2 3" xfId="41012" xr:uid="{24C7EF88-5066-4B73-BCA1-DDC99CC115C8}"/>
    <cellStyle name="Total 2 3 5 6 3" xfId="41013" xr:uid="{B7E1580C-C6DB-4392-8129-6C0166E22BC2}"/>
    <cellStyle name="Total 2 3 5 6 3 2" xfId="41014" xr:uid="{C1F044F4-9C38-48CB-AC49-4072251AF748}"/>
    <cellStyle name="Total 2 3 5 6 3 3" xfId="41015" xr:uid="{F7D9711A-DCF9-42C5-B7F6-EC0567C395A6}"/>
    <cellStyle name="Total 2 3 5 6 4" xfId="41016" xr:uid="{DA46A35C-140E-415D-AD4D-D5B10BCC84B2}"/>
    <cellStyle name="Total 2 3 5 6 4 2" xfId="41017" xr:uid="{505160B3-BC2A-4CEC-97DA-2A949796EBCD}"/>
    <cellStyle name="Total 2 3 5 6 4 3" xfId="41018" xr:uid="{4A31F300-BCDE-44AE-8E32-CA4AC62B77D4}"/>
    <cellStyle name="Total 2 3 5 6 5" xfId="41019" xr:uid="{B3DCC420-D71C-42F0-A0B0-86C4818403E0}"/>
    <cellStyle name="Total 2 3 5 6 5 2" xfId="41020" xr:uid="{FC850D18-1B84-44E2-8533-1F5952BD4292}"/>
    <cellStyle name="Total 2 3 5 6 5 3" xfId="41021" xr:uid="{26E64925-CE71-4819-8E72-D300BE3F5240}"/>
    <cellStyle name="Total 2 3 5 6 6" xfId="41022" xr:uid="{4219F9D8-A757-4F79-A4C0-297649EC78C1}"/>
    <cellStyle name="Total 2 3 5 6 6 2" xfId="41023" xr:uid="{E0932B21-45D7-41EA-B2DE-37B088CC3495}"/>
    <cellStyle name="Total 2 3 5 6 6 3" xfId="41024" xr:uid="{929CEF7B-9E06-4070-A139-220740DEAF14}"/>
    <cellStyle name="Total 2 3 5 6 7" xfId="41025" xr:uid="{ED348D99-87EC-4B7A-9620-9AC54FC614D9}"/>
    <cellStyle name="Total 2 3 5 6 8" xfId="41026" xr:uid="{7C9DA048-D7E5-494D-9ABB-14F3487ACDEF}"/>
    <cellStyle name="Total 2 3 5 6 9" xfId="41027" xr:uid="{79543596-D7D6-4002-8AF7-DB9DEBFAB0F7}"/>
    <cellStyle name="Total 2 3 5 7" xfId="41028" xr:uid="{1CF3FB88-0FC7-4BC9-8A59-0D54EB509653}"/>
    <cellStyle name="Total 2 3 5 7 2" xfId="41029" xr:uid="{1C627616-1B81-4EFE-B64B-6B0834267559}"/>
    <cellStyle name="Total 2 3 5 7 2 2" xfId="41030" xr:uid="{F3A0F4FC-6318-4D84-84AF-F812B90D6D9E}"/>
    <cellStyle name="Total 2 3 5 7 2 3" xfId="41031" xr:uid="{DF3C4889-4F87-4B1F-8A61-1CF56E00DD8D}"/>
    <cellStyle name="Total 2 3 5 7 3" xfId="41032" xr:uid="{B5189155-2E1F-4C01-8650-248699ABC99A}"/>
    <cellStyle name="Total 2 3 5 7 3 2" xfId="41033" xr:uid="{06437A0F-777F-44B3-8175-D0FE2D17CFC9}"/>
    <cellStyle name="Total 2 3 5 7 3 3" xfId="41034" xr:uid="{A45B5699-8C83-4CEF-9C4D-7E949CDA2732}"/>
    <cellStyle name="Total 2 3 5 7 4" xfId="41035" xr:uid="{E90A3F15-63B6-493F-86AC-CA7520468FDE}"/>
    <cellStyle name="Total 2 3 5 7 4 2" xfId="41036" xr:uid="{DCFA42AC-E594-4EFC-8F9A-C0914EB011A9}"/>
    <cellStyle name="Total 2 3 5 7 4 3" xfId="41037" xr:uid="{52E86BE6-8AFD-4EF1-A019-5299E3E70DE8}"/>
    <cellStyle name="Total 2 3 5 7 5" xfId="41038" xr:uid="{1A048F6E-1FF3-4E2F-A6D8-F50180B3105C}"/>
    <cellStyle name="Total 2 3 5 7 5 2" xfId="41039" xr:uid="{FFD2BBEF-1BEC-4194-B265-215515B6C0CF}"/>
    <cellStyle name="Total 2 3 5 7 5 3" xfId="41040" xr:uid="{030A4937-4426-4DE4-95CE-606640EB2F38}"/>
    <cellStyle name="Total 2 3 5 7 6" xfId="41041" xr:uid="{073E986F-1495-46AC-9025-3AC1C32DF652}"/>
    <cellStyle name="Total 2 3 5 7 6 2" xfId="41042" xr:uid="{B4FC8C26-15B0-42F4-9168-9FD4B08823CA}"/>
    <cellStyle name="Total 2 3 5 7 6 3" xfId="41043" xr:uid="{F85D8675-BF88-4DF1-A1B4-723FD0E0DCE8}"/>
    <cellStyle name="Total 2 3 5 7 7" xfId="41044" xr:uid="{04946BEF-47B1-4B5B-83E2-F4665176C54D}"/>
    <cellStyle name="Total 2 3 5 7 8" xfId="41045" xr:uid="{3ECFDB58-230D-48D8-A0C8-36506AC952E1}"/>
    <cellStyle name="Total 2 3 5 7 9" xfId="41046" xr:uid="{4C86B78B-8AF9-45F7-A910-97598DCDA251}"/>
    <cellStyle name="Total 2 3 5 8" xfId="41047" xr:uid="{1E698D06-2C20-4157-BC2C-400B59282C3A}"/>
    <cellStyle name="Total 2 3 5 8 2" xfId="41048" xr:uid="{AE16DCDC-507B-40ED-A6EA-07612408777F}"/>
    <cellStyle name="Total 2 3 5 8 2 2" xfId="41049" xr:uid="{F8C24AB3-CC27-421C-9585-ADEA8BE840FA}"/>
    <cellStyle name="Total 2 3 5 8 2 3" xfId="41050" xr:uid="{8143F379-0F70-4E52-83B4-CC5578C89FC0}"/>
    <cellStyle name="Total 2 3 5 8 3" xfId="41051" xr:uid="{D3EE2BEA-36BD-43CD-B267-B27C5C3C15A4}"/>
    <cellStyle name="Total 2 3 5 8 3 2" xfId="41052" xr:uid="{3FFE776D-615C-489B-8E1F-D9C28C5FE09D}"/>
    <cellStyle name="Total 2 3 5 8 3 3" xfId="41053" xr:uid="{92730CE4-5BFF-4E98-A507-829BCE48C0E2}"/>
    <cellStyle name="Total 2 3 5 8 4" xfId="41054" xr:uid="{325B1037-2BDD-4D14-8AC9-8DCD4CA40B17}"/>
    <cellStyle name="Total 2 3 5 8 4 2" xfId="41055" xr:uid="{4BB876B7-307F-40A1-A222-1435C6774ADC}"/>
    <cellStyle name="Total 2 3 5 8 4 3" xfId="41056" xr:uid="{10E848AC-BBA1-46A7-A1E6-3EAAABCC96CE}"/>
    <cellStyle name="Total 2 3 5 8 5" xfId="41057" xr:uid="{ACF3A9A8-2662-4C49-93E7-BC6000BCAE4D}"/>
    <cellStyle name="Total 2 3 5 8 5 2" xfId="41058" xr:uid="{A91664B0-8DE3-435D-A8E1-55A570FFA038}"/>
    <cellStyle name="Total 2 3 5 8 5 3" xfId="41059" xr:uid="{800D0869-AE2B-413B-988C-75275E8E6C0F}"/>
    <cellStyle name="Total 2 3 5 8 6" xfId="41060" xr:uid="{EE7C408C-40F7-4B3F-B848-B1104D1ED24D}"/>
    <cellStyle name="Total 2 3 5 8 6 2" xfId="41061" xr:uid="{0E6B570E-327C-4667-8CBD-CE94B5B9275C}"/>
    <cellStyle name="Total 2 3 5 8 6 3" xfId="41062" xr:uid="{7BA9FBF7-4232-4A42-9732-9D6BA69C92FE}"/>
    <cellStyle name="Total 2 3 5 8 7" xfId="41063" xr:uid="{E6AC78F8-CA0E-4A02-AC89-40A45C4AD136}"/>
    <cellStyle name="Total 2 3 5 8 8" xfId="41064" xr:uid="{010A8527-F52D-40C0-A148-7105BF357582}"/>
    <cellStyle name="Total 2 3 5 8 9" xfId="41065" xr:uid="{8B361716-F970-4DCD-83FA-AD920C109CE5}"/>
    <cellStyle name="Total 2 3 5 9" xfId="41066" xr:uid="{A38E5149-A184-4C7E-96BD-397C74CF1D29}"/>
    <cellStyle name="Total 2 3 5 9 2" xfId="41067" xr:uid="{D3B60DDE-9CC1-4B09-8153-761866BD527B}"/>
    <cellStyle name="Total 2 3 5 9 2 2" xfId="41068" xr:uid="{AAC742E4-79C1-4CD5-B5AC-371FA61E9234}"/>
    <cellStyle name="Total 2 3 5 9 2 3" xfId="41069" xr:uid="{23F72C69-1756-4D71-8D5D-13C2334CE551}"/>
    <cellStyle name="Total 2 3 5 9 3" xfId="41070" xr:uid="{CD992A7E-6312-47F2-A176-19E0065B6E4C}"/>
    <cellStyle name="Total 2 3 5 9 3 2" xfId="41071" xr:uid="{9A817115-F66F-4903-B4F4-E3550ACE36EF}"/>
    <cellStyle name="Total 2 3 5 9 3 3" xfId="41072" xr:uid="{296D56E1-F798-4DA1-8944-76062CB1B6B6}"/>
    <cellStyle name="Total 2 3 5 9 4" xfId="41073" xr:uid="{93C70EA8-CE55-4C17-82D8-B39FF536B2E1}"/>
    <cellStyle name="Total 2 3 5 9 4 2" xfId="41074" xr:uid="{2EA42412-0F18-4250-9202-31FC682DF9AE}"/>
    <cellStyle name="Total 2 3 5 9 4 3" xfId="41075" xr:uid="{4B39BEB4-0991-404E-9098-723F11DA03BE}"/>
    <cellStyle name="Total 2 3 5 9 5" xfId="41076" xr:uid="{DC03E7F0-1A12-469B-A306-A2211FA06CD8}"/>
    <cellStyle name="Total 2 3 5 9 5 2" xfId="41077" xr:uid="{8B43589B-06A1-424B-826F-F5919FCBDCEF}"/>
    <cellStyle name="Total 2 3 5 9 5 3" xfId="41078" xr:uid="{AD973D62-A6F7-4D4D-BE56-5B49866BE464}"/>
    <cellStyle name="Total 2 3 5 9 6" xfId="41079" xr:uid="{20B90E3C-3AFB-4549-BD35-17D480F23B27}"/>
    <cellStyle name="Total 2 3 5 9 6 2" xfId="41080" xr:uid="{79E28714-A1A1-4E2B-8859-8C7F2C38C893}"/>
    <cellStyle name="Total 2 3 5 9 6 3" xfId="41081" xr:uid="{17165221-D1B4-43B5-89CA-5FA07ED4DF8B}"/>
    <cellStyle name="Total 2 3 5 9 7" xfId="41082" xr:uid="{D97D0F85-98B9-48D2-BD26-7D5B098E2075}"/>
    <cellStyle name="Total 2 3 5 9 8" xfId="41083" xr:uid="{B2FF64B9-2CAD-4EAC-AAD8-C428D2948FAF}"/>
    <cellStyle name="Total 2 3 6" xfId="41084" xr:uid="{CC09E99C-DC00-4AA8-AF67-13D641B3CAB0}"/>
    <cellStyle name="Total 2 3 6 10" xfId="41085" xr:uid="{1087A9D9-1285-4BD4-9AE2-4EE1113E19BC}"/>
    <cellStyle name="Total 2 3 6 11" xfId="41086" xr:uid="{07FC1A80-08EC-4528-AA1B-2C5B293E4383}"/>
    <cellStyle name="Total 2 3 6 2" xfId="41087" xr:uid="{15CFE74C-08EE-45DD-BBF9-42915B9FC261}"/>
    <cellStyle name="Total 2 3 6 2 2" xfId="41088" xr:uid="{0CD44634-8C29-4EC5-BC81-304EB9CC3E70}"/>
    <cellStyle name="Total 2 3 6 2 3" xfId="41089" xr:uid="{B6EFD435-1B83-4493-AF66-7CC3FAA2B896}"/>
    <cellStyle name="Total 2 3 6 2 4" xfId="41090" xr:uid="{A4E3D76A-2359-451C-91B2-62D4E3BEE50E}"/>
    <cellStyle name="Total 2 3 6 3" xfId="41091" xr:uid="{91C64BAB-ADB7-41C1-9283-7EFA30651159}"/>
    <cellStyle name="Total 2 3 6 3 2" xfId="41092" xr:uid="{5B8D2EFE-F9E0-403D-A269-8E1AEFEDCB8D}"/>
    <cellStyle name="Total 2 3 6 3 3" xfId="41093" xr:uid="{CC387179-C59F-410D-9261-F4C2FB657922}"/>
    <cellStyle name="Total 2 3 6 3 4" xfId="41094" xr:uid="{BE4880AA-6F6C-40CB-9E31-01550D4F3843}"/>
    <cellStyle name="Total 2 3 6 4" xfId="41095" xr:uid="{839A92F7-359B-45D4-AE8A-BBF441782D82}"/>
    <cellStyle name="Total 2 3 6 4 2" xfId="41096" xr:uid="{907FB0D3-352C-49A3-8F08-1C2184F3ADD7}"/>
    <cellStyle name="Total 2 3 6 4 3" xfId="41097" xr:uid="{D9AB287F-28A4-4125-94AE-12BFCF6851DA}"/>
    <cellStyle name="Total 2 3 6 4 4" xfId="41098" xr:uid="{EC7A428F-ADD7-4465-89CA-1F1D17544445}"/>
    <cellStyle name="Total 2 3 6 5" xfId="41099" xr:uid="{E3DAFA2F-02BA-4CB9-9E6F-949A6552B8C0}"/>
    <cellStyle name="Total 2 3 6 5 2" xfId="41100" xr:uid="{C9ABE180-ED1D-4FB4-893E-4D9867C821F2}"/>
    <cellStyle name="Total 2 3 6 5 3" xfId="41101" xr:uid="{AEDB3281-56EF-46A1-8BBC-0DD0A7DCAB41}"/>
    <cellStyle name="Total 2 3 6 5 4" xfId="41102" xr:uid="{52F2FBBB-6E31-48DC-96BA-AC66F689441D}"/>
    <cellStyle name="Total 2 3 6 6" xfId="41103" xr:uid="{992274F5-0DE7-4709-9F49-DD5345751A16}"/>
    <cellStyle name="Total 2 3 6 6 2" xfId="41104" xr:uid="{0135E255-8A75-4533-B793-74BC028743FF}"/>
    <cellStyle name="Total 2 3 6 6 3" xfId="41105" xr:uid="{DD8B5F05-5648-4B3A-962A-C204C951EBD6}"/>
    <cellStyle name="Total 2 3 6 6 4" xfId="41106" xr:uid="{C359B98D-7593-47D9-BC3E-9108677AB82F}"/>
    <cellStyle name="Total 2 3 6 7" xfId="41107" xr:uid="{B53BB5B9-D6C0-451E-92F4-1DC885683E59}"/>
    <cellStyle name="Total 2 3 6 8" xfId="41108" xr:uid="{85C994E5-32F2-4A61-9014-B7174B30D6AB}"/>
    <cellStyle name="Total 2 3 6 9" xfId="41109" xr:uid="{924D99F2-13DB-4E08-8D0F-A01944930897}"/>
    <cellStyle name="Total 2 3 7" xfId="41110" xr:uid="{B702EEFF-717D-4BCB-BB6E-9C7181AF65AF}"/>
    <cellStyle name="Total 2 3 7 10" xfId="41111" xr:uid="{90A84D2C-E91E-469A-AA39-2D0B2F76E3DA}"/>
    <cellStyle name="Total 2 3 7 2" xfId="41112" xr:uid="{D6FD8FD3-20C7-410F-B577-7B47F388C8B2}"/>
    <cellStyle name="Total 2 3 7 2 2" xfId="41113" xr:uid="{9C953836-8933-4312-9E95-D10FA8B46254}"/>
    <cellStyle name="Total 2 3 7 2 3" xfId="41114" xr:uid="{ED01E38D-6430-4117-9D01-41B4A8A45397}"/>
    <cellStyle name="Total 2 3 7 2 4" xfId="41115" xr:uid="{6AE7BE08-6809-4D27-8314-7B6FF9BD69FC}"/>
    <cellStyle name="Total 2 3 7 3" xfId="41116" xr:uid="{41A3723B-4DE3-4F79-98D6-7A7746270653}"/>
    <cellStyle name="Total 2 3 7 3 2" xfId="41117" xr:uid="{AB9B19D9-E374-4A1F-B882-A91DFD621FEE}"/>
    <cellStyle name="Total 2 3 7 3 3" xfId="41118" xr:uid="{B9030CFC-22D6-46AC-8BDC-13CB9A479F68}"/>
    <cellStyle name="Total 2 3 7 3 4" xfId="41119" xr:uid="{0E26FB5D-9539-4FB6-A94F-2859B129A0F2}"/>
    <cellStyle name="Total 2 3 7 4" xfId="41120" xr:uid="{CDE332BD-1EF9-4246-834E-B09C52E3934E}"/>
    <cellStyle name="Total 2 3 7 4 2" xfId="41121" xr:uid="{D5059259-2E0F-43BA-AC52-34B8124BFDCA}"/>
    <cellStyle name="Total 2 3 7 4 3" xfId="41122" xr:uid="{2B28E650-40AC-4C2D-8BC7-5D75C63F34EA}"/>
    <cellStyle name="Total 2 3 7 4 4" xfId="41123" xr:uid="{6EFC0E8A-BDFA-471C-BB4A-21E965A81436}"/>
    <cellStyle name="Total 2 3 7 5" xfId="41124" xr:uid="{73CB3ECC-1944-4729-BB76-C82FE442C1F0}"/>
    <cellStyle name="Total 2 3 7 5 2" xfId="41125" xr:uid="{05648373-36A3-4B92-80F9-245D759C143D}"/>
    <cellStyle name="Total 2 3 7 5 3" xfId="41126" xr:uid="{43B0DC90-8393-4543-BB4F-7C8673E856B8}"/>
    <cellStyle name="Total 2 3 7 5 4" xfId="41127" xr:uid="{93B0481F-A332-4580-9FE6-BCB392FE312D}"/>
    <cellStyle name="Total 2 3 7 6" xfId="41128" xr:uid="{2CF3F8BA-F7A6-4180-9CBD-1CDE38506E4C}"/>
    <cellStyle name="Total 2 3 7 6 2" xfId="41129" xr:uid="{6ADC82CB-2BBF-447B-8DF5-846C41F1D7A8}"/>
    <cellStyle name="Total 2 3 7 6 3" xfId="41130" xr:uid="{78018BE8-3064-4BF8-856E-838FD3618909}"/>
    <cellStyle name="Total 2 3 7 6 4" xfId="41131" xr:uid="{0059C580-EB30-4E0D-93CC-801EBB05C9D0}"/>
    <cellStyle name="Total 2 3 7 7" xfId="41132" xr:uid="{1A94C425-0C39-4DC9-90F9-C4B9A1F382FA}"/>
    <cellStyle name="Total 2 3 7 8" xfId="41133" xr:uid="{64FC654E-EF63-4916-A199-831F2A9B6069}"/>
    <cellStyle name="Total 2 3 7 9" xfId="41134" xr:uid="{6DB5721C-56F6-4926-B8C4-4CB48EB9B386}"/>
    <cellStyle name="Total 2 3 8" xfId="41135" xr:uid="{86DD00C8-1A46-4606-A131-4219531ADD5F}"/>
    <cellStyle name="Total 2 3 8 2" xfId="41136" xr:uid="{659257BA-9353-49DD-8B32-FAA0C3898351}"/>
    <cellStyle name="Total 2 3 8 2 2" xfId="41137" xr:uid="{44F4E50B-6CD1-4674-85C1-7D1D29109069}"/>
    <cellStyle name="Total 2 3 8 2 3" xfId="41138" xr:uid="{A5A19BDF-9F1A-4F3B-A0A4-24A213EF66DA}"/>
    <cellStyle name="Total 2 3 8 3" xfId="41139" xr:uid="{6504A3E3-D2AF-4AC4-84B6-65319FDA1E25}"/>
    <cellStyle name="Total 2 3 8 3 2" xfId="41140" xr:uid="{67F478A6-AFD0-4FC4-BB0A-25B44E9116B9}"/>
    <cellStyle name="Total 2 3 8 3 3" xfId="41141" xr:uid="{AEDE7198-EA66-4949-B4EE-32EC2C232C1B}"/>
    <cellStyle name="Total 2 3 8 4" xfId="41142" xr:uid="{97CB2ABB-9FCE-4FA3-8CB9-2C72C0387B0F}"/>
    <cellStyle name="Total 2 3 8 4 2" xfId="41143" xr:uid="{4B8F0A9D-3640-4D98-B8AF-377576C07C8A}"/>
    <cellStyle name="Total 2 3 8 4 3" xfId="41144" xr:uid="{7438B5EA-2B65-44E7-8FD7-ADC43B03061E}"/>
    <cellStyle name="Total 2 3 8 5" xfId="41145" xr:uid="{4349EC13-A942-43E9-9FCD-21DA7AA7574D}"/>
    <cellStyle name="Total 2 3 8 5 2" xfId="41146" xr:uid="{BA8D6BE6-DA55-471F-93D9-3E50F2498F96}"/>
    <cellStyle name="Total 2 3 8 5 3" xfId="41147" xr:uid="{17A48012-5D18-44AE-B203-0D7D3E35B43B}"/>
    <cellStyle name="Total 2 3 8 6" xfId="41148" xr:uid="{1D7AE97D-E682-4097-BAD1-DA351A23B1F1}"/>
    <cellStyle name="Total 2 3 8 6 2" xfId="41149" xr:uid="{23486B3D-39B3-4921-9592-F4D41E5C41DF}"/>
    <cellStyle name="Total 2 3 8 6 3" xfId="41150" xr:uid="{A5B8E7E7-3BE1-464F-BF70-256B7E088A01}"/>
    <cellStyle name="Total 2 3 8 7" xfId="41151" xr:uid="{EE723472-13A8-4B9D-9BDE-F5EE85A33733}"/>
    <cellStyle name="Total 2 3 8 8" xfId="41152" xr:uid="{18558AC0-E6CF-43A3-877D-67008FA2D0FA}"/>
    <cellStyle name="Total 2 3 8 9" xfId="41153" xr:uid="{399F0F0D-B1E1-4C68-9AFA-F1E0338AFF5C}"/>
    <cellStyle name="Total 2 3 9" xfId="41154" xr:uid="{32466A3C-C16A-48C4-B1BA-A1A9B58E00E4}"/>
    <cellStyle name="Total 2 3 9 2" xfId="41155" xr:uid="{54C8F696-190F-4D3F-B797-3F7D23F679FA}"/>
    <cellStyle name="Total 2 3 9 2 2" xfId="41156" xr:uid="{0A9BB0B2-B434-49B9-B631-2FA86433CB44}"/>
    <cellStyle name="Total 2 3 9 2 3" xfId="41157" xr:uid="{C0DBECE8-40BB-4172-B0E8-059E2AF4F487}"/>
    <cellStyle name="Total 2 3 9 3" xfId="41158" xr:uid="{A12A8C51-6202-43E7-A3B3-C40D1CC75B06}"/>
    <cellStyle name="Total 2 3 9 3 2" xfId="41159" xr:uid="{548791A1-7601-4641-89C2-440C18892C21}"/>
    <cellStyle name="Total 2 3 9 3 3" xfId="41160" xr:uid="{F6650CC2-55F2-4CCF-B6DB-0703F51B82F5}"/>
    <cellStyle name="Total 2 3 9 4" xfId="41161" xr:uid="{DE6935AE-39FA-459D-A7C4-8267742197E9}"/>
    <cellStyle name="Total 2 3 9 4 2" xfId="41162" xr:uid="{F424BD0F-CCF7-47E6-B0CC-B8B24F9E3289}"/>
    <cellStyle name="Total 2 3 9 4 3" xfId="41163" xr:uid="{BE481B51-06E9-4D22-B635-72AEA873F50C}"/>
    <cellStyle name="Total 2 3 9 5" xfId="41164" xr:uid="{ECE2F1B2-E243-4740-8B18-44B9C5AC4492}"/>
    <cellStyle name="Total 2 3 9 5 2" xfId="41165" xr:uid="{44CD226F-A1B6-4BCE-9F9C-0E285094EDDC}"/>
    <cellStyle name="Total 2 3 9 5 3" xfId="41166" xr:uid="{0A28CF4B-7C24-430B-A553-5527FA544448}"/>
    <cellStyle name="Total 2 3 9 6" xfId="41167" xr:uid="{9F672756-4E5C-463B-83ED-4B5A4436B3BF}"/>
    <cellStyle name="Total 2 3 9 6 2" xfId="41168" xr:uid="{66E4EA27-C43B-4391-B2C6-046B7A73421F}"/>
    <cellStyle name="Total 2 3 9 6 3" xfId="41169" xr:uid="{92C2D277-DB7A-448A-B0AC-9C4FF7A4263B}"/>
    <cellStyle name="Total 2 3 9 7" xfId="41170" xr:uid="{193300D0-97D7-4518-98B6-B7F5533D40B6}"/>
    <cellStyle name="Total 2 3 9 8" xfId="41171" xr:uid="{52C56BD6-57A8-4CE0-A6F4-06CC5DB2DDDE}"/>
    <cellStyle name="Total 2 3 9 9" xfId="41172" xr:uid="{B4FBDCCA-4670-4A2C-ADB9-9244A6E511B2}"/>
    <cellStyle name="Total 2 4" xfId="41173" xr:uid="{8136A813-CB2A-424D-B7F9-CD579D7A540E}"/>
    <cellStyle name="Total 2 4 10" xfId="41174" xr:uid="{0B47BEAF-B2A0-4EFC-9DD4-142854164977}"/>
    <cellStyle name="Total 2 4 10 2" xfId="41175" xr:uid="{7A5FC8D9-E786-40D4-A28A-CD44CD7F5D97}"/>
    <cellStyle name="Total 2 4 10 2 2" xfId="41176" xr:uid="{AB3B498C-A8B6-4582-BDF7-429C9A82BB20}"/>
    <cellStyle name="Total 2 4 10 2 3" xfId="41177" xr:uid="{F1289BC9-4D80-4BDB-A85E-76984879A2C5}"/>
    <cellStyle name="Total 2 4 10 3" xfId="41178" xr:uid="{F79DDC09-3898-498F-96BE-198080FD052D}"/>
    <cellStyle name="Total 2 4 10 3 2" xfId="41179" xr:uid="{E8072AB9-35B8-4E35-B07E-6236CACB55BE}"/>
    <cellStyle name="Total 2 4 10 3 3" xfId="41180" xr:uid="{2313EB3A-413E-45F9-BE0C-18489568F35C}"/>
    <cellStyle name="Total 2 4 10 4" xfId="41181" xr:uid="{038FA002-2FA1-4BF7-B74E-F60151722C55}"/>
    <cellStyle name="Total 2 4 10 4 2" xfId="41182" xr:uid="{6BC5F119-24D6-4591-9DC8-567DF53E2F45}"/>
    <cellStyle name="Total 2 4 10 4 3" xfId="41183" xr:uid="{5C0F9305-8B1C-4B9F-991B-BEEF971C85C7}"/>
    <cellStyle name="Total 2 4 10 5" xfId="41184" xr:uid="{E3DE16F9-EAA6-4A73-BAD4-73D352B71AEC}"/>
    <cellStyle name="Total 2 4 10 5 2" xfId="41185" xr:uid="{AD8FB01C-212E-48B0-848B-092084D4FF91}"/>
    <cellStyle name="Total 2 4 10 5 3" xfId="41186" xr:uid="{F6C9F23B-A8E3-436B-ADD5-6480C52524C3}"/>
    <cellStyle name="Total 2 4 10 6" xfId="41187" xr:uid="{FF4EA349-6992-44AE-8336-7E109972FE00}"/>
    <cellStyle name="Total 2 4 10 6 2" xfId="41188" xr:uid="{801FFE3E-524A-4925-8B77-8D5CD0BF8A3A}"/>
    <cellStyle name="Total 2 4 10 6 3" xfId="41189" xr:uid="{3EDB8ADB-26B8-41BF-BCB2-7EBF26B2102B}"/>
    <cellStyle name="Total 2 4 10 7" xfId="41190" xr:uid="{6BE800F4-D125-4E12-8F7B-13D63C83969C}"/>
    <cellStyle name="Total 2 4 10 8" xfId="41191" xr:uid="{DF2ACB20-8F0B-4BEB-88C6-0CF0537A6889}"/>
    <cellStyle name="Total 2 4 10 9" xfId="41192" xr:uid="{FFF566FE-2A22-443A-A507-C1C8DD945560}"/>
    <cellStyle name="Total 2 4 11" xfId="41193" xr:uid="{D5C024F4-5098-4BF8-8661-6018515EB07A}"/>
    <cellStyle name="Total 2 4 11 2" xfId="41194" xr:uid="{00B9D979-CA5D-4D1B-B880-1DFD69CF1270}"/>
    <cellStyle name="Total 2 4 11 2 2" xfId="41195" xr:uid="{E75376EC-273D-43C4-8605-1996FD963FAE}"/>
    <cellStyle name="Total 2 4 11 2 3" xfId="41196" xr:uid="{95FB9838-DCBA-4C50-8DF6-537EA13A7523}"/>
    <cellStyle name="Total 2 4 11 3" xfId="41197" xr:uid="{CB0EEE73-4C55-425F-86FE-E92969DAC6D5}"/>
    <cellStyle name="Total 2 4 11 3 2" xfId="41198" xr:uid="{E658E154-3D1E-4E29-9CC5-09CCD029CAA0}"/>
    <cellStyle name="Total 2 4 11 3 3" xfId="41199" xr:uid="{FDBFF80B-CB79-45E1-ADEF-60D773E9F574}"/>
    <cellStyle name="Total 2 4 11 4" xfId="41200" xr:uid="{9A1BA1AD-89F2-4FBD-A90F-4AE28503CB06}"/>
    <cellStyle name="Total 2 4 11 4 2" xfId="41201" xr:uid="{80EE0FC3-4BC2-4747-915A-5441D878D67E}"/>
    <cellStyle name="Total 2 4 11 4 3" xfId="41202" xr:uid="{0414CFB5-DE7B-4CA4-8277-93434EE90872}"/>
    <cellStyle name="Total 2 4 11 5" xfId="41203" xr:uid="{7499E239-055B-4911-8EB7-571E81BC4B55}"/>
    <cellStyle name="Total 2 4 11 5 2" xfId="41204" xr:uid="{44D850EE-E6D6-4511-BA18-66012AA4692A}"/>
    <cellStyle name="Total 2 4 11 5 3" xfId="41205" xr:uid="{D5185A54-21A8-4737-B1DF-4A7215DB5D24}"/>
    <cellStyle name="Total 2 4 11 6" xfId="41206" xr:uid="{EA7F365B-BDEA-4801-8A38-A59CD2F41288}"/>
    <cellStyle name="Total 2 4 11 6 2" xfId="41207" xr:uid="{24E3D66F-1D4B-4C56-886D-AA404AAA237B}"/>
    <cellStyle name="Total 2 4 11 6 3" xfId="41208" xr:uid="{2897A930-BD50-4711-9FF8-C42B467F4E13}"/>
    <cellStyle name="Total 2 4 11 7" xfId="41209" xr:uid="{14704AB6-20FF-4E13-A8CF-44672B532E2A}"/>
    <cellStyle name="Total 2 4 11 8" xfId="41210" xr:uid="{5DBA3832-6FD0-4C5E-93F7-A7D5E69ADB39}"/>
    <cellStyle name="Total 2 4 11 9" xfId="41211" xr:uid="{FD6381D4-DEF4-4407-97AE-F9879D5909CC}"/>
    <cellStyle name="Total 2 4 12" xfId="41212" xr:uid="{0257DCE1-0FE8-4568-A7BD-856FF9841F09}"/>
    <cellStyle name="Total 2 4 12 2" xfId="41213" xr:uid="{642ACB62-85F6-4AB2-85B4-E8767552CF2C}"/>
    <cellStyle name="Total 2 4 12 2 2" xfId="41214" xr:uid="{3CA03D29-A585-4212-9336-AB3C8CDB21E5}"/>
    <cellStyle name="Total 2 4 12 2 3" xfId="41215" xr:uid="{71B47CD2-5CCC-4D9C-91F7-65DB4BFA43EF}"/>
    <cellStyle name="Total 2 4 12 3" xfId="41216" xr:uid="{00407626-AE78-4F79-B3DB-47669DF2DAB6}"/>
    <cellStyle name="Total 2 4 12 3 2" xfId="41217" xr:uid="{5461D3F8-1E3A-4874-BD08-77AB4AEB533B}"/>
    <cellStyle name="Total 2 4 12 3 3" xfId="41218" xr:uid="{7EB744BE-6582-4D21-8A42-2352EE4416E9}"/>
    <cellStyle name="Total 2 4 12 4" xfId="41219" xr:uid="{89C4BB27-8327-475D-AEDD-2FC33035569A}"/>
    <cellStyle name="Total 2 4 12 4 2" xfId="41220" xr:uid="{E45BB66F-D694-4BC9-BEB7-5FB6B2E626A1}"/>
    <cellStyle name="Total 2 4 12 4 3" xfId="41221" xr:uid="{7D7436D6-742F-439C-BF07-513960695046}"/>
    <cellStyle name="Total 2 4 12 5" xfId="41222" xr:uid="{BAE2A177-F5DC-4352-A6D9-F3A742885715}"/>
    <cellStyle name="Total 2 4 12 5 2" xfId="41223" xr:uid="{DC993D92-9B25-428B-B6C2-4A30318ACB5E}"/>
    <cellStyle name="Total 2 4 12 5 3" xfId="41224" xr:uid="{E97602D4-6494-4003-BA47-36F37083C383}"/>
    <cellStyle name="Total 2 4 12 6" xfId="41225" xr:uid="{77F0887F-B2C2-46B0-BD5D-72208287A879}"/>
    <cellStyle name="Total 2 4 12 6 2" xfId="41226" xr:uid="{CEAAF7DD-17AB-4DE4-92E2-6E43304A3826}"/>
    <cellStyle name="Total 2 4 12 6 3" xfId="41227" xr:uid="{6A9B4ADD-E3A8-4FCC-8BCA-776726B3B5A2}"/>
    <cellStyle name="Total 2 4 12 7" xfId="41228" xr:uid="{6A8051D6-CF47-4C64-890D-271C71785E23}"/>
    <cellStyle name="Total 2 4 12 8" xfId="41229" xr:uid="{934A19ED-0F9E-4CFE-9BA0-F61AC78588A6}"/>
    <cellStyle name="Total 2 4 12 9" xfId="41230" xr:uid="{86B8DA04-76E2-4544-8F75-F02239E8421A}"/>
    <cellStyle name="Total 2 4 13" xfId="41231" xr:uid="{D2517612-3A48-40D3-8D38-1C82FC444163}"/>
    <cellStyle name="Total 2 4 13 2" xfId="41232" xr:uid="{305D003A-7DAE-4BEE-9973-81156B7A9010}"/>
    <cellStyle name="Total 2 4 13 2 2" xfId="41233" xr:uid="{875D449A-97B8-45F1-940A-3099242D70CF}"/>
    <cellStyle name="Total 2 4 13 2 3" xfId="41234" xr:uid="{D6B5982A-A5D0-4E4D-97C8-3286D33DF1B8}"/>
    <cellStyle name="Total 2 4 13 3" xfId="41235" xr:uid="{18814721-4A97-431E-A0A9-33522CFB73D6}"/>
    <cellStyle name="Total 2 4 13 3 2" xfId="41236" xr:uid="{19512F13-0D47-49B2-9077-B68E4BCB41DF}"/>
    <cellStyle name="Total 2 4 13 3 3" xfId="41237" xr:uid="{71B2F6C2-6A78-4B9F-8339-2C30400A9D8C}"/>
    <cellStyle name="Total 2 4 13 4" xfId="41238" xr:uid="{A79F7EC9-6A6A-418F-9325-ABE7A530F8A0}"/>
    <cellStyle name="Total 2 4 13 4 2" xfId="41239" xr:uid="{FC4C5A73-B2F0-4EAB-B441-4DF34AD706D3}"/>
    <cellStyle name="Total 2 4 13 4 3" xfId="41240" xr:uid="{605F3592-C3F5-41AF-B286-EA9FBFB302EC}"/>
    <cellStyle name="Total 2 4 13 5" xfId="41241" xr:uid="{A358985C-8761-4133-B1A3-CEDD2A8EFDC0}"/>
    <cellStyle name="Total 2 4 13 5 2" xfId="41242" xr:uid="{B253E362-74F9-4049-ADF0-7961610B657B}"/>
    <cellStyle name="Total 2 4 13 5 3" xfId="41243" xr:uid="{428C5E0C-1D14-4E14-AA57-1C7D85B66BD8}"/>
    <cellStyle name="Total 2 4 13 6" xfId="41244" xr:uid="{0802BEE2-99F0-465C-B39C-83D77B41FAC2}"/>
    <cellStyle name="Total 2 4 13 6 2" xfId="41245" xr:uid="{CEDFD018-8141-4929-ABDC-82F79DE834A0}"/>
    <cellStyle name="Total 2 4 13 6 3" xfId="41246" xr:uid="{35A7D0F5-D2C9-4E22-8349-74B7B749D66B}"/>
    <cellStyle name="Total 2 4 13 7" xfId="41247" xr:uid="{82558714-D717-4309-A9B0-94CBC4E781B7}"/>
    <cellStyle name="Total 2 4 13 8" xfId="41248" xr:uid="{F9839495-1D85-4ECB-892C-D19CF41B43DF}"/>
    <cellStyle name="Total 2 4 13 9" xfId="41249" xr:uid="{13B372A0-38D7-4E67-92D6-763FA095E74D}"/>
    <cellStyle name="Total 2 4 14" xfId="41250" xr:uid="{6313032E-0A40-42C8-8347-269911F4B1E9}"/>
    <cellStyle name="Total 2 4 14 2" xfId="41251" xr:uid="{0C975F28-2DB9-40C6-8338-69E8E6C6EACD}"/>
    <cellStyle name="Total 2 4 14 2 2" xfId="41252" xr:uid="{5FDB0897-D612-4281-86A3-4759A0870E2C}"/>
    <cellStyle name="Total 2 4 14 2 3" xfId="41253" xr:uid="{0CD3BCF9-7CAF-4FFC-9570-559D0208E0CD}"/>
    <cellStyle name="Total 2 4 14 3" xfId="41254" xr:uid="{D7360363-5E8C-42DE-9D71-D1BB7B7F19D6}"/>
    <cellStyle name="Total 2 4 14 3 2" xfId="41255" xr:uid="{0BF15DB5-AD1B-4116-9061-02FF32CA6198}"/>
    <cellStyle name="Total 2 4 14 3 3" xfId="41256" xr:uid="{F0F7C01A-60E5-434D-AE6F-AC738F4447A2}"/>
    <cellStyle name="Total 2 4 14 4" xfId="41257" xr:uid="{3EF38DB5-647C-4545-8AB8-EF72B30FA092}"/>
    <cellStyle name="Total 2 4 14 4 2" xfId="41258" xr:uid="{6998A36E-C0CC-44C2-A3E7-021310B72BFD}"/>
    <cellStyle name="Total 2 4 14 4 3" xfId="41259" xr:uid="{12E9520E-A11B-439D-8486-467893AB7512}"/>
    <cellStyle name="Total 2 4 14 5" xfId="41260" xr:uid="{0816474B-A03B-44A6-82B1-68B8E7CD8FCC}"/>
    <cellStyle name="Total 2 4 14 5 2" xfId="41261" xr:uid="{3D9DED98-C643-44A6-A414-640F08A772A0}"/>
    <cellStyle name="Total 2 4 14 5 3" xfId="41262" xr:uid="{1DBE0F33-EEAF-4A5E-96E2-27EF5D3A91A9}"/>
    <cellStyle name="Total 2 4 14 6" xfId="41263" xr:uid="{1C57BC34-2A47-4F5F-AB44-427B10862943}"/>
    <cellStyle name="Total 2 4 14 6 2" xfId="41264" xr:uid="{5382205F-7D23-414F-A9F4-DA2910BB991D}"/>
    <cellStyle name="Total 2 4 14 6 3" xfId="41265" xr:uid="{D21FCF52-57C9-401E-A3CE-43FD1B163316}"/>
    <cellStyle name="Total 2 4 14 7" xfId="41266" xr:uid="{1D1ABB8F-DF9A-4F41-B28C-36D7BA2FE758}"/>
    <cellStyle name="Total 2 4 14 8" xfId="41267" xr:uid="{44861730-E78A-4517-AE97-4ED7F7B603A9}"/>
    <cellStyle name="Total 2 4 14 9" xfId="41268" xr:uid="{34B24124-C2BD-4521-96DA-9A49C5CB62CC}"/>
    <cellStyle name="Total 2 4 15" xfId="41269" xr:uid="{96E96156-ADFC-4B19-B9A1-BE999FC998BB}"/>
    <cellStyle name="Total 2 4 15 2" xfId="41270" xr:uid="{F966A6D9-9A88-428F-9580-5A356D3211E4}"/>
    <cellStyle name="Total 2 4 15 2 2" xfId="41271" xr:uid="{1723DB33-ABA1-42EF-8275-4EA51FE06806}"/>
    <cellStyle name="Total 2 4 15 2 3" xfId="41272" xr:uid="{DB7AD9B2-2670-4934-A4BB-861656A36770}"/>
    <cellStyle name="Total 2 4 15 3" xfId="41273" xr:uid="{58818CEA-75CA-4CE8-B1F2-AE692AAE52A8}"/>
    <cellStyle name="Total 2 4 15 3 2" xfId="41274" xr:uid="{D9BA8FE8-B8DE-43AC-84B6-059FD3DA54B4}"/>
    <cellStyle name="Total 2 4 15 3 3" xfId="41275" xr:uid="{8565CFD2-6B8C-455D-A06B-962928473613}"/>
    <cellStyle name="Total 2 4 15 4" xfId="41276" xr:uid="{7E83523D-FE88-44AA-AA2D-6E250B59E019}"/>
    <cellStyle name="Total 2 4 15 4 2" xfId="41277" xr:uid="{9DF754C7-D04F-4808-8685-0F868CFFE2BC}"/>
    <cellStyle name="Total 2 4 15 4 3" xfId="41278" xr:uid="{15365CBE-0B7E-45C7-8C2B-B723357F6F05}"/>
    <cellStyle name="Total 2 4 15 5" xfId="41279" xr:uid="{FDBF4B6E-E70E-4DE5-A87C-E17D80EBC00E}"/>
    <cellStyle name="Total 2 4 15 5 2" xfId="41280" xr:uid="{1EB169B8-76D2-4555-8CB4-EEADE0E5BCDA}"/>
    <cellStyle name="Total 2 4 15 5 3" xfId="41281" xr:uid="{D3FA4DC1-88BF-41FA-9A04-C99DE27B8E10}"/>
    <cellStyle name="Total 2 4 15 6" xfId="41282" xr:uid="{6950ADB6-517F-4EA0-B4E7-EB39EB2C8B45}"/>
    <cellStyle name="Total 2 4 15 6 2" xfId="41283" xr:uid="{7BF890AB-B57F-451D-854A-71187D8D5815}"/>
    <cellStyle name="Total 2 4 15 6 3" xfId="41284" xr:uid="{FCC0992B-D1BE-4CDF-A2B0-BB3FF41EB3AD}"/>
    <cellStyle name="Total 2 4 15 7" xfId="41285" xr:uid="{5E93D0CD-0EA7-4F4D-A5A6-F742CAE314EC}"/>
    <cellStyle name="Total 2 4 15 8" xfId="41286" xr:uid="{9057DF70-9090-4A6E-8DE2-106E68025496}"/>
    <cellStyle name="Total 2 4 15 9" xfId="41287" xr:uid="{C323CB0D-EFB1-4265-9AF9-FB0AF8A5F01E}"/>
    <cellStyle name="Total 2 4 16" xfId="41288" xr:uid="{2AE73124-A931-4DDF-BFB1-88C69A0496EC}"/>
    <cellStyle name="Total 2 4 16 2" xfId="41289" xr:uid="{AA2E45F5-E3C5-401B-975F-C2C194B0733B}"/>
    <cellStyle name="Total 2 4 16 3" xfId="41290" xr:uid="{795D7874-1115-495F-9587-F9C9BBE18E8D}"/>
    <cellStyle name="Total 2 4 16 4" xfId="41291" xr:uid="{BD32E3C6-0A3A-4394-9415-726967D4C6DE}"/>
    <cellStyle name="Total 2 4 17" xfId="41292" xr:uid="{3507D090-8A93-48FD-8324-F593D4B52AEC}"/>
    <cellStyle name="Total 2 4 18" xfId="41293" xr:uid="{DCBC8EE6-F01D-4FE9-8E9F-DACE3064B77A}"/>
    <cellStyle name="Total 2 4 19" xfId="41294" xr:uid="{17685007-88D7-4CC9-8CD2-85157205A2C4}"/>
    <cellStyle name="Total 2 4 2" xfId="41295" xr:uid="{1DF01761-9F98-4B0F-83B4-ACAC72D7ADCD}"/>
    <cellStyle name="Total 2 4 2 10" xfId="41296" xr:uid="{98BFC8A1-2A4A-4CA3-8544-83818AC76230}"/>
    <cellStyle name="Total 2 4 2 10 2" xfId="41297" xr:uid="{51D5C3AE-BEED-4B2D-9D58-2219287F2D7C}"/>
    <cellStyle name="Total 2 4 2 10 2 2" xfId="41298" xr:uid="{6FE08A9D-14E8-45A6-BF62-F98C617F4B22}"/>
    <cellStyle name="Total 2 4 2 10 2 3" xfId="41299" xr:uid="{4F9A6CA6-4246-4F17-A65E-7D4CFE3B38E4}"/>
    <cellStyle name="Total 2 4 2 10 3" xfId="41300" xr:uid="{46610327-A21F-497F-A0B7-B05B2D8EE79D}"/>
    <cellStyle name="Total 2 4 2 10 3 2" xfId="41301" xr:uid="{06A144FE-2649-485E-835A-F6CAF670A944}"/>
    <cellStyle name="Total 2 4 2 10 3 3" xfId="41302" xr:uid="{557D0AE2-E206-48CD-90FD-57811637B93A}"/>
    <cellStyle name="Total 2 4 2 10 4" xfId="41303" xr:uid="{88996A73-43EA-47F4-AE72-1FE2CD902A35}"/>
    <cellStyle name="Total 2 4 2 10 4 2" xfId="41304" xr:uid="{BBB9FD04-EE6F-479B-9585-CA0719750B64}"/>
    <cellStyle name="Total 2 4 2 10 4 3" xfId="41305" xr:uid="{AB5BEE1E-4E72-4F00-BCC9-0B50EC187FC9}"/>
    <cellStyle name="Total 2 4 2 10 5" xfId="41306" xr:uid="{9A9FE324-536F-4745-97F2-438A586F9EB4}"/>
    <cellStyle name="Total 2 4 2 10 5 2" xfId="41307" xr:uid="{AA4ED024-05A9-46A5-86BF-0F2DC47A9F7C}"/>
    <cellStyle name="Total 2 4 2 10 5 3" xfId="41308" xr:uid="{FC562FE4-94F3-4BFE-8105-F349B9D44998}"/>
    <cellStyle name="Total 2 4 2 10 6" xfId="41309" xr:uid="{DA6D0015-32AF-453B-90BF-4174A0CC8937}"/>
    <cellStyle name="Total 2 4 2 10 6 2" xfId="41310" xr:uid="{1F2635E3-533C-4436-949C-236ECAE69913}"/>
    <cellStyle name="Total 2 4 2 10 6 3" xfId="41311" xr:uid="{1D7072D1-3129-41DD-B8AB-4AC09359670F}"/>
    <cellStyle name="Total 2 4 2 10 7" xfId="41312" xr:uid="{C28F9277-FDAC-4FC5-9F1B-6DD6F2281EFB}"/>
    <cellStyle name="Total 2 4 2 10 8" xfId="41313" xr:uid="{99955048-0628-4D73-B219-C0986FE8DA40}"/>
    <cellStyle name="Total 2 4 2 10 9" xfId="41314" xr:uid="{BD3EB24F-AB18-4EE9-88AC-85C649DA60E2}"/>
    <cellStyle name="Total 2 4 2 11" xfId="41315" xr:uid="{2239C2B3-AF93-432B-955F-E1E2298FE7D8}"/>
    <cellStyle name="Total 2 4 2 11 2" xfId="41316" xr:uid="{DFFC64BD-F4A7-4097-9A37-0400BE30DDFA}"/>
    <cellStyle name="Total 2 4 2 11 2 2" xfId="41317" xr:uid="{FD3BD4E5-C3E6-4447-ADAB-F40E7C0CA2FC}"/>
    <cellStyle name="Total 2 4 2 11 2 3" xfId="41318" xr:uid="{39F490AD-927E-4D39-A797-1273455F613A}"/>
    <cellStyle name="Total 2 4 2 11 3" xfId="41319" xr:uid="{B46ECBBD-1CB6-42D1-B5D1-B0DFC67A6BF8}"/>
    <cellStyle name="Total 2 4 2 11 3 2" xfId="41320" xr:uid="{D2442003-ABC2-432D-8CFC-74FBADD32AA8}"/>
    <cellStyle name="Total 2 4 2 11 3 3" xfId="41321" xr:uid="{44B78F5A-90B3-4F26-A956-EA1D10E596DF}"/>
    <cellStyle name="Total 2 4 2 11 4" xfId="41322" xr:uid="{C80C9B6A-43B3-4C9B-900A-837AA1DA2911}"/>
    <cellStyle name="Total 2 4 2 11 4 2" xfId="41323" xr:uid="{4D1EB91A-07EF-45C7-B052-904D3429F959}"/>
    <cellStyle name="Total 2 4 2 11 4 3" xfId="41324" xr:uid="{0CB6D280-D816-43D7-8055-3C1217E83301}"/>
    <cellStyle name="Total 2 4 2 11 5" xfId="41325" xr:uid="{8B82938D-1B74-477A-B616-5326C1BABC55}"/>
    <cellStyle name="Total 2 4 2 11 5 2" xfId="41326" xr:uid="{7519FF47-55C9-42EC-ACFE-245CA0DAC895}"/>
    <cellStyle name="Total 2 4 2 11 5 3" xfId="41327" xr:uid="{E4E8C531-D421-42BE-8A19-0902F67B73A4}"/>
    <cellStyle name="Total 2 4 2 11 6" xfId="41328" xr:uid="{BA391486-3FC4-45AF-BED2-F44342986FF1}"/>
    <cellStyle name="Total 2 4 2 11 6 2" xfId="41329" xr:uid="{B0457DE7-FF77-4487-86C7-46AF75147727}"/>
    <cellStyle name="Total 2 4 2 11 6 3" xfId="41330" xr:uid="{8356C605-5577-421E-84A0-68A6B8615CA5}"/>
    <cellStyle name="Total 2 4 2 11 7" xfId="41331" xr:uid="{7FE0AF28-9D10-4F80-A0C3-E960DEC6D754}"/>
    <cellStyle name="Total 2 4 2 11 8" xfId="41332" xr:uid="{53FC94D5-888B-4B38-AE8A-0B884A5B74DB}"/>
    <cellStyle name="Total 2 4 2 11 9" xfId="41333" xr:uid="{F0D645F8-2DD3-4EF7-B695-4CEC400A1F17}"/>
    <cellStyle name="Total 2 4 2 12" xfId="41334" xr:uid="{9073C102-F869-4948-8243-113160CE6174}"/>
    <cellStyle name="Total 2 4 2 12 2" xfId="41335" xr:uid="{180DF9AE-5369-4ECB-9AAB-C602956BACA5}"/>
    <cellStyle name="Total 2 4 2 12 2 2" xfId="41336" xr:uid="{25B99A6F-8A08-446D-9D93-0BD69CD5C54B}"/>
    <cellStyle name="Total 2 4 2 12 2 3" xfId="41337" xr:uid="{A06D71CF-64C4-46E5-85A4-97B00F3C1236}"/>
    <cellStyle name="Total 2 4 2 12 3" xfId="41338" xr:uid="{E13CE3D5-99F1-4F85-9CAC-6B669C5B1823}"/>
    <cellStyle name="Total 2 4 2 12 3 2" xfId="41339" xr:uid="{9C07381E-EA69-4C88-8B9E-08C9298E9965}"/>
    <cellStyle name="Total 2 4 2 12 3 3" xfId="41340" xr:uid="{D2B59F8F-5423-4872-9F85-A9C3D998C160}"/>
    <cellStyle name="Total 2 4 2 12 4" xfId="41341" xr:uid="{7923E410-E2E1-4DD0-967A-6F251094460F}"/>
    <cellStyle name="Total 2 4 2 12 4 2" xfId="41342" xr:uid="{27CFCD42-62EC-40BD-84AB-E11F091D3E75}"/>
    <cellStyle name="Total 2 4 2 12 4 3" xfId="41343" xr:uid="{B13C911D-FCFD-46B2-BB89-A731E193E205}"/>
    <cellStyle name="Total 2 4 2 12 5" xfId="41344" xr:uid="{72970367-58EA-479E-A33E-040CABEAF899}"/>
    <cellStyle name="Total 2 4 2 12 5 2" xfId="41345" xr:uid="{4FF707AD-F733-400F-BB34-D4DD262C0D3A}"/>
    <cellStyle name="Total 2 4 2 12 5 3" xfId="41346" xr:uid="{CB2D8F91-C8E5-4A08-86C6-202598601C87}"/>
    <cellStyle name="Total 2 4 2 12 6" xfId="41347" xr:uid="{BE4201F4-34D1-40BF-884E-42AC188D2878}"/>
    <cellStyle name="Total 2 4 2 12 6 2" xfId="41348" xr:uid="{B7C17347-9D7E-4CDE-A066-3BD158A00BC4}"/>
    <cellStyle name="Total 2 4 2 12 6 3" xfId="41349" xr:uid="{AB60FF2B-A5E1-46E4-B97C-133864BCB0C1}"/>
    <cellStyle name="Total 2 4 2 12 7" xfId="41350" xr:uid="{8CBD72A7-E740-4CE4-900F-811CB3281FB0}"/>
    <cellStyle name="Total 2 4 2 12 8" xfId="41351" xr:uid="{92F9C016-DE88-4FA7-BAFC-9144ED046FC4}"/>
    <cellStyle name="Total 2 4 2 12 9" xfId="41352" xr:uid="{8F723E47-80FE-4593-943D-440BAEDEDA61}"/>
    <cellStyle name="Total 2 4 2 13" xfId="41353" xr:uid="{E4C3426E-67F3-43F8-984C-C502B4D535D2}"/>
    <cellStyle name="Total 2 4 2 13 2" xfId="41354" xr:uid="{D622300D-DF7D-42F4-9935-FA37017DAA6A}"/>
    <cellStyle name="Total 2 4 2 13 2 2" xfId="41355" xr:uid="{2499F5DE-D016-472C-A014-39B4C402DA53}"/>
    <cellStyle name="Total 2 4 2 13 2 3" xfId="41356" xr:uid="{2F51C033-D471-431E-BCBC-A5F9F6909719}"/>
    <cellStyle name="Total 2 4 2 13 3" xfId="41357" xr:uid="{EC7B9661-9759-489D-B295-37317F9A8F9A}"/>
    <cellStyle name="Total 2 4 2 13 3 2" xfId="41358" xr:uid="{97BA524F-4721-416C-BE3D-6AAEDCD7E4A8}"/>
    <cellStyle name="Total 2 4 2 13 3 3" xfId="41359" xr:uid="{22F7450C-C358-401E-9EFB-2629AB14F967}"/>
    <cellStyle name="Total 2 4 2 13 4" xfId="41360" xr:uid="{ED26AA25-C7BE-415E-AB03-92306438C50D}"/>
    <cellStyle name="Total 2 4 2 13 4 2" xfId="41361" xr:uid="{FB6962B3-1DBC-4DA5-AED7-E6E25C80B7B6}"/>
    <cellStyle name="Total 2 4 2 13 4 3" xfId="41362" xr:uid="{073E9B13-E627-446F-A1F7-BB00F90D7C12}"/>
    <cellStyle name="Total 2 4 2 13 5" xfId="41363" xr:uid="{BDE161C2-035B-4A08-80C5-1A53DA820E24}"/>
    <cellStyle name="Total 2 4 2 13 5 2" xfId="41364" xr:uid="{3C4EB060-A920-4AE6-9272-348353B3B1A9}"/>
    <cellStyle name="Total 2 4 2 13 5 3" xfId="41365" xr:uid="{01B3FEBA-DD7A-4966-B237-7A1357BB6E4B}"/>
    <cellStyle name="Total 2 4 2 13 6" xfId="41366" xr:uid="{00597C08-BACC-4852-A596-F33AE0D0A297}"/>
    <cellStyle name="Total 2 4 2 13 6 2" xfId="41367" xr:uid="{48461B62-CE9C-4577-A4E6-1ACFCA5C80AA}"/>
    <cellStyle name="Total 2 4 2 13 6 3" xfId="41368" xr:uid="{1C43B95F-AD7C-46C4-8426-70E348E4DD53}"/>
    <cellStyle name="Total 2 4 2 13 7" xfId="41369" xr:uid="{FFC362EC-2C86-426F-8ED8-9441DA10B205}"/>
    <cellStyle name="Total 2 4 2 13 8" xfId="41370" xr:uid="{B9029EB2-7D54-4B4F-8D60-9CD12AE2F937}"/>
    <cellStyle name="Total 2 4 2 13 9" xfId="41371" xr:uid="{7FE6E7F3-3ECE-465C-85E3-B5582DA1E4E8}"/>
    <cellStyle name="Total 2 4 2 14" xfId="41372" xr:uid="{7FD3104D-5799-4968-BB62-D2B4FA0CF146}"/>
    <cellStyle name="Total 2 4 2 14 2" xfId="41373" xr:uid="{D8CC067A-CA5F-4E59-BAC0-13E105D2AA2B}"/>
    <cellStyle name="Total 2 4 2 14 3" xfId="41374" xr:uid="{ABA69B68-C524-4D78-9B70-CD7E2E43371F}"/>
    <cellStyle name="Total 2 4 2 14 4" xfId="41375" xr:uid="{7DC02164-CBB2-47A0-A366-17C6073B84CC}"/>
    <cellStyle name="Total 2 4 2 15" xfId="41376" xr:uid="{C2147A86-78B2-44BA-A84A-D4F25EE0B015}"/>
    <cellStyle name="Total 2 4 2 16" xfId="41377" xr:uid="{159F872F-2BB4-4E03-850D-76B24A22A565}"/>
    <cellStyle name="Total 2 4 2 17" xfId="41378" xr:uid="{DFC73363-2A83-4587-A79A-AF8CED69E58E}"/>
    <cellStyle name="Total 2 4 2 18" xfId="41379" xr:uid="{88B110F5-4430-421A-AD47-37E1F91492BC}"/>
    <cellStyle name="Total 2 4 2 19" xfId="41380" xr:uid="{C7F0F22E-8DEC-402C-93CD-31982E7225AC}"/>
    <cellStyle name="Total 2 4 2 2" xfId="41381" xr:uid="{7BD9306A-2616-42DA-A116-F93DD020DEC9}"/>
    <cellStyle name="Total 2 4 2 2 10" xfId="41382" xr:uid="{136644CF-606D-49CC-92A4-DC86B3077DB0}"/>
    <cellStyle name="Total 2 4 2 2 10 2" xfId="41383" xr:uid="{10D5583F-839C-4F03-8850-099164B017A6}"/>
    <cellStyle name="Total 2 4 2 2 10 2 2" xfId="41384" xr:uid="{A17F1390-CD97-4C7D-8836-47011B0176BC}"/>
    <cellStyle name="Total 2 4 2 2 10 2 3" xfId="41385" xr:uid="{434287A6-7D22-4C85-9940-B845790C9761}"/>
    <cellStyle name="Total 2 4 2 2 10 3" xfId="41386" xr:uid="{8CD3D3E1-63F6-44B4-953F-CDA71D70BD7B}"/>
    <cellStyle name="Total 2 4 2 2 10 3 2" xfId="41387" xr:uid="{5E10B10A-1D1F-4279-A9CC-E652C46748B7}"/>
    <cellStyle name="Total 2 4 2 2 10 3 3" xfId="41388" xr:uid="{98528C05-BB0E-4D02-9D06-B862BE8F35A1}"/>
    <cellStyle name="Total 2 4 2 2 10 4" xfId="41389" xr:uid="{3F9325CE-B776-43C3-95A8-BB3D475CB76F}"/>
    <cellStyle name="Total 2 4 2 2 10 4 2" xfId="41390" xr:uid="{88D502D8-CAB9-43D3-B195-E20125BC2CEC}"/>
    <cellStyle name="Total 2 4 2 2 10 4 3" xfId="41391" xr:uid="{D8E12E3B-BD0D-404E-8034-57ECE00E30B9}"/>
    <cellStyle name="Total 2 4 2 2 10 5" xfId="41392" xr:uid="{2437B5B0-9F50-4AA5-AD33-EB8D354F66FB}"/>
    <cellStyle name="Total 2 4 2 2 10 5 2" xfId="41393" xr:uid="{882DE58D-043F-4735-89CC-B2B436574D57}"/>
    <cellStyle name="Total 2 4 2 2 10 5 3" xfId="41394" xr:uid="{CEB14A84-8DCF-4E11-847D-27EB38AEE484}"/>
    <cellStyle name="Total 2 4 2 2 10 6" xfId="41395" xr:uid="{855AD42D-4F71-4CF6-9536-B7AEC459E7C7}"/>
    <cellStyle name="Total 2 4 2 2 10 6 2" xfId="41396" xr:uid="{C4765DFF-DB47-4417-85AB-278374A27DDB}"/>
    <cellStyle name="Total 2 4 2 2 10 6 3" xfId="41397" xr:uid="{8D2C4608-0E32-4C67-A71A-0A22E3093AAD}"/>
    <cellStyle name="Total 2 4 2 2 10 7" xfId="41398" xr:uid="{3ACD773E-F8E8-40DD-A0A7-701A6FA7B4DE}"/>
    <cellStyle name="Total 2 4 2 2 10 8" xfId="41399" xr:uid="{44B80C6F-DAC1-4D96-B7E8-0F9CC2FA24DB}"/>
    <cellStyle name="Total 2 4 2 2 11" xfId="41400" xr:uid="{2AF04992-5791-4B9D-B550-B05E98B30CDD}"/>
    <cellStyle name="Total 2 4 2 2 11 2" xfId="41401" xr:uid="{6710EAE4-B01D-428B-89C6-80899BAACC5F}"/>
    <cellStyle name="Total 2 4 2 2 11 2 2" xfId="41402" xr:uid="{C6954690-F2A8-40E2-81CB-183937C43BB9}"/>
    <cellStyle name="Total 2 4 2 2 11 2 3" xfId="41403" xr:uid="{6DBAC1F7-4C40-4B45-A860-A0F310A96F66}"/>
    <cellStyle name="Total 2 4 2 2 11 3" xfId="41404" xr:uid="{B57F9B6D-8BF5-4EC8-8A15-EBCAC8D5591A}"/>
    <cellStyle name="Total 2 4 2 2 11 3 2" xfId="41405" xr:uid="{EBAED706-2796-45C3-A8C7-D7B019FE356D}"/>
    <cellStyle name="Total 2 4 2 2 11 3 3" xfId="41406" xr:uid="{A6804218-9754-4CC4-A25F-BEF42AF4C6DF}"/>
    <cellStyle name="Total 2 4 2 2 11 4" xfId="41407" xr:uid="{AF48BD5B-38AF-4F93-8FB9-D9358A5EB8A4}"/>
    <cellStyle name="Total 2 4 2 2 11 4 2" xfId="41408" xr:uid="{EFA17987-1CE4-4199-93E6-F1C25034B1A1}"/>
    <cellStyle name="Total 2 4 2 2 11 4 3" xfId="41409" xr:uid="{0D955441-B1EB-45AC-B55A-27BB5FD19EF1}"/>
    <cellStyle name="Total 2 4 2 2 11 5" xfId="41410" xr:uid="{C0A404B4-AA02-4A0E-9D68-122E44BB30C4}"/>
    <cellStyle name="Total 2 4 2 2 11 5 2" xfId="41411" xr:uid="{25F173BD-493B-4CF0-8323-2942B1719F63}"/>
    <cellStyle name="Total 2 4 2 2 11 5 3" xfId="41412" xr:uid="{42B352C0-783B-4B6A-A23C-D00E92C360FE}"/>
    <cellStyle name="Total 2 4 2 2 11 6" xfId="41413" xr:uid="{5A116C07-1AC0-4B31-8D49-F8BA663C7A1B}"/>
    <cellStyle name="Total 2 4 2 2 11 6 2" xfId="41414" xr:uid="{F569C22D-037D-41C0-90FE-0D4EF45985E1}"/>
    <cellStyle name="Total 2 4 2 2 11 6 3" xfId="41415" xr:uid="{666B91B8-1B94-4960-97AA-2E4A7FB2CA92}"/>
    <cellStyle name="Total 2 4 2 2 11 7" xfId="41416" xr:uid="{9E58B24C-7B32-4D15-BBB0-800AF261D6E9}"/>
    <cellStyle name="Total 2 4 2 2 11 8" xfId="41417" xr:uid="{F5C9AA7E-FCC3-4E46-8B47-225E7A8797CF}"/>
    <cellStyle name="Total 2 4 2 2 12" xfId="41418" xr:uid="{7784739F-EC64-41F1-ABDB-9844E832AC5F}"/>
    <cellStyle name="Total 2 4 2 2 12 2" xfId="41419" xr:uid="{A719FD59-3210-4D7D-9E10-A6ECCE3704E5}"/>
    <cellStyle name="Total 2 4 2 2 12 2 2" xfId="41420" xr:uid="{05C9975D-C734-4FA7-AC00-F38F736FC3F4}"/>
    <cellStyle name="Total 2 4 2 2 12 2 3" xfId="41421" xr:uid="{5C83F14C-77DF-41A8-978D-1B7E38803B9A}"/>
    <cellStyle name="Total 2 4 2 2 12 3" xfId="41422" xr:uid="{221035C5-65BC-4D83-AB66-E41B9D70F405}"/>
    <cellStyle name="Total 2 4 2 2 12 3 2" xfId="41423" xr:uid="{02D54D95-3F19-4FB0-8EA3-41EF694A2BA6}"/>
    <cellStyle name="Total 2 4 2 2 12 3 3" xfId="41424" xr:uid="{52B730A5-77C4-4FD0-9C27-C987FD5E79DC}"/>
    <cellStyle name="Total 2 4 2 2 12 4" xfId="41425" xr:uid="{8B42E7DE-92E3-44FB-ABC4-2082836B8443}"/>
    <cellStyle name="Total 2 4 2 2 12 4 2" xfId="41426" xr:uid="{378A92AF-1BFE-477D-9A58-AB755160F342}"/>
    <cellStyle name="Total 2 4 2 2 12 4 3" xfId="41427" xr:uid="{040C5F82-AAB7-49B7-8014-B59EB985E86A}"/>
    <cellStyle name="Total 2 4 2 2 12 5" xfId="41428" xr:uid="{9DF1FE85-3ED6-41B0-9328-4C8E2C564566}"/>
    <cellStyle name="Total 2 4 2 2 12 5 2" xfId="41429" xr:uid="{37F9D89F-8E24-4911-B738-E2D665126DE1}"/>
    <cellStyle name="Total 2 4 2 2 12 5 3" xfId="41430" xr:uid="{1A02E406-5EFA-45D4-89E4-0D1C07AAFB1F}"/>
    <cellStyle name="Total 2 4 2 2 12 6" xfId="41431" xr:uid="{03EBE8FC-EFDD-4B80-A42A-BEB42A46A530}"/>
    <cellStyle name="Total 2 4 2 2 12 6 2" xfId="41432" xr:uid="{5E6B1720-0EB5-4427-8C26-CE02BA42C7C5}"/>
    <cellStyle name="Total 2 4 2 2 12 6 3" xfId="41433" xr:uid="{F6E261DF-ACF1-4318-B6C3-08B4EECA877D}"/>
    <cellStyle name="Total 2 4 2 2 12 7" xfId="41434" xr:uid="{6A5E0517-53E8-43E6-BAE6-B6B54EEAB310}"/>
    <cellStyle name="Total 2 4 2 2 12 8" xfId="41435" xr:uid="{B5A6437A-0438-4220-9358-9AD4C59C8505}"/>
    <cellStyle name="Total 2 4 2 2 13" xfId="41436" xr:uid="{1B2D9756-D396-49BD-AEF1-75BBCC27D2DB}"/>
    <cellStyle name="Total 2 4 2 2 13 2" xfId="41437" xr:uid="{FB156F3E-8C08-4638-8061-3B3BCF8A9FDE}"/>
    <cellStyle name="Total 2 4 2 2 13 2 2" xfId="41438" xr:uid="{CDE8EA6C-F900-4979-821F-B9547D7D3B23}"/>
    <cellStyle name="Total 2 4 2 2 13 2 3" xfId="41439" xr:uid="{2C44C7D7-0DD8-41B4-A714-7DA340594AE2}"/>
    <cellStyle name="Total 2 4 2 2 13 3" xfId="41440" xr:uid="{D8A58C2F-CA13-414D-949A-682A8B24F756}"/>
    <cellStyle name="Total 2 4 2 2 13 3 2" xfId="41441" xr:uid="{882A8E39-993F-45AC-9ECC-3483C86A38E1}"/>
    <cellStyle name="Total 2 4 2 2 13 3 3" xfId="41442" xr:uid="{E7B56B95-10DD-47F9-8D56-0A21C002E58B}"/>
    <cellStyle name="Total 2 4 2 2 13 4" xfId="41443" xr:uid="{1733957B-7F69-48F1-B213-455F5A6BDDBD}"/>
    <cellStyle name="Total 2 4 2 2 13 4 2" xfId="41444" xr:uid="{DC2A0D9E-45B5-4BA3-832C-DB50C8A6B565}"/>
    <cellStyle name="Total 2 4 2 2 13 4 3" xfId="41445" xr:uid="{8F937667-E13A-477E-A406-068E044E8E15}"/>
    <cellStyle name="Total 2 4 2 2 13 5" xfId="41446" xr:uid="{F9D27ED7-1CFB-481E-8F79-A31B52B6772C}"/>
    <cellStyle name="Total 2 4 2 2 13 5 2" xfId="41447" xr:uid="{889B2001-1231-458A-AFA2-79B56A96651C}"/>
    <cellStyle name="Total 2 4 2 2 13 5 3" xfId="41448" xr:uid="{09474949-8296-4E66-8565-168C64D06663}"/>
    <cellStyle name="Total 2 4 2 2 13 6" xfId="41449" xr:uid="{3E0FE58E-458E-474D-ADCF-29A8F91FB154}"/>
    <cellStyle name="Total 2 4 2 2 13 6 2" xfId="41450" xr:uid="{C1578E6B-2B58-4154-A2D5-4FFE5CB3D865}"/>
    <cellStyle name="Total 2 4 2 2 13 6 3" xfId="41451" xr:uid="{4C0F0F44-E5F1-42AA-A17C-3AA9B8ECB9FE}"/>
    <cellStyle name="Total 2 4 2 2 13 7" xfId="41452" xr:uid="{D82C6166-EFEA-4812-8E36-12E6FBD0599B}"/>
    <cellStyle name="Total 2 4 2 2 13 8" xfId="41453" xr:uid="{81AAECFB-9177-4061-859E-07E832CF1B15}"/>
    <cellStyle name="Total 2 4 2 2 14" xfId="41454" xr:uid="{D3FDD6AF-6A79-4B9F-B46B-7A47FBBA5BAD}"/>
    <cellStyle name="Total 2 4 2 2 14 2" xfId="41455" xr:uid="{0925AF29-B452-4E3B-ACD8-980DB8D6D776}"/>
    <cellStyle name="Total 2 4 2 2 14 2 2" xfId="41456" xr:uid="{B4BB04F2-2FEA-44B7-9FEE-154F5D8B2906}"/>
    <cellStyle name="Total 2 4 2 2 14 2 3" xfId="41457" xr:uid="{B6AD098F-32B8-4259-AB9E-27A45490C6AE}"/>
    <cellStyle name="Total 2 4 2 2 14 3" xfId="41458" xr:uid="{DDC85FC3-1EA3-4A19-9B06-AB2B455D173B}"/>
    <cellStyle name="Total 2 4 2 2 14 3 2" xfId="41459" xr:uid="{69589A59-686D-47D2-B99A-DB21D00688EC}"/>
    <cellStyle name="Total 2 4 2 2 14 3 3" xfId="41460" xr:uid="{81297207-AF39-4370-A158-ECE03781F688}"/>
    <cellStyle name="Total 2 4 2 2 14 4" xfId="41461" xr:uid="{DF1925D0-8AB4-4703-8098-5D841D13340A}"/>
    <cellStyle name="Total 2 4 2 2 14 4 2" xfId="41462" xr:uid="{065C3213-E790-4BCC-96A7-F18A84294DE6}"/>
    <cellStyle name="Total 2 4 2 2 14 4 3" xfId="41463" xr:uid="{6F49A909-833A-4553-9E3D-5B960B772189}"/>
    <cellStyle name="Total 2 4 2 2 14 5" xfId="41464" xr:uid="{4B038B36-E1E5-4606-9CF0-482F1A238D21}"/>
    <cellStyle name="Total 2 4 2 2 14 5 2" xfId="41465" xr:uid="{0EB5A009-AE03-4400-A8F5-FDC482B132C2}"/>
    <cellStyle name="Total 2 4 2 2 14 5 3" xfId="41466" xr:uid="{A4A80D60-9DD2-407A-AC0A-46DAC3CF64C7}"/>
    <cellStyle name="Total 2 4 2 2 14 6" xfId="41467" xr:uid="{924BDF2A-1EE1-4219-BECC-00DFA0072E73}"/>
    <cellStyle name="Total 2 4 2 2 14 6 2" xfId="41468" xr:uid="{B726523E-5C94-4A1F-903E-C0E66A11AE3C}"/>
    <cellStyle name="Total 2 4 2 2 14 6 3" xfId="41469" xr:uid="{8E0F9407-9C78-404F-860B-9A18520B7625}"/>
    <cellStyle name="Total 2 4 2 2 14 7" xfId="41470" xr:uid="{5AD9C26C-18B1-4A07-8A1B-58752FDC13ED}"/>
    <cellStyle name="Total 2 4 2 2 14 8" xfId="41471" xr:uid="{94A46B2C-1B63-4651-AB3B-D0037BA89B12}"/>
    <cellStyle name="Total 2 4 2 2 15" xfId="41472" xr:uid="{C4133B24-DADC-4756-8612-9757AD7B7F8E}"/>
    <cellStyle name="Total 2 4 2 2 15 2" xfId="41473" xr:uid="{E3F77E54-849A-4D66-91EA-A05D38CF2640}"/>
    <cellStyle name="Total 2 4 2 2 15 3" xfId="41474" xr:uid="{FBBD9D54-8CD0-4C53-B247-8D835498626D}"/>
    <cellStyle name="Total 2 4 2 2 16" xfId="41475" xr:uid="{6DD2F429-400A-411D-8918-2EF97E970F71}"/>
    <cellStyle name="Total 2 4 2 2 16 2" xfId="41476" xr:uid="{1F092954-692D-4DEF-B8A6-08B481DC5845}"/>
    <cellStyle name="Total 2 4 2 2 16 3" xfId="41477" xr:uid="{5BB6AEFE-7EB7-43B9-9321-9A0C10C439AD}"/>
    <cellStyle name="Total 2 4 2 2 17" xfId="41478" xr:uid="{D95E874B-36C4-4C32-85D6-574AB5ACDA81}"/>
    <cellStyle name="Total 2 4 2 2 18" xfId="41479" xr:uid="{EE4F62B5-3E80-4861-A1D3-469392586A4F}"/>
    <cellStyle name="Total 2 4 2 2 2" xfId="41480" xr:uid="{87BFE6EB-E771-4FF1-B362-0CC3B2934741}"/>
    <cellStyle name="Total 2 4 2 2 2 2" xfId="41481" xr:uid="{4907398D-C3BB-4E6E-8504-A76FB706B4A8}"/>
    <cellStyle name="Total 2 4 2 2 2 2 2" xfId="41482" xr:uid="{16A69F25-2DE1-44CE-8F49-0FF328C815EB}"/>
    <cellStyle name="Total 2 4 2 2 2 2 3" xfId="41483" xr:uid="{07C43FDF-04B1-4E04-ADB7-A1F63036A616}"/>
    <cellStyle name="Total 2 4 2 2 2 3" xfId="41484" xr:uid="{33ECADD9-E6B5-4290-AEDF-5ECF1ED6A616}"/>
    <cellStyle name="Total 2 4 2 2 2 3 2" xfId="41485" xr:uid="{3BE1530F-ECBE-4729-B670-B4B671C35501}"/>
    <cellStyle name="Total 2 4 2 2 2 3 3" xfId="41486" xr:uid="{2F762A33-0F93-476F-9453-2088448309A4}"/>
    <cellStyle name="Total 2 4 2 2 2 4" xfId="41487" xr:uid="{E91E98BC-7D1A-45A8-964D-8E04387E0B80}"/>
    <cellStyle name="Total 2 4 2 2 2 4 2" xfId="41488" xr:uid="{6B420049-7A31-4DAC-87BE-95D00DE0B47F}"/>
    <cellStyle name="Total 2 4 2 2 2 4 3" xfId="41489" xr:uid="{9C5A424C-6FF3-44D7-9046-A763F748BE9A}"/>
    <cellStyle name="Total 2 4 2 2 2 5" xfId="41490" xr:uid="{FAC9348A-886D-4D9F-A796-2CED5598640E}"/>
    <cellStyle name="Total 2 4 2 2 2 5 2" xfId="41491" xr:uid="{9C91275B-EFEC-407D-99DF-0A6C7E0B902D}"/>
    <cellStyle name="Total 2 4 2 2 2 5 3" xfId="41492" xr:uid="{F00D5C35-FD62-4867-8479-90883B8978F0}"/>
    <cellStyle name="Total 2 4 2 2 2 6" xfId="41493" xr:uid="{9799F048-2C10-4803-9CA0-99C09D6688B2}"/>
    <cellStyle name="Total 2 4 2 2 2 6 2" xfId="41494" xr:uid="{20BD61AA-E161-42C7-9EC5-7E0B64436C1D}"/>
    <cellStyle name="Total 2 4 2 2 2 6 3" xfId="41495" xr:uid="{77DFCE01-A3AC-450A-A9F5-DA3ADAD14DC8}"/>
    <cellStyle name="Total 2 4 2 2 2 7" xfId="41496" xr:uid="{19B1741D-4FF7-44B1-9353-BA8583DF1516}"/>
    <cellStyle name="Total 2 4 2 2 2 8" xfId="41497" xr:uid="{F9E713E3-402D-4C37-A041-9A3E40BC01D7}"/>
    <cellStyle name="Total 2 4 2 2 2 9" xfId="41498" xr:uid="{D1B1D8DE-55A5-4979-B4E4-20BC82EA3865}"/>
    <cellStyle name="Total 2 4 2 2 3" xfId="41499" xr:uid="{D2FCFEFA-D0E4-4BA3-9ACA-42C0CCBCF258}"/>
    <cellStyle name="Total 2 4 2 2 3 2" xfId="41500" xr:uid="{87DE16E4-C416-4CC1-B826-0D6D7060BB50}"/>
    <cellStyle name="Total 2 4 2 2 3 2 2" xfId="41501" xr:uid="{D8D55CA1-DEBF-444F-A12F-918C7160C4A4}"/>
    <cellStyle name="Total 2 4 2 2 3 2 3" xfId="41502" xr:uid="{40FCE1E8-51DA-43BD-A732-CEDEE40FF577}"/>
    <cellStyle name="Total 2 4 2 2 3 3" xfId="41503" xr:uid="{59506FAE-9ABD-4C66-AAF8-08AFAD97D7E2}"/>
    <cellStyle name="Total 2 4 2 2 3 3 2" xfId="41504" xr:uid="{B6BC93B5-ED8B-42C5-80E1-D42BCEA743DE}"/>
    <cellStyle name="Total 2 4 2 2 3 3 3" xfId="41505" xr:uid="{34B97C1F-A1D9-4EB1-A867-DD02989048C2}"/>
    <cellStyle name="Total 2 4 2 2 3 4" xfId="41506" xr:uid="{01F6588C-AC37-48CB-A135-E34230D7C1EB}"/>
    <cellStyle name="Total 2 4 2 2 3 4 2" xfId="41507" xr:uid="{CFEC1162-51AF-4A94-A100-3A1DD39A3845}"/>
    <cellStyle name="Total 2 4 2 2 3 4 3" xfId="41508" xr:uid="{1FF1063A-AFA2-4535-B058-7C2B3FEF5C6D}"/>
    <cellStyle name="Total 2 4 2 2 3 5" xfId="41509" xr:uid="{44BBEA0C-4A55-4430-BA5D-4EC71F87314C}"/>
    <cellStyle name="Total 2 4 2 2 3 5 2" xfId="41510" xr:uid="{FFCC4237-1204-4291-91D5-8DD212FF4EA8}"/>
    <cellStyle name="Total 2 4 2 2 3 5 3" xfId="41511" xr:uid="{CA77C6AD-72B6-4AD3-89DD-A2097075849A}"/>
    <cellStyle name="Total 2 4 2 2 3 6" xfId="41512" xr:uid="{ABA0B0E4-E7B9-437B-8C9D-964F83213BC7}"/>
    <cellStyle name="Total 2 4 2 2 3 6 2" xfId="41513" xr:uid="{A555B44B-DD33-447C-9520-7C148CF95DCD}"/>
    <cellStyle name="Total 2 4 2 2 3 6 3" xfId="41514" xr:uid="{684819EA-7BC9-49D7-AD6F-73FD034F1E6E}"/>
    <cellStyle name="Total 2 4 2 2 3 7" xfId="41515" xr:uid="{C92B966E-D759-4709-93F3-FA8BB2A1AFC9}"/>
    <cellStyle name="Total 2 4 2 2 3 8" xfId="41516" xr:uid="{B3D6C6A8-DE8C-4F9D-A092-D90120454224}"/>
    <cellStyle name="Total 2 4 2 2 3 9" xfId="41517" xr:uid="{30F5C04B-2B88-4AF1-A73D-8284B465BBC9}"/>
    <cellStyle name="Total 2 4 2 2 4" xfId="41518" xr:uid="{8546FFF3-89C9-423C-8577-5723AAD9E58D}"/>
    <cellStyle name="Total 2 4 2 2 4 2" xfId="41519" xr:uid="{2A19F270-4657-4FA5-BEFA-8A5B425C74DA}"/>
    <cellStyle name="Total 2 4 2 2 4 2 2" xfId="41520" xr:uid="{0153CB38-B16C-4636-881E-86EC8966A3BB}"/>
    <cellStyle name="Total 2 4 2 2 4 2 3" xfId="41521" xr:uid="{1D8DDF69-C70D-42B8-A8B8-D1DC5414EBE8}"/>
    <cellStyle name="Total 2 4 2 2 4 3" xfId="41522" xr:uid="{9A4D9928-B675-4340-BFC8-8CC759367FE8}"/>
    <cellStyle name="Total 2 4 2 2 4 3 2" xfId="41523" xr:uid="{3481E7EA-2FC1-4E03-8C5F-4442F83ADC76}"/>
    <cellStyle name="Total 2 4 2 2 4 3 3" xfId="41524" xr:uid="{C4A8ABC8-0F95-4A7C-8F53-19A0FB4576B3}"/>
    <cellStyle name="Total 2 4 2 2 4 4" xfId="41525" xr:uid="{5CA246D7-AEB1-4705-9C45-75A2101C986D}"/>
    <cellStyle name="Total 2 4 2 2 4 4 2" xfId="41526" xr:uid="{BCDF317D-7C91-4B2E-9023-2F8447F16D9F}"/>
    <cellStyle name="Total 2 4 2 2 4 4 3" xfId="41527" xr:uid="{E10976A7-A30B-4824-A87D-193A62005634}"/>
    <cellStyle name="Total 2 4 2 2 4 5" xfId="41528" xr:uid="{D0813E6E-3F8C-4E7E-BEF2-0EDCE4AA1040}"/>
    <cellStyle name="Total 2 4 2 2 4 5 2" xfId="41529" xr:uid="{21B23ED3-3890-4A66-8CCE-3F72CDCFC2CD}"/>
    <cellStyle name="Total 2 4 2 2 4 5 3" xfId="41530" xr:uid="{2CFB2DEB-5231-4346-939B-B60E156869FB}"/>
    <cellStyle name="Total 2 4 2 2 4 6" xfId="41531" xr:uid="{04C45D5D-F7AA-4789-8752-6474168BB2EB}"/>
    <cellStyle name="Total 2 4 2 2 4 6 2" xfId="41532" xr:uid="{64136995-F09F-4A4F-838A-D8C17F09189A}"/>
    <cellStyle name="Total 2 4 2 2 4 6 3" xfId="41533" xr:uid="{D80F4E41-D1B2-4C19-9C1D-7185E3B290F8}"/>
    <cellStyle name="Total 2 4 2 2 4 7" xfId="41534" xr:uid="{23429B63-B4D4-4CC0-989D-BEF0DF275E86}"/>
    <cellStyle name="Total 2 4 2 2 4 8" xfId="41535" xr:uid="{092FC20C-73A1-47FA-9540-7734895EDE6B}"/>
    <cellStyle name="Total 2 4 2 2 4 9" xfId="41536" xr:uid="{B64E8CE3-F87B-4613-8B2F-D9876E21EC7B}"/>
    <cellStyle name="Total 2 4 2 2 5" xfId="41537" xr:uid="{5170DDD2-07CA-404C-AA69-7D16E347DAFA}"/>
    <cellStyle name="Total 2 4 2 2 5 2" xfId="41538" xr:uid="{A92DFEA8-3C2F-4BB1-A482-4D4E74D421F8}"/>
    <cellStyle name="Total 2 4 2 2 5 2 2" xfId="41539" xr:uid="{B6BCA887-CA75-4F8E-9054-192C90A8F7EC}"/>
    <cellStyle name="Total 2 4 2 2 5 2 3" xfId="41540" xr:uid="{F2D3A725-5D04-45E8-B0A1-EDC673C913AB}"/>
    <cellStyle name="Total 2 4 2 2 5 3" xfId="41541" xr:uid="{4B33F712-BEFF-4E4F-9D1A-7DACBCE3BEC2}"/>
    <cellStyle name="Total 2 4 2 2 5 3 2" xfId="41542" xr:uid="{B1E72FF9-6090-4C54-9B74-AC82AC9AD039}"/>
    <cellStyle name="Total 2 4 2 2 5 3 3" xfId="41543" xr:uid="{B7014810-08F3-45CA-82C5-D363E07F3E65}"/>
    <cellStyle name="Total 2 4 2 2 5 4" xfId="41544" xr:uid="{0AC44553-CEC0-4DE2-83D9-38AB0B1B0FFD}"/>
    <cellStyle name="Total 2 4 2 2 5 4 2" xfId="41545" xr:uid="{6A811A77-1BED-48D7-AF67-B637C50B7DAC}"/>
    <cellStyle name="Total 2 4 2 2 5 4 3" xfId="41546" xr:uid="{03B7AF0B-F4E9-4403-A303-5A7499CACB46}"/>
    <cellStyle name="Total 2 4 2 2 5 5" xfId="41547" xr:uid="{367F12D6-7EA7-45F3-9A1B-012ECF8294D0}"/>
    <cellStyle name="Total 2 4 2 2 5 5 2" xfId="41548" xr:uid="{BEC54883-B3BE-4F19-B3F6-B5CF5E116CB8}"/>
    <cellStyle name="Total 2 4 2 2 5 5 3" xfId="41549" xr:uid="{0E47FD07-C038-47D9-9D4D-60E3A8A4826A}"/>
    <cellStyle name="Total 2 4 2 2 5 6" xfId="41550" xr:uid="{8A79A97F-9977-4671-9BAE-CE48EE099532}"/>
    <cellStyle name="Total 2 4 2 2 5 6 2" xfId="41551" xr:uid="{8368E25F-0C7D-408C-94AD-0D1D1CE8A365}"/>
    <cellStyle name="Total 2 4 2 2 5 6 3" xfId="41552" xr:uid="{0C535E31-EC58-46AE-BFFF-DA37CFACAC5F}"/>
    <cellStyle name="Total 2 4 2 2 5 7" xfId="41553" xr:uid="{B8B139D9-1064-4B37-88A2-93677BB2B3BE}"/>
    <cellStyle name="Total 2 4 2 2 5 8" xfId="41554" xr:uid="{F3A4FA04-A41A-46B7-AC33-776DCB0807E5}"/>
    <cellStyle name="Total 2 4 2 2 5 9" xfId="41555" xr:uid="{64B84DF2-67E3-4B2E-B81A-E0940742B270}"/>
    <cellStyle name="Total 2 4 2 2 6" xfId="41556" xr:uid="{8F317BAA-5AA8-40BC-A48D-6408A0F20A9D}"/>
    <cellStyle name="Total 2 4 2 2 6 2" xfId="41557" xr:uid="{A294F64B-6615-41D8-8B49-FF07ACF3EADA}"/>
    <cellStyle name="Total 2 4 2 2 6 2 2" xfId="41558" xr:uid="{C333C372-EFD1-403B-81C3-8434E20137C4}"/>
    <cellStyle name="Total 2 4 2 2 6 2 3" xfId="41559" xr:uid="{B84E8D4B-1A28-41EB-9401-DA1B71487E62}"/>
    <cellStyle name="Total 2 4 2 2 6 3" xfId="41560" xr:uid="{371EAA4C-997F-4DF4-A33F-DA184422F14F}"/>
    <cellStyle name="Total 2 4 2 2 6 3 2" xfId="41561" xr:uid="{C4832B9C-3DC8-47E7-9E0C-E912F87E4552}"/>
    <cellStyle name="Total 2 4 2 2 6 3 3" xfId="41562" xr:uid="{AD15A160-3AFD-44C5-845A-E5A0B7AC1E30}"/>
    <cellStyle name="Total 2 4 2 2 6 4" xfId="41563" xr:uid="{DB5A8BBD-3EEA-4681-B300-89409E53596B}"/>
    <cellStyle name="Total 2 4 2 2 6 4 2" xfId="41564" xr:uid="{18D2D53F-CA79-4560-9B18-A9B5567D64B1}"/>
    <cellStyle name="Total 2 4 2 2 6 4 3" xfId="41565" xr:uid="{DC069A56-CD71-451E-AA78-1A6BDE04834F}"/>
    <cellStyle name="Total 2 4 2 2 6 5" xfId="41566" xr:uid="{2870BB6C-E6C8-4597-B1A2-CCB3A90DB4F8}"/>
    <cellStyle name="Total 2 4 2 2 6 5 2" xfId="41567" xr:uid="{2195E4A5-4A40-487C-8F78-C0899B6116DD}"/>
    <cellStyle name="Total 2 4 2 2 6 5 3" xfId="41568" xr:uid="{E0047B65-1E92-4DA5-B752-FCE69BDB2DB0}"/>
    <cellStyle name="Total 2 4 2 2 6 6" xfId="41569" xr:uid="{3A2F2264-89B9-4BF8-9A8B-E698F307DE09}"/>
    <cellStyle name="Total 2 4 2 2 6 6 2" xfId="41570" xr:uid="{A635B407-5154-4A14-97C1-5756F38F91E5}"/>
    <cellStyle name="Total 2 4 2 2 6 6 3" xfId="41571" xr:uid="{BD704AAD-14FB-4799-8B28-AEA9CCB0CE3D}"/>
    <cellStyle name="Total 2 4 2 2 6 7" xfId="41572" xr:uid="{303A7062-3A51-4642-97DD-3349AEC7E440}"/>
    <cellStyle name="Total 2 4 2 2 6 8" xfId="41573" xr:uid="{77DAE5A4-1E61-4843-A85D-0A2C47BA80F7}"/>
    <cellStyle name="Total 2 4 2 2 6 9" xfId="41574" xr:uid="{E21361A5-4319-4317-AC27-A138AD4451A5}"/>
    <cellStyle name="Total 2 4 2 2 7" xfId="41575" xr:uid="{4214FD0D-D638-482A-B85F-AE942F70F413}"/>
    <cellStyle name="Total 2 4 2 2 7 2" xfId="41576" xr:uid="{E1F7433C-7DB6-4481-BE14-103930652A5F}"/>
    <cellStyle name="Total 2 4 2 2 7 2 2" xfId="41577" xr:uid="{01E7A316-606F-4CD9-B3EA-4F7DB0ACCEAE}"/>
    <cellStyle name="Total 2 4 2 2 7 2 3" xfId="41578" xr:uid="{D2DFA821-1662-44DE-B1A7-C1FCA19D3377}"/>
    <cellStyle name="Total 2 4 2 2 7 3" xfId="41579" xr:uid="{0A3C2C5F-6146-4F60-B980-65B99EEBF40A}"/>
    <cellStyle name="Total 2 4 2 2 7 3 2" xfId="41580" xr:uid="{320AA2ED-25C2-4B06-BE01-6D9470EC598A}"/>
    <cellStyle name="Total 2 4 2 2 7 3 3" xfId="41581" xr:uid="{057EC52C-3A8E-4675-BF79-013D91E5968E}"/>
    <cellStyle name="Total 2 4 2 2 7 4" xfId="41582" xr:uid="{44AB3650-A7A3-48E0-9B79-0247FC5A01D5}"/>
    <cellStyle name="Total 2 4 2 2 7 4 2" xfId="41583" xr:uid="{9B30F8BE-5737-497A-AC5C-353493664F7A}"/>
    <cellStyle name="Total 2 4 2 2 7 4 3" xfId="41584" xr:uid="{2A946CDB-40D3-47DF-AC64-20DB9BF06282}"/>
    <cellStyle name="Total 2 4 2 2 7 5" xfId="41585" xr:uid="{35587D91-17D7-4E69-8B86-F4343BD7C437}"/>
    <cellStyle name="Total 2 4 2 2 7 5 2" xfId="41586" xr:uid="{411DD299-AE28-4760-AD4F-824EAD55D523}"/>
    <cellStyle name="Total 2 4 2 2 7 5 3" xfId="41587" xr:uid="{2960B11F-536D-409A-8B34-92ED2E93DBC1}"/>
    <cellStyle name="Total 2 4 2 2 7 6" xfId="41588" xr:uid="{BC3DEF12-96F8-461E-82A8-596F4A316A76}"/>
    <cellStyle name="Total 2 4 2 2 7 6 2" xfId="41589" xr:uid="{FFAD41DF-4382-4FE0-8EEA-894EE1EF9CD1}"/>
    <cellStyle name="Total 2 4 2 2 7 6 3" xfId="41590" xr:uid="{AFCDC432-AE46-473B-AD56-60143DE63230}"/>
    <cellStyle name="Total 2 4 2 2 7 7" xfId="41591" xr:uid="{4D80E10B-DA9C-4D17-8915-6193269EC967}"/>
    <cellStyle name="Total 2 4 2 2 7 8" xfId="41592" xr:uid="{247E14C8-8F83-408A-9DDA-A82FFB6D8A6B}"/>
    <cellStyle name="Total 2 4 2 2 7 9" xfId="41593" xr:uid="{9CECB550-4F1D-4965-BED7-5077588A6699}"/>
    <cellStyle name="Total 2 4 2 2 8" xfId="41594" xr:uid="{5EEBB792-20A9-4B54-B4E3-538C52B7250D}"/>
    <cellStyle name="Total 2 4 2 2 8 2" xfId="41595" xr:uid="{E9221D2B-E53D-4C6C-8C6D-020662908243}"/>
    <cellStyle name="Total 2 4 2 2 8 2 2" xfId="41596" xr:uid="{778DBC17-AE0A-405D-BA5B-F0FED7E88419}"/>
    <cellStyle name="Total 2 4 2 2 8 2 3" xfId="41597" xr:uid="{D10151B5-6864-4558-B31A-18A3D92CAFCC}"/>
    <cellStyle name="Total 2 4 2 2 8 3" xfId="41598" xr:uid="{61EFC6F0-BBEA-4B6A-A3B1-D132A01FCB26}"/>
    <cellStyle name="Total 2 4 2 2 8 3 2" xfId="41599" xr:uid="{5626CFD5-5876-4966-A0BA-C56F7163E891}"/>
    <cellStyle name="Total 2 4 2 2 8 3 3" xfId="41600" xr:uid="{029C4ED5-B41A-4778-99C5-505DFFBCEA05}"/>
    <cellStyle name="Total 2 4 2 2 8 4" xfId="41601" xr:uid="{5F3E69C8-DED4-425E-95D9-A8B5246641B0}"/>
    <cellStyle name="Total 2 4 2 2 8 4 2" xfId="41602" xr:uid="{34F028F7-43FD-4777-8777-4F6D927253A5}"/>
    <cellStyle name="Total 2 4 2 2 8 4 3" xfId="41603" xr:uid="{05808A9E-79F0-49C6-A247-5F3E6488A7DB}"/>
    <cellStyle name="Total 2 4 2 2 8 5" xfId="41604" xr:uid="{F83328ED-7F2D-4366-98F2-144FE8187076}"/>
    <cellStyle name="Total 2 4 2 2 8 5 2" xfId="41605" xr:uid="{B27464F0-1813-4FEC-A593-E8D44E978ECD}"/>
    <cellStyle name="Total 2 4 2 2 8 5 3" xfId="41606" xr:uid="{4466306F-F262-4EE0-B914-F2E71D8C8DEB}"/>
    <cellStyle name="Total 2 4 2 2 8 6" xfId="41607" xr:uid="{35F3F71E-E6DE-454A-812A-2F0276D96A48}"/>
    <cellStyle name="Total 2 4 2 2 8 6 2" xfId="41608" xr:uid="{20D2D7AD-FCE9-49FD-BD89-93652DCE77E3}"/>
    <cellStyle name="Total 2 4 2 2 8 6 3" xfId="41609" xr:uid="{9DBE8EB3-2F70-4DEC-B56D-50C9380070F7}"/>
    <cellStyle name="Total 2 4 2 2 8 7" xfId="41610" xr:uid="{37587D82-07C5-480C-A712-25F4128BC0D5}"/>
    <cellStyle name="Total 2 4 2 2 8 8" xfId="41611" xr:uid="{96DA13AD-D2CD-454D-A9D4-F38FEDB9BBED}"/>
    <cellStyle name="Total 2 4 2 2 8 9" xfId="41612" xr:uid="{B221C7B8-75A6-44B8-BB54-6E69D81AF38A}"/>
    <cellStyle name="Total 2 4 2 2 9" xfId="41613" xr:uid="{92D0D323-811B-4306-B2F7-DA2420241B51}"/>
    <cellStyle name="Total 2 4 2 2 9 2" xfId="41614" xr:uid="{73E41D67-A304-400A-826E-41D8DDA1894B}"/>
    <cellStyle name="Total 2 4 2 2 9 2 2" xfId="41615" xr:uid="{241283CA-C616-4BA1-AD9F-3803E8D74C57}"/>
    <cellStyle name="Total 2 4 2 2 9 2 3" xfId="41616" xr:uid="{9D580FF7-7023-48B9-8DA8-659C9DDC3D30}"/>
    <cellStyle name="Total 2 4 2 2 9 3" xfId="41617" xr:uid="{5FC78AF2-193A-482B-B4EC-8BC3D58CC762}"/>
    <cellStyle name="Total 2 4 2 2 9 3 2" xfId="41618" xr:uid="{828AD561-2EE1-479E-A9F8-C19B4CCBDCDD}"/>
    <cellStyle name="Total 2 4 2 2 9 3 3" xfId="41619" xr:uid="{CDF261D6-B5D9-4C64-AD33-C5AD118437E5}"/>
    <cellStyle name="Total 2 4 2 2 9 4" xfId="41620" xr:uid="{DA0DDF80-D72B-4D31-8099-A29F34FA8A30}"/>
    <cellStyle name="Total 2 4 2 2 9 4 2" xfId="41621" xr:uid="{DF5B9DAE-32B6-4E36-896B-28CEB6369614}"/>
    <cellStyle name="Total 2 4 2 2 9 4 3" xfId="41622" xr:uid="{4FBE9EF5-9F6E-49DB-8DF1-953510416DA1}"/>
    <cellStyle name="Total 2 4 2 2 9 5" xfId="41623" xr:uid="{C98B5284-C5AF-4375-A779-EFF305C7A873}"/>
    <cellStyle name="Total 2 4 2 2 9 5 2" xfId="41624" xr:uid="{BA4B3BDB-8A45-41F9-9770-826B4CDC6E41}"/>
    <cellStyle name="Total 2 4 2 2 9 5 3" xfId="41625" xr:uid="{6C11E9CE-3784-490C-A62D-D011B8FDAC54}"/>
    <cellStyle name="Total 2 4 2 2 9 6" xfId="41626" xr:uid="{579418A7-7A47-45F1-89B7-61F1A0B969BF}"/>
    <cellStyle name="Total 2 4 2 2 9 6 2" xfId="41627" xr:uid="{497D52E5-4167-432A-818B-96066F205714}"/>
    <cellStyle name="Total 2 4 2 2 9 6 3" xfId="41628" xr:uid="{A29572B0-04F4-421D-9E5D-5A4B466664BB}"/>
    <cellStyle name="Total 2 4 2 2 9 7" xfId="41629" xr:uid="{D725721F-9FAB-48B0-83EF-91455D6098B0}"/>
    <cellStyle name="Total 2 4 2 2 9 8" xfId="41630" xr:uid="{07344D2A-E018-4EA7-B479-B8F532DD859B}"/>
    <cellStyle name="Total 2 4 2 20" xfId="41631" xr:uid="{EC7BC1F6-5F75-4FD0-BE91-4B0760B30197}"/>
    <cellStyle name="Total 2 4 2 3" xfId="41632" xr:uid="{0DE83A9A-0D69-430E-908A-7A9369C83F95}"/>
    <cellStyle name="Total 2 4 2 3 10" xfId="41633" xr:uid="{6483DD2B-98FD-4169-AEE3-2189C1C65564}"/>
    <cellStyle name="Total 2 4 2 3 10 2" xfId="41634" xr:uid="{32312E30-6E33-4984-91AC-C3042A499C1A}"/>
    <cellStyle name="Total 2 4 2 3 10 2 2" xfId="41635" xr:uid="{6CBA507C-9B36-4718-A552-468399C62AD2}"/>
    <cellStyle name="Total 2 4 2 3 10 2 3" xfId="41636" xr:uid="{AD4ABDE9-6982-423E-814F-EF7233B46E68}"/>
    <cellStyle name="Total 2 4 2 3 10 3" xfId="41637" xr:uid="{8D3A39C0-5FBC-499B-ADD7-61C4DEDD3F5C}"/>
    <cellStyle name="Total 2 4 2 3 10 3 2" xfId="41638" xr:uid="{0152CD39-5565-4BC8-95E9-EF0930373DAA}"/>
    <cellStyle name="Total 2 4 2 3 10 3 3" xfId="41639" xr:uid="{678D8FF3-883E-459A-BF86-E29419BC38AC}"/>
    <cellStyle name="Total 2 4 2 3 10 4" xfId="41640" xr:uid="{1966B624-FCCB-4AE1-A885-0FFCCFA6CCD8}"/>
    <cellStyle name="Total 2 4 2 3 10 4 2" xfId="41641" xr:uid="{66006B81-0D8A-4860-8F74-68F56DCE398A}"/>
    <cellStyle name="Total 2 4 2 3 10 4 3" xfId="41642" xr:uid="{948EA2F2-9728-46B7-8438-A3E2740B7207}"/>
    <cellStyle name="Total 2 4 2 3 10 5" xfId="41643" xr:uid="{BE942D5A-E93E-4202-9713-40D7696C6DF8}"/>
    <cellStyle name="Total 2 4 2 3 10 5 2" xfId="41644" xr:uid="{B6141B58-5E80-48AD-9DFE-DF3A93966158}"/>
    <cellStyle name="Total 2 4 2 3 10 5 3" xfId="41645" xr:uid="{AF888B5D-282D-4FF6-B1BC-23D5E9995858}"/>
    <cellStyle name="Total 2 4 2 3 10 6" xfId="41646" xr:uid="{49A613D2-7E11-468E-9D00-7993D09A6662}"/>
    <cellStyle name="Total 2 4 2 3 10 6 2" xfId="41647" xr:uid="{CF5F65DE-DF56-46E1-A9DB-DFE3511CE69D}"/>
    <cellStyle name="Total 2 4 2 3 10 6 3" xfId="41648" xr:uid="{4F3AE092-0BB6-4C3A-9518-E05B22672DAA}"/>
    <cellStyle name="Total 2 4 2 3 10 7" xfId="41649" xr:uid="{CDD67AAE-5B07-45C2-AD90-6317129A536F}"/>
    <cellStyle name="Total 2 4 2 3 10 8" xfId="41650" xr:uid="{8954BB22-0330-464F-A1E9-86AEA2FEC906}"/>
    <cellStyle name="Total 2 4 2 3 11" xfId="41651" xr:uid="{7B84F5A2-D375-453A-8D3D-71C3A8BC229C}"/>
    <cellStyle name="Total 2 4 2 3 11 2" xfId="41652" xr:uid="{2762F8DA-8EAC-4ACD-8BC6-ED7DF04F6AF0}"/>
    <cellStyle name="Total 2 4 2 3 11 2 2" xfId="41653" xr:uid="{FD3B628C-C5D0-4D18-92F2-D66C62CE8F24}"/>
    <cellStyle name="Total 2 4 2 3 11 2 3" xfId="41654" xr:uid="{44BA93AC-854D-4F3B-86CE-6514BB842AD5}"/>
    <cellStyle name="Total 2 4 2 3 11 3" xfId="41655" xr:uid="{F2B67620-810E-45AD-B1D3-CEDE1A9A587D}"/>
    <cellStyle name="Total 2 4 2 3 11 3 2" xfId="41656" xr:uid="{7408B5BA-4C55-44C2-8386-BA598B020AFA}"/>
    <cellStyle name="Total 2 4 2 3 11 3 3" xfId="41657" xr:uid="{F53370D1-3C42-48F9-8711-7E4B8EBED633}"/>
    <cellStyle name="Total 2 4 2 3 11 4" xfId="41658" xr:uid="{BCDCC4BE-0592-4301-886C-7E107816150C}"/>
    <cellStyle name="Total 2 4 2 3 11 4 2" xfId="41659" xr:uid="{943177B5-2A21-4E06-961F-A2DDD5D82D68}"/>
    <cellStyle name="Total 2 4 2 3 11 4 3" xfId="41660" xr:uid="{61698962-AE2E-44E4-A6A9-9EEEC373D302}"/>
    <cellStyle name="Total 2 4 2 3 11 5" xfId="41661" xr:uid="{44D4814C-11A8-418B-9603-1A07B637C00F}"/>
    <cellStyle name="Total 2 4 2 3 11 5 2" xfId="41662" xr:uid="{BC3D3137-6BDA-4154-97BD-5155417009AB}"/>
    <cellStyle name="Total 2 4 2 3 11 5 3" xfId="41663" xr:uid="{5670430C-09C1-4A49-B8E8-33B83CC4BB0E}"/>
    <cellStyle name="Total 2 4 2 3 11 6" xfId="41664" xr:uid="{C6937621-70B8-48DA-A231-66B480574B4A}"/>
    <cellStyle name="Total 2 4 2 3 11 6 2" xfId="41665" xr:uid="{B76CDF42-2B70-41E5-85F7-FEC80A3E81E1}"/>
    <cellStyle name="Total 2 4 2 3 11 6 3" xfId="41666" xr:uid="{CD7B50D6-3507-41D7-B03B-402DD8E5AEB5}"/>
    <cellStyle name="Total 2 4 2 3 11 7" xfId="41667" xr:uid="{1F1AB74E-4525-45E1-9A8D-088687DE18EB}"/>
    <cellStyle name="Total 2 4 2 3 11 8" xfId="41668" xr:uid="{998590DE-0E62-4CA6-8CB3-12A0E27B7068}"/>
    <cellStyle name="Total 2 4 2 3 12" xfId="41669" xr:uid="{7BEAEFD5-865C-4589-9EAC-ED70D6441C20}"/>
    <cellStyle name="Total 2 4 2 3 12 2" xfId="41670" xr:uid="{438EA568-713C-4488-91DF-ED4ABA7B7E52}"/>
    <cellStyle name="Total 2 4 2 3 12 2 2" xfId="41671" xr:uid="{54C40592-86E1-4B2B-B7C9-7A97D7DB298C}"/>
    <cellStyle name="Total 2 4 2 3 12 2 3" xfId="41672" xr:uid="{440B18CB-6227-4E15-8BDC-0A15852E100A}"/>
    <cellStyle name="Total 2 4 2 3 12 3" xfId="41673" xr:uid="{5455AAF6-7E9E-404A-BEAA-D3320F33A6DD}"/>
    <cellStyle name="Total 2 4 2 3 12 3 2" xfId="41674" xr:uid="{D0D50457-8B62-491A-BC49-1070FB74A9A9}"/>
    <cellStyle name="Total 2 4 2 3 12 3 3" xfId="41675" xr:uid="{BA7ED85B-86BB-40DC-9971-F938E74F94B7}"/>
    <cellStyle name="Total 2 4 2 3 12 4" xfId="41676" xr:uid="{52B61B72-6053-4D41-83C5-FADD9799B1B9}"/>
    <cellStyle name="Total 2 4 2 3 12 4 2" xfId="41677" xr:uid="{956A6161-F44D-4AB2-BD8F-927BCE995C50}"/>
    <cellStyle name="Total 2 4 2 3 12 4 3" xfId="41678" xr:uid="{1F91C81A-91E3-4FFD-9A7C-698452555AE7}"/>
    <cellStyle name="Total 2 4 2 3 12 5" xfId="41679" xr:uid="{9630B9F5-B006-45F6-8972-18BFC52CEA53}"/>
    <cellStyle name="Total 2 4 2 3 12 5 2" xfId="41680" xr:uid="{F927DD08-41E4-40B3-A4ED-BC193AF9D046}"/>
    <cellStyle name="Total 2 4 2 3 12 5 3" xfId="41681" xr:uid="{CCF06FCC-D76E-4848-90B2-7BC7D4A55321}"/>
    <cellStyle name="Total 2 4 2 3 12 6" xfId="41682" xr:uid="{8D896624-2D65-4796-A42E-6264D7E2706F}"/>
    <cellStyle name="Total 2 4 2 3 12 6 2" xfId="41683" xr:uid="{429E9864-5B72-4965-9B8A-B8D89ABD64FE}"/>
    <cellStyle name="Total 2 4 2 3 12 6 3" xfId="41684" xr:uid="{BC9406DD-FF4B-4737-A974-1BBD28A0C93B}"/>
    <cellStyle name="Total 2 4 2 3 12 7" xfId="41685" xr:uid="{F81DECB1-877D-434A-811D-2B05FB50A28B}"/>
    <cellStyle name="Total 2 4 2 3 12 8" xfId="41686" xr:uid="{1C40D090-8981-4BBB-9F7C-0B19E29E1FC8}"/>
    <cellStyle name="Total 2 4 2 3 13" xfId="41687" xr:uid="{B4E38774-07BC-4CB8-9967-882149D730E0}"/>
    <cellStyle name="Total 2 4 2 3 13 2" xfId="41688" xr:uid="{8D68A048-59A1-4381-93EE-E1474A1A85F8}"/>
    <cellStyle name="Total 2 4 2 3 13 2 2" xfId="41689" xr:uid="{C430002F-7FA6-4011-B81F-9669B7EA97CA}"/>
    <cellStyle name="Total 2 4 2 3 13 2 3" xfId="41690" xr:uid="{3BA76E13-B905-4BCC-8921-0AF0659ECAA3}"/>
    <cellStyle name="Total 2 4 2 3 13 3" xfId="41691" xr:uid="{FB41A4BC-3367-4E97-A0FC-B43A989B22A5}"/>
    <cellStyle name="Total 2 4 2 3 13 3 2" xfId="41692" xr:uid="{DA7F38CB-FE2D-4BF3-A576-EEDE829EAA29}"/>
    <cellStyle name="Total 2 4 2 3 13 3 3" xfId="41693" xr:uid="{29FAA713-3B7D-4E10-B6D5-EDA00BD618C5}"/>
    <cellStyle name="Total 2 4 2 3 13 4" xfId="41694" xr:uid="{AE096139-E604-4E1A-8F22-CB7521BBBDD1}"/>
    <cellStyle name="Total 2 4 2 3 13 4 2" xfId="41695" xr:uid="{20729760-DAEB-4990-8964-7AE558DCF2B4}"/>
    <cellStyle name="Total 2 4 2 3 13 4 3" xfId="41696" xr:uid="{9887D284-A37F-4C4C-8462-4F27F2E41381}"/>
    <cellStyle name="Total 2 4 2 3 13 5" xfId="41697" xr:uid="{61A55931-95EE-422E-B2EE-9B1619D56816}"/>
    <cellStyle name="Total 2 4 2 3 13 5 2" xfId="41698" xr:uid="{5158BD8E-1F05-4CB8-A16F-C7883215BF1C}"/>
    <cellStyle name="Total 2 4 2 3 13 5 3" xfId="41699" xr:uid="{8C485F7C-7251-433B-8DF3-347930DA3CB7}"/>
    <cellStyle name="Total 2 4 2 3 13 6" xfId="41700" xr:uid="{64B0DFBA-57F7-4718-BF64-B8ECD4898D0F}"/>
    <cellStyle name="Total 2 4 2 3 13 6 2" xfId="41701" xr:uid="{ADA1918B-3A35-4E9F-AA6D-0246E2A35A11}"/>
    <cellStyle name="Total 2 4 2 3 13 6 3" xfId="41702" xr:uid="{6E63F4F7-63C6-464F-ADA5-8A7BF37AC047}"/>
    <cellStyle name="Total 2 4 2 3 13 7" xfId="41703" xr:uid="{40F99E4E-4BA3-4322-8C7F-1096886EC1E0}"/>
    <cellStyle name="Total 2 4 2 3 13 8" xfId="41704" xr:uid="{AE39FE44-680F-4175-87E1-9560F38B1070}"/>
    <cellStyle name="Total 2 4 2 3 14" xfId="41705" xr:uid="{3CC46632-62C2-4DD2-A650-A4F72133EA45}"/>
    <cellStyle name="Total 2 4 2 3 14 2" xfId="41706" xr:uid="{92E78105-2C78-4510-80DE-43576AD204C5}"/>
    <cellStyle name="Total 2 4 2 3 14 2 2" xfId="41707" xr:uid="{C863A491-8535-4208-B8E8-E1F52EA47FF7}"/>
    <cellStyle name="Total 2 4 2 3 14 2 3" xfId="41708" xr:uid="{C3D74F5A-1C9E-499D-824A-ADA6547453AD}"/>
    <cellStyle name="Total 2 4 2 3 14 3" xfId="41709" xr:uid="{5B2A1936-5968-4707-96B1-7BC2DF5673DF}"/>
    <cellStyle name="Total 2 4 2 3 14 3 2" xfId="41710" xr:uid="{31668113-DE56-44C5-9CB5-2B442181A7C5}"/>
    <cellStyle name="Total 2 4 2 3 14 3 3" xfId="41711" xr:uid="{BAF3F601-9316-4E5B-9236-DA0385F779A3}"/>
    <cellStyle name="Total 2 4 2 3 14 4" xfId="41712" xr:uid="{926987AD-7ED8-4E4B-948A-9F4E1B75AE36}"/>
    <cellStyle name="Total 2 4 2 3 14 4 2" xfId="41713" xr:uid="{8528CB84-52E7-4E28-B24C-375ECE7733A2}"/>
    <cellStyle name="Total 2 4 2 3 14 4 3" xfId="41714" xr:uid="{44759068-39E5-44F4-BFFE-5DB57FA0DEE3}"/>
    <cellStyle name="Total 2 4 2 3 14 5" xfId="41715" xr:uid="{D8A5355B-769A-403C-81D2-A5C664081D84}"/>
    <cellStyle name="Total 2 4 2 3 14 5 2" xfId="41716" xr:uid="{612421CB-B108-4674-88E3-FEC129AE6971}"/>
    <cellStyle name="Total 2 4 2 3 14 5 3" xfId="41717" xr:uid="{BAAE56F8-D2E1-48EF-B224-CE03A67F0C7E}"/>
    <cellStyle name="Total 2 4 2 3 14 6" xfId="41718" xr:uid="{BFF70B34-01A0-4203-865D-D903E5374491}"/>
    <cellStyle name="Total 2 4 2 3 14 6 2" xfId="41719" xr:uid="{6369C2B1-BF71-491B-86C9-1F3B94B03B88}"/>
    <cellStyle name="Total 2 4 2 3 14 6 3" xfId="41720" xr:uid="{281A2452-E01D-4EBF-8E8F-3EE2D6B4C360}"/>
    <cellStyle name="Total 2 4 2 3 14 7" xfId="41721" xr:uid="{2D047D96-E096-4DB5-A7F1-16935548B898}"/>
    <cellStyle name="Total 2 4 2 3 14 8" xfId="41722" xr:uid="{D42BE4A2-DF89-4629-8BE9-1C2175391C46}"/>
    <cellStyle name="Total 2 4 2 3 15" xfId="41723" xr:uid="{786AB6EE-1D93-4DA9-A528-A87FB52294F5}"/>
    <cellStyle name="Total 2 4 2 3 15 2" xfId="41724" xr:uid="{6EEB1CA1-D6B7-4B7D-B491-0C657DBF051C}"/>
    <cellStyle name="Total 2 4 2 3 15 3" xfId="41725" xr:uid="{99B74A09-1095-4436-9693-3206A460B7FC}"/>
    <cellStyle name="Total 2 4 2 3 16" xfId="41726" xr:uid="{A0EFEF4C-66E3-4C81-8227-0C5E10BD0873}"/>
    <cellStyle name="Total 2 4 2 3 16 2" xfId="41727" xr:uid="{7A59C7B9-F27A-44C7-BB28-9A884A4C2C79}"/>
    <cellStyle name="Total 2 4 2 3 16 3" xfId="41728" xr:uid="{613772E9-8819-42DB-AE16-3DC1CA48A313}"/>
    <cellStyle name="Total 2 4 2 3 17" xfId="41729" xr:uid="{F319697B-0F56-410A-9D5E-390B8233D4B9}"/>
    <cellStyle name="Total 2 4 2 3 18" xfId="41730" xr:uid="{DE585FCB-A722-4308-B994-27BE72890271}"/>
    <cellStyle name="Total 2 4 2 3 2" xfId="41731" xr:uid="{5274FF5C-CCFD-420A-8BB8-11E51F9938AE}"/>
    <cellStyle name="Total 2 4 2 3 2 2" xfId="41732" xr:uid="{B3F4888D-12C3-4EF4-84A7-07E82560DBD8}"/>
    <cellStyle name="Total 2 4 2 3 2 2 2" xfId="41733" xr:uid="{2DD0496C-B009-44A9-BFC3-1B0637C3A7BF}"/>
    <cellStyle name="Total 2 4 2 3 2 2 3" xfId="41734" xr:uid="{40E85A03-8B8E-425A-A9E1-CFE3FC28D485}"/>
    <cellStyle name="Total 2 4 2 3 2 3" xfId="41735" xr:uid="{0A9C468D-9C01-4BF8-904E-41AFC826BB26}"/>
    <cellStyle name="Total 2 4 2 3 2 3 2" xfId="41736" xr:uid="{F13B9BE0-F945-47EF-A03F-307792626247}"/>
    <cellStyle name="Total 2 4 2 3 2 3 3" xfId="41737" xr:uid="{9C59AFFF-E6A8-4CF0-95A0-84585DC0A2FA}"/>
    <cellStyle name="Total 2 4 2 3 2 4" xfId="41738" xr:uid="{750B3E9F-F2A7-4873-B0A6-0EA9BB493608}"/>
    <cellStyle name="Total 2 4 2 3 2 4 2" xfId="41739" xr:uid="{A6A5EBBA-5CB9-49A1-AA02-ED441D8D7972}"/>
    <cellStyle name="Total 2 4 2 3 2 4 3" xfId="41740" xr:uid="{5492AD88-841F-4969-84FB-EDE4E254E5B3}"/>
    <cellStyle name="Total 2 4 2 3 2 5" xfId="41741" xr:uid="{34CC86F7-3192-483C-A9C1-876E036A1C62}"/>
    <cellStyle name="Total 2 4 2 3 2 5 2" xfId="41742" xr:uid="{6A0EDD0B-DE34-49A3-979F-B4F18D51971F}"/>
    <cellStyle name="Total 2 4 2 3 2 5 3" xfId="41743" xr:uid="{FF6D3558-65A0-4D8C-BC57-5A0CD5E20DE5}"/>
    <cellStyle name="Total 2 4 2 3 2 6" xfId="41744" xr:uid="{45072424-6559-4F28-9A5B-BC01FFD65269}"/>
    <cellStyle name="Total 2 4 2 3 2 6 2" xfId="41745" xr:uid="{495CDD49-2855-4EAD-8A0C-F508D054DA33}"/>
    <cellStyle name="Total 2 4 2 3 2 6 3" xfId="41746" xr:uid="{4AA0FD9B-C114-4C68-9C69-56D2A219BF70}"/>
    <cellStyle name="Total 2 4 2 3 2 7" xfId="41747" xr:uid="{826BF65C-0C54-459F-A46E-D688A908AD92}"/>
    <cellStyle name="Total 2 4 2 3 2 8" xfId="41748" xr:uid="{22927EB2-2980-4449-AAD7-275AB578582C}"/>
    <cellStyle name="Total 2 4 2 3 2 9" xfId="41749" xr:uid="{EEF07032-2427-4875-8207-5B3F3278397E}"/>
    <cellStyle name="Total 2 4 2 3 3" xfId="41750" xr:uid="{6785B8EC-60EA-4153-9346-D2D9A5725D1C}"/>
    <cellStyle name="Total 2 4 2 3 3 2" xfId="41751" xr:uid="{BDC0A895-AF17-44B7-A535-21B4F88B28BD}"/>
    <cellStyle name="Total 2 4 2 3 3 2 2" xfId="41752" xr:uid="{71E4FA98-AF15-41C9-8FCD-63205CBAE38A}"/>
    <cellStyle name="Total 2 4 2 3 3 2 3" xfId="41753" xr:uid="{E481B47D-8FE2-411E-8A19-36697C1B6A63}"/>
    <cellStyle name="Total 2 4 2 3 3 3" xfId="41754" xr:uid="{228BBFA1-21E3-476E-8226-A9312B5F68F0}"/>
    <cellStyle name="Total 2 4 2 3 3 3 2" xfId="41755" xr:uid="{2C5045BD-BE40-4A0B-8E63-7FEB3F380EE7}"/>
    <cellStyle name="Total 2 4 2 3 3 3 3" xfId="41756" xr:uid="{EE637538-030A-4F41-9E61-67A7DE0E0CFF}"/>
    <cellStyle name="Total 2 4 2 3 3 4" xfId="41757" xr:uid="{4C00290B-949E-42B1-AD0D-A5AF72E4916C}"/>
    <cellStyle name="Total 2 4 2 3 3 4 2" xfId="41758" xr:uid="{CA3964D8-6746-435F-89D3-AD99D7FC1C2E}"/>
    <cellStyle name="Total 2 4 2 3 3 4 3" xfId="41759" xr:uid="{C628EC34-BC6F-4870-87FA-5BC9CA99B065}"/>
    <cellStyle name="Total 2 4 2 3 3 5" xfId="41760" xr:uid="{9468F9BD-26BA-4577-AB69-00F2C5F139E8}"/>
    <cellStyle name="Total 2 4 2 3 3 5 2" xfId="41761" xr:uid="{AFB5A628-223B-4AAA-AAC7-E7F17E2BB95A}"/>
    <cellStyle name="Total 2 4 2 3 3 5 3" xfId="41762" xr:uid="{97771389-E1BD-456D-A9F3-6FD590F8D5B3}"/>
    <cellStyle name="Total 2 4 2 3 3 6" xfId="41763" xr:uid="{719BA795-6828-4354-BCC6-1603E9851835}"/>
    <cellStyle name="Total 2 4 2 3 3 6 2" xfId="41764" xr:uid="{642528CD-1C4C-4380-963C-C2F16726F3D9}"/>
    <cellStyle name="Total 2 4 2 3 3 6 3" xfId="41765" xr:uid="{F8041AF7-953A-434D-9853-B6A1BE097BC4}"/>
    <cellStyle name="Total 2 4 2 3 3 7" xfId="41766" xr:uid="{02349199-6CFB-4B8C-8DD5-505AE5F182A5}"/>
    <cellStyle name="Total 2 4 2 3 3 8" xfId="41767" xr:uid="{3EA5FB2E-34C4-4690-928E-E0D92266A7F0}"/>
    <cellStyle name="Total 2 4 2 3 3 9" xfId="41768" xr:uid="{B381FDF8-CB41-41F5-B4FC-AFF8DA443994}"/>
    <cellStyle name="Total 2 4 2 3 4" xfId="41769" xr:uid="{2F8A830B-103A-42EE-A5C6-437283DE4F5A}"/>
    <cellStyle name="Total 2 4 2 3 4 2" xfId="41770" xr:uid="{2CBA717D-B45D-42F8-AF2B-8458F8314061}"/>
    <cellStyle name="Total 2 4 2 3 4 2 2" xfId="41771" xr:uid="{525E1597-7EB7-4E9E-8AB7-CACDCE8442EB}"/>
    <cellStyle name="Total 2 4 2 3 4 2 3" xfId="41772" xr:uid="{07317D34-A7EB-4549-998B-0721378FC0C0}"/>
    <cellStyle name="Total 2 4 2 3 4 3" xfId="41773" xr:uid="{AB864F72-50B6-4EF8-8CA0-7EFE1DF4D8AE}"/>
    <cellStyle name="Total 2 4 2 3 4 3 2" xfId="41774" xr:uid="{0F492146-E825-4465-B84D-5AC122A0DF12}"/>
    <cellStyle name="Total 2 4 2 3 4 3 3" xfId="41775" xr:uid="{F9FA2D1E-4678-4EAA-888A-138FDFD0EA5F}"/>
    <cellStyle name="Total 2 4 2 3 4 4" xfId="41776" xr:uid="{0A764267-8C22-45CA-9248-EC6B468A8E81}"/>
    <cellStyle name="Total 2 4 2 3 4 4 2" xfId="41777" xr:uid="{2809F71E-64E0-428D-A24A-A99C03256D14}"/>
    <cellStyle name="Total 2 4 2 3 4 4 3" xfId="41778" xr:uid="{8E73AF4E-58A6-43DB-A5B1-8B80C079D468}"/>
    <cellStyle name="Total 2 4 2 3 4 5" xfId="41779" xr:uid="{3CAAD6BD-2086-4978-9005-EF92F3649DA0}"/>
    <cellStyle name="Total 2 4 2 3 4 5 2" xfId="41780" xr:uid="{22E6E525-DFA5-4891-AC07-EAA42ED95C83}"/>
    <cellStyle name="Total 2 4 2 3 4 5 3" xfId="41781" xr:uid="{D5438606-72F7-4059-A96F-21424C98EAB6}"/>
    <cellStyle name="Total 2 4 2 3 4 6" xfId="41782" xr:uid="{9BF35C6F-2092-4215-8C3D-8CC06163C3DE}"/>
    <cellStyle name="Total 2 4 2 3 4 6 2" xfId="41783" xr:uid="{F2535F27-10DF-44E3-A365-1A0EE0FAB537}"/>
    <cellStyle name="Total 2 4 2 3 4 6 3" xfId="41784" xr:uid="{D1C97A12-E7CE-493C-9CBE-488D89474618}"/>
    <cellStyle name="Total 2 4 2 3 4 7" xfId="41785" xr:uid="{99DD1191-91F5-4414-854C-52EDB4CFDB47}"/>
    <cellStyle name="Total 2 4 2 3 4 8" xfId="41786" xr:uid="{9BFD8055-A7B7-4A5B-989D-ACF4C33FD817}"/>
    <cellStyle name="Total 2 4 2 3 4 9" xfId="41787" xr:uid="{51E64E81-539B-4377-885D-4DDA3A4D4341}"/>
    <cellStyle name="Total 2 4 2 3 5" xfId="41788" xr:uid="{DC9A589B-4C07-4ED6-9E41-71D47B0EE10A}"/>
    <cellStyle name="Total 2 4 2 3 5 2" xfId="41789" xr:uid="{A0BF946F-B0B4-449E-A250-34B0E2745870}"/>
    <cellStyle name="Total 2 4 2 3 5 2 2" xfId="41790" xr:uid="{7E495470-E82E-4C42-A4A9-A5EB03BD0C47}"/>
    <cellStyle name="Total 2 4 2 3 5 2 3" xfId="41791" xr:uid="{49FB5F63-89F8-4EB3-B7EF-060E5696B274}"/>
    <cellStyle name="Total 2 4 2 3 5 3" xfId="41792" xr:uid="{AE8BFF7D-652D-4FCC-AD6B-D6D13528F9F1}"/>
    <cellStyle name="Total 2 4 2 3 5 3 2" xfId="41793" xr:uid="{1F399D93-2E04-4528-AFC8-55C5A46E04E2}"/>
    <cellStyle name="Total 2 4 2 3 5 3 3" xfId="41794" xr:uid="{998D348A-A79A-42ED-B800-7F1B0B0BEBF1}"/>
    <cellStyle name="Total 2 4 2 3 5 4" xfId="41795" xr:uid="{3103118B-D674-44A6-8A00-A02B1F7B474A}"/>
    <cellStyle name="Total 2 4 2 3 5 4 2" xfId="41796" xr:uid="{5E98C19D-9F86-4DF7-8D25-B954983D5FA7}"/>
    <cellStyle name="Total 2 4 2 3 5 4 3" xfId="41797" xr:uid="{6BA69FFB-2DE7-4B8C-9C8F-333A06C00154}"/>
    <cellStyle name="Total 2 4 2 3 5 5" xfId="41798" xr:uid="{B535B665-1655-456B-AC53-BD0BFADCA386}"/>
    <cellStyle name="Total 2 4 2 3 5 5 2" xfId="41799" xr:uid="{AD817EB4-C57F-42DB-BDA5-B68DA62A623C}"/>
    <cellStyle name="Total 2 4 2 3 5 5 3" xfId="41800" xr:uid="{21DCF104-16EC-413D-A894-07CE3F95357D}"/>
    <cellStyle name="Total 2 4 2 3 5 6" xfId="41801" xr:uid="{99B086A4-5CF0-413F-ABF1-B3119235C199}"/>
    <cellStyle name="Total 2 4 2 3 5 6 2" xfId="41802" xr:uid="{DF4D277F-1272-44C2-84C9-9E92448EFC0F}"/>
    <cellStyle name="Total 2 4 2 3 5 6 3" xfId="41803" xr:uid="{D00FEEE4-DF55-4A3E-810B-F7CC355A0D2E}"/>
    <cellStyle name="Total 2 4 2 3 5 7" xfId="41804" xr:uid="{A4EC1BCF-2E12-4A22-85FB-2F4BE743415E}"/>
    <cellStyle name="Total 2 4 2 3 5 8" xfId="41805" xr:uid="{24C9CA6A-B27C-4ED3-93DF-D6F56F7EF0A3}"/>
    <cellStyle name="Total 2 4 2 3 5 9" xfId="41806" xr:uid="{9F8C775B-D25F-4F76-9BCF-C61E231863FD}"/>
    <cellStyle name="Total 2 4 2 3 6" xfId="41807" xr:uid="{EDCAB7A8-501C-48BC-B1F2-C880A6839395}"/>
    <cellStyle name="Total 2 4 2 3 6 2" xfId="41808" xr:uid="{6C177B49-0B5C-4F70-AF3D-ECFC0E1368F6}"/>
    <cellStyle name="Total 2 4 2 3 6 2 2" xfId="41809" xr:uid="{E3C4883C-B0C7-4DF7-8521-53D2C19644C1}"/>
    <cellStyle name="Total 2 4 2 3 6 2 3" xfId="41810" xr:uid="{23FD9FA0-F3C6-4663-925B-3DA8B5BD580C}"/>
    <cellStyle name="Total 2 4 2 3 6 3" xfId="41811" xr:uid="{F83E5087-84BD-4770-B9D4-84664FED929E}"/>
    <cellStyle name="Total 2 4 2 3 6 3 2" xfId="41812" xr:uid="{CB4D4342-6FA8-46A6-AD68-E863AEDA0986}"/>
    <cellStyle name="Total 2 4 2 3 6 3 3" xfId="41813" xr:uid="{7853EF4A-1176-4594-BC27-419E177E83B7}"/>
    <cellStyle name="Total 2 4 2 3 6 4" xfId="41814" xr:uid="{703F2813-345B-4317-87BA-C9F153F80987}"/>
    <cellStyle name="Total 2 4 2 3 6 4 2" xfId="41815" xr:uid="{2945F22D-6CAC-4F41-B522-2DD714022130}"/>
    <cellStyle name="Total 2 4 2 3 6 4 3" xfId="41816" xr:uid="{A1659F1F-19E4-4AFE-951F-F54205A2A9E1}"/>
    <cellStyle name="Total 2 4 2 3 6 5" xfId="41817" xr:uid="{150E9FDD-6A64-4E44-9B24-40B930856F71}"/>
    <cellStyle name="Total 2 4 2 3 6 5 2" xfId="41818" xr:uid="{5BB56E80-21EC-4B3A-9527-6B1F1133F0F9}"/>
    <cellStyle name="Total 2 4 2 3 6 5 3" xfId="41819" xr:uid="{92ACD6C7-419D-4796-94AD-40B28F9FCEEC}"/>
    <cellStyle name="Total 2 4 2 3 6 6" xfId="41820" xr:uid="{5397854B-F315-4603-B98B-FFC71121DA5A}"/>
    <cellStyle name="Total 2 4 2 3 6 6 2" xfId="41821" xr:uid="{932C0082-BC11-4BB2-AE60-742E83EC4DAD}"/>
    <cellStyle name="Total 2 4 2 3 6 6 3" xfId="41822" xr:uid="{FC5B08B7-15BD-4855-9A3A-6C3E6CBAB9D2}"/>
    <cellStyle name="Total 2 4 2 3 6 7" xfId="41823" xr:uid="{FA5A5801-DAAC-4432-8EAC-551E080A7F3B}"/>
    <cellStyle name="Total 2 4 2 3 6 8" xfId="41824" xr:uid="{B76BE60D-058B-4C58-A41C-63AD599C386F}"/>
    <cellStyle name="Total 2 4 2 3 6 9" xfId="41825" xr:uid="{8270DC42-3BF4-4332-A8F9-0276591C278E}"/>
    <cellStyle name="Total 2 4 2 3 7" xfId="41826" xr:uid="{CB30F161-6ED5-449D-B5F7-AE2D3EA41CB3}"/>
    <cellStyle name="Total 2 4 2 3 7 2" xfId="41827" xr:uid="{22DACAC5-C360-413E-907F-CB1DE6B0BFA5}"/>
    <cellStyle name="Total 2 4 2 3 7 2 2" xfId="41828" xr:uid="{1D182F17-70AE-464B-96FD-B92D0691B02C}"/>
    <cellStyle name="Total 2 4 2 3 7 2 3" xfId="41829" xr:uid="{F84EC08C-628D-4DB2-BF40-F78C744ED54B}"/>
    <cellStyle name="Total 2 4 2 3 7 3" xfId="41830" xr:uid="{55D18075-D8E8-41FE-A4F5-64A96A0B991B}"/>
    <cellStyle name="Total 2 4 2 3 7 3 2" xfId="41831" xr:uid="{A0494EBE-F131-417F-A807-4CB82734E56D}"/>
    <cellStyle name="Total 2 4 2 3 7 3 3" xfId="41832" xr:uid="{D36298B8-90C1-4C8A-9D5F-46E286E88694}"/>
    <cellStyle name="Total 2 4 2 3 7 4" xfId="41833" xr:uid="{F39DCB96-B9F1-44DE-A537-3E449C53F21F}"/>
    <cellStyle name="Total 2 4 2 3 7 4 2" xfId="41834" xr:uid="{283821DA-ABBC-4FA4-AA7B-DD20FF9BAA0B}"/>
    <cellStyle name="Total 2 4 2 3 7 4 3" xfId="41835" xr:uid="{8322F31B-BE99-4870-B851-D3B73DFD1B80}"/>
    <cellStyle name="Total 2 4 2 3 7 5" xfId="41836" xr:uid="{D5DC8C53-2A9C-4AC6-96E2-22C695410BDF}"/>
    <cellStyle name="Total 2 4 2 3 7 5 2" xfId="41837" xr:uid="{AD21D1FB-0537-403E-AF13-B523256EB1A5}"/>
    <cellStyle name="Total 2 4 2 3 7 5 3" xfId="41838" xr:uid="{754FB064-4C7B-4BA6-979D-C7CFDE59FAC0}"/>
    <cellStyle name="Total 2 4 2 3 7 6" xfId="41839" xr:uid="{79FFF361-5ABF-4469-875A-8BD32E4D7C5B}"/>
    <cellStyle name="Total 2 4 2 3 7 6 2" xfId="41840" xr:uid="{0514FE02-A5AA-4829-8CF5-CF3D0BF5762B}"/>
    <cellStyle name="Total 2 4 2 3 7 6 3" xfId="41841" xr:uid="{87915224-2E15-4086-A760-4CBCC6AD8757}"/>
    <cellStyle name="Total 2 4 2 3 7 7" xfId="41842" xr:uid="{8519EACC-B3B9-47C3-A8DD-DC7F72B51365}"/>
    <cellStyle name="Total 2 4 2 3 7 8" xfId="41843" xr:uid="{44E6EE47-1186-425B-99D0-1199233C5516}"/>
    <cellStyle name="Total 2 4 2 3 7 9" xfId="41844" xr:uid="{871A9F9A-D539-421F-AFFE-7A340277D197}"/>
    <cellStyle name="Total 2 4 2 3 8" xfId="41845" xr:uid="{074625DF-5BA1-4566-B9D3-F13FF0DA6D2A}"/>
    <cellStyle name="Total 2 4 2 3 8 2" xfId="41846" xr:uid="{3D1169F6-AA78-47F1-836A-27AB9C4DB516}"/>
    <cellStyle name="Total 2 4 2 3 8 2 2" xfId="41847" xr:uid="{C997401B-856E-4AB4-A6ED-7290A695A511}"/>
    <cellStyle name="Total 2 4 2 3 8 2 3" xfId="41848" xr:uid="{99ACF54E-AA4C-4FDE-90A0-F93057886AD1}"/>
    <cellStyle name="Total 2 4 2 3 8 3" xfId="41849" xr:uid="{66E1DE28-DCEC-4FC5-A661-C65005705012}"/>
    <cellStyle name="Total 2 4 2 3 8 3 2" xfId="41850" xr:uid="{E8E3BC1A-4A33-40FB-8AE7-D47843FCEE13}"/>
    <cellStyle name="Total 2 4 2 3 8 3 3" xfId="41851" xr:uid="{443E6667-0D75-4DB8-A1A5-3A7645AF56E0}"/>
    <cellStyle name="Total 2 4 2 3 8 4" xfId="41852" xr:uid="{732671F5-99AB-4C46-B19C-FF85B9F95444}"/>
    <cellStyle name="Total 2 4 2 3 8 4 2" xfId="41853" xr:uid="{13AC9370-3415-41B6-A59D-0389112C4D62}"/>
    <cellStyle name="Total 2 4 2 3 8 4 3" xfId="41854" xr:uid="{6155BCCB-9B2A-4A05-AF5E-4BD0B94D90DD}"/>
    <cellStyle name="Total 2 4 2 3 8 5" xfId="41855" xr:uid="{3BAFBA2E-D189-46D9-B986-9D64F65AD586}"/>
    <cellStyle name="Total 2 4 2 3 8 5 2" xfId="41856" xr:uid="{57A1B491-9A9A-448E-94AF-CDD390BB4D2B}"/>
    <cellStyle name="Total 2 4 2 3 8 5 3" xfId="41857" xr:uid="{4227BD82-AC55-435D-BDA5-C8B0E68221F2}"/>
    <cellStyle name="Total 2 4 2 3 8 6" xfId="41858" xr:uid="{DDE51637-1D10-4307-9CC4-13B9D89A6252}"/>
    <cellStyle name="Total 2 4 2 3 8 6 2" xfId="41859" xr:uid="{8603BE47-696D-46BE-AA8B-46D8E5C46E30}"/>
    <cellStyle name="Total 2 4 2 3 8 6 3" xfId="41860" xr:uid="{FFBFDFC9-366E-4544-B07F-4AB2D8FDFF9B}"/>
    <cellStyle name="Total 2 4 2 3 8 7" xfId="41861" xr:uid="{35A2E456-EBD2-4924-B5CA-38E161E24C0B}"/>
    <cellStyle name="Total 2 4 2 3 8 8" xfId="41862" xr:uid="{7555F2D4-8D5A-4D43-95A6-9275E6BE14F3}"/>
    <cellStyle name="Total 2 4 2 3 8 9" xfId="41863" xr:uid="{92DAE5A5-FA74-4C90-9AA3-1386CA75E45A}"/>
    <cellStyle name="Total 2 4 2 3 9" xfId="41864" xr:uid="{5A179171-BE9F-450F-9A8F-8534AF50AA6E}"/>
    <cellStyle name="Total 2 4 2 3 9 2" xfId="41865" xr:uid="{1B9678A6-E30F-4CF0-8CF2-F949BC0D3C54}"/>
    <cellStyle name="Total 2 4 2 3 9 2 2" xfId="41866" xr:uid="{25AFBFD5-2301-4A16-8103-ABC0851EF95C}"/>
    <cellStyle name="Total 2 4 2 3 9 2 3" xfId="41867" xr:uid="{0518982A-B4EA-473A-902F-FB03A35DD80A}"/>
    <cellStyle name="Total 2 4 2 3 9 3" xfId="41868" xr:uid="{5D459B69-702A-4698-BBCC-2204143940C1}"/>
    <cellStyle name="Total 2 4 2 3 9 3 2" xfId="41869" xr:uid="{2411930A-430D-4B38-8B84-F96378EA421E}"/>
    <cellStyle name="Total 2 4 2 3 9 3 3" xfId="41870" xr:uid="{90946D5F-2D9B-4E04-A9E6-81946657F9BF}"/>
    <cellStyle name="Total 2 4 2 3 9 4" xfId="41871" xr:uid="{084F0AB2-3F40-4F3E-BED1-B90ED0F7FD44}"/>
    <cellStyle name="Total 2 4 2 3 9 4 2" xfId="41872" xr:uid="{043A0187-D8FC-48BF-AFA3-1C29108D62D2}"/>
    <cellStyle name="Total 2 4 2 3 9 4 3" xfId="41873" xr:uid="{33D01FCE-40BC-4351-82B7-EF8B5EA52B03}"/>
    <cellStyle name="Total 2 4 2 3 9 5" xfId="41874" xr:uid="{A42B874F-A267-400E-B0E3-DF31C0FCD265}"/>
    <cellStyle name="Total 2 4 2 3 9 5 2" xfId="41875" xr:uid="{BEA58C97-4B29-43DE-9BEE-83FE20554C65}"/>
    <cellStyle name="Total 2 4 2 3 9 5 3" xfId="41876" xr:uid="{C72CFA88-085C-4B06-A520-77CEA28F1221}"/>
    <cellStyle name="Total 2 4 2 3 9 6" xfId="41877" xr:uid="{7D0CE22E-6C21-4FAA-9B6E-D45620F87E1A}"/>
    <cellStyle name="Total 2 4 2 3 9 6 2" xfId="41878" xr:uid="{43EE4403-ED0E-48B7-ACB9-C83D2AFFC67C}"/>
    <cellStyle name="Total 2 4 2 3 9 6 3" xfId="41879" xr:uid="{0C28B456-4AB8-44DC-9B99-C0AF60B1911A}"/>
    <cellStyle name="Total 2 4 2 3 9 7" xfId="41880" xr:uid="{59B0D3E7-B569-464A-9FFD-7FBE32877E64}"/>
    <cellStyle name="Total 2 4 2 3 9 8" xfId="41881" xr:uid="{05FE5FC4-0847-4B62-BEC7-3A4E6A82E97F}"/>
    <cellStyle name="Total 2 4 2 4" xfId="41882" xr:uid="{014C097B-2FD0-4CD7-B0D7-3210BFA5EB63}"/>
    <cellStyle name="Total 2 4 2 4 10" xfId="41883" xr:uid="{44D9A58F-047A-41F5-93D1-E3DD21D3727D}"/>
    <cellStyle name="Total 2 4 2 4 11" xfId="41884" xr:uid="{6232DBA2-8DB9-4052-94DD-7A1FB8662B16}"/>
    <cellStyle name="Total 2 4 2 4 2" xfId="41885" xr:uid="{747E90CA-D2AE-4FA1-9392-082F404102D1}"/>
    <cellStyle name="Total 2 4 2 4 2 2" xfId="41886" xr:uid="{1AEF1016-74B5-45B7-B4D2-830DCE5053EB}"/>
    <cellStyle name="Total 2 4 2 4 2 3" xfId="41887" xr:uid="{29E42286-2F72-4BCE-A3C5-73D995FFED89}"/>
    <cellStyle name="Total 2 4 2 4 2 4" xfId="41888" xr:uid="{63A4FEF7-1E53-4184-A156-6DA2E1C8093F}"/>
    <cellStyle name="Total 2 4 2 4 3" xfId="41889" xr:uid="{B5698F8E-4AE8-40AE-8997-FA008924E037}"/>
    <cellStyle name="Total 2 4 2 4 3 2" xfId="41890" xr:uid="{4CDACAB5-6497-45AA-B7BB-898DC417A59B}"/>
    <cellStyle name="Total 2 4 2 4 3 3" xfId="41891" xr:uid="{A4F65D34-70DF-4177-BCCD-C8A3C62BB242}"/>
    <cellStyle name="Total 2 4 2 4 3 4" xfId="41892" xr:uid="{35B2AFE6-F727-4A64-8032-9FF2101C7881}"/>
    <cellStyle name="Total 2 4 2 4 4" xfId="41893" xr:uid="{6E9EAF32-6A54-438B-97B7-7465ABC4FB2B}"/>
    <cellStyle name="Total 2 4 2 4 4 2" xfId="41894" xr:uid="{A3120BBF-FD27-4429-9733-022E1673416E}"/>
    <cellStyle name="Total 2 4 2 4 4 3" xfId="41895" xr:uid="{86829390-A53F-409F-88D8-96370E92E5B4}"/>
    <cellStyle name="Total 2 4 2 4 4 4" xfId="41896" xr:uid="{32F0C22E-7C92-4823-A5DA-3F8A38974149}"/>
    <cellStyle name="Total 2 4 2 4 5" xfId="41897" xr:uid="{FB397C4A-2FF1-4D32-A379-59B85179DD45}"/>
    <cellStyle name="Total 2 4 2 4 5 2" xfId="41898" xr:uid="{895270DB-1497-4280-BFBA-80BD78F7EBF4}"/>
    <cellStyle name="Total 2 4 2 4 5 3" xfId="41899" xr:uid="{35E2D264-D5A9-4A1C-9DC3-2117846DB828}"/>
    <cellStyle name="Total 2 4 2 4 5 4" xfId="41900" xr:uid="{D930F21E-4189-4CFB-A1B4-3F89AEB91ACD}"/>
    <cellStyle name="Total 2 4 2 4 6" xfId="41901" xr:uid="{59A591EC-0F8A-41F4-8ABF-DE8C8FE4E618}"/>
    <cellStyle name="Total 2 4 2 4 6 2" xfId="41902" xr:uid="{AEC391DE-166D-4402-BECE-287E492BDE18}"/>
    <cellStyle name="Total 2 4 2 4 6 3" xfId="41903" xr:uid="{892DC303-ED09-4D7C-815C-82A6DB152989}"/>
    <cellStyle name="Total 2 4 2 4 6 4" xfId="41904" xr:uid="{A8805A25-16FE-480B-A07C-5777CA57519C}"/>
    <cellStyle name="Total 2 4 2 4 7" xfId="41905" xr:uid="{0D0B035B-0FD2-4F2C-9DD7-C99907C09E2A}"/>
    <cellStyle name="Total 2 4 2 4 8" xfId="41906" xr:uid="{9AF63E26-D665-4125-A004-72DB5138E8B3}"/>
    <cellStyle name="Total 2 4 2 4 9" xfId="41907" xr:uid="{3A29A989-98DA-42A1-835D-5B545463C258}"/>
    <cellStyle name="Total 2 4 2 5" xfId="41908" xr:uid="{F9102C6A-C3F7-45DB-A9DB-85D90C6C6B59}"/>
    <cellStyle name="Total 2 4 2 5 10" xfId="41909" xr:uid="{19008349-3705-4E1A-855B-9A51F60E9FF5}"/>
    <cellStyle name="Total 2 4 2 5 11" xfId="41910" xr:uid="{13387B6D-9FF0-44C1-A741-8AD3EDAF59C6}"/>
    <cellStyle name="Total 2 4 2 5 2" xfId="41911" xr:uid="{7BEE4E28-9BD8-4911-923D-882453F82368}"/>
    <cellStyle name="Total 2 4 2 5 2 2" xfId="41912" xr:uid="{D5608E04-6F51-4206-9287-05CABF3883D0}"/>
    <cellStyle name="Total 2 4 2 5 2 3" xfId="41913" xr:uid="{C82566BB-18C8-4115-AD5A-49B6B41D4266}"/>
    <cellStyle name="Total 2 4 2 5 2 4" xfId="41914" xr:uid="{289B4D65-3943-4799-96AE-94BB1C4DD163}"/>
    <cellStyle name="Total 2 4 2 5 3" xfId="41915" xr:uid="{6063CA5F-C665-4027-BD9F-AB2899E4D00B}"/>
    <cellStyle name="Total 2 4 2 5 3 2" xfId="41916" xr:uid="{3977B99B-7849-418E-90E4-40BAC4C8F821}"/>
    <cellStyle name="Total 2 4 2 5 3 3" xfId="41917" xr:uid="{5AC3B504-294B-47A9-8D65-A9526646E709}"/>
    <cellStyle name="Total 2 4 2 5 3 4" xfId="41918" xr:uid="{B257B5E6-9F3C-4631-BAF2-641C2DEE8570}"/>
    <cellStyle name="Total 2 4 2 5 4" xfId="41919" xr:uid="{6AD85B0F-F32B-44F7-A36E-38BD0DF7935C}"/>
    <cellStyle name="Total 2 4 2 5 4 2" xfId="41920" xr:uid="{3B87362C-D95C-41C4-85C3-0F3D9C8FE076}"/>
    <cellStyle name="Total 2 4 2 5 4 3" xfId="41921" xr:uid="{AA12300D-FCAD-4435-BEBC-CA41B3DA60A8}"/>
    <cellStyle name="Total 2 4 2 5 4 4" xfId="41922" xr:uid="{5F880B68-2E9D-4517-B40D-75677E45F40F}"/>
    <cellStyle name="Total 2 4 2 5 5" xfId="41923" xr:uid="{992BB151-BE9A-4F99-8086-81E2082016DE}"/>
    <cellStyle name="Total 2 4 2 5 5 2" xfId="41924" xr:uid="{85B2F699-C637-4C5C-A1E8-B8BB592845F5}"/>
    <cellStyle name="Total 2 4 2 5 5 3" xfId="41925" xr:uid="{AA84E17D-370B-4340-B6AC-9D1718CFC153}"/>
    <cellStyle name="Total 2 4 2 5 5 4" xfId="41926" xr:uid="{25D64475-AA4E-4DC4-A65E-10625626FAE5}"/>
    <cellStyle name="Total 2 4 2 5 6" xfId="41927" xr:uid="{57A420C5-AD78-4934-B770-CAEC4573C879}"/>
    <cellStyle name="Total 2 4 2 5 6 2" xfId="41928" xr:uid="{9DBF84BC-041E-40B7-914B-AF91383F9501}"/>
    <cellStyle name="Total 2 4 2 5 6 3" xfId="41929" xr:uid="{0ED2EFD8-D7EA-466C-870A-8473A2A22D45}"/>
    <cellStyle name="Total 2 4 2 5 6 4" xfId="41930" xr:uid="{E4039B2E-E8D4-4292-8F32-DD51584571BA}"/>
    <cellStyle name="Total 2 4 2 5 7" xfId="41931" xr:uid="{6864EE6B-2CF8-4BD4-AD62-D9B09B1FE37E}"/>
    <cellStyle name="Total 2 4 2 5 8" xfId="41932" xr:uid="{8D44B9DD-615E-4977-BD1A-E300C3D15DE1}"/>
    <cellStyle name="Total 2 4 2 5 9" xfId="41933" xr:uid="{3B089579-4EC7-45E7-87DD-64986D964E39}"/>
    <cellStyle name="Total 2 4 2 6" xfId="41934" xr:uid="{430D546B-EDB5-41A2-885F-9AA6770EFF1E}"/>
    <cellStyle name="Total 2 4 2 6 2" xfId="41935" xr:uid="{489AFF1B-6924-4B4A-8D53-557BB262310B}"/>
    <cellStyle name="Total 2 4 2 6 2 2" xfId="41936" xr:uid="{990FD8CE-3553-4484-95B1-6115BAD3264F}"/>
    <cellStyle name="Total 2 4 2 6 2 3" xfId="41937" xr:uid="{3E661A56-3F3E-4B9C-892B-AB54AF8045D8}"/>
    <cellStyle name="Total 2 4 2 6 3" xfId="41938" xr:uid="{071A3377-602C-45C7-A3D7-B8A82A3F826D}"/>
    <cellStyle name="Total 2 4 2 6 3 2" xfId="41939" xr:uid="{779F70C4-3327-4E57-996E-1A2129165541}"/>
    <cellStyle name="Total 2 4 2 6 3 3" xfId="41940" xr:uid="{5DC9179B-C90A-4C1E-BF01-D10E3B1256DC}"/>
    <cellStyle name="Total 2 4 2 6 4" xfId="41941" xr:uid="{BCE0F37C-58E3-45DC-824A-AB886D63FF57}"/>
    <cellStyle name="Total 2 4 2 6 4 2" xfId="41942" xr:uid="{F37F4D84-0478-4437-B0B6-C00F48C44777}"/>
    <cellStyle name="Total 2 4 2 6 4 3" xfId="41943" xr:uid="{C7824A87-A651-4A88-B621-65700FF4DA61}"/>
    <cellStyle name="Total 2 4 2 6 5" xfId="41944" xr:uid="{226A36C6-0C81-475C-BB47-C803E6C02FD5}"/>
    <cellStyle name="Total 2 4 2 6 5 2" xfId="41945" xr:uid="{C8CC39DC-4A39-4B80-9DF4-A7EB65CC1C9F}"/>
    <cellStyle name="Total 2 4 2 6 5 3" xfId="41946" xr:uid="{28C5947D-2B38-4A55-BD99-1E5E812D9671}"/>
    <cellStyle name="Total 2 4 2 6 6" xfId="41947" xr:uid="{1D88D141-2644-4988-AE2E-2F030D03BA0A}"/>
    <cellStyle name="Total 2 4 2 6 6 2" xfId="41948" xr:uid="{6624DFA3-E4CC-4299-81A2-B48F4D4996F1}"/>
    <cellStyle name="Total 2 4 2 6 6 3" xfId="41949" xr:uid="{B6A64C42-04DD-42C9-A987-DACE7933F6EE}"/>
    <cellStyle name="Total 2 4 2 6 7" xfId="41950" xr:uid="{A3545F34-4ADF-484A-94FB-633C05089FD1}"/>
    <cellStyle name="Total 2 4 2 6 8" xfId="41951" xr:uid="{ECBFACBE-97BD-4D4C-A5DE-284F74318C9D}"/>
    <cellStyle name="Total 2 4 2 6 9" xfId="41952" xr:uid="{F7D26405-E08D-484C-8866-07CB56273ACC}"/>
    <cellStyle name="Total 2 4 2 7" xfId="41953" xr:uid="{99AA9E34-C029-48CC-83A1-19435DB23913}"/>
    <cellStyle name="Total 2 4 2 7 2" xfId="41954" xr:uid="{CFFCDA45-BB6F-4E47-A3A0-407C47C446E3}"/>
    <cellStyle name="Total 2 4 2 7 2 2" xfId="41955" xr:uid="{37FB95BC-7926-424A-8B62-F4C2EE5F2200}"/>
    <cellStyle name="Total 2 4 2 7 2 3" xfId="41956" xr:uid="{3070CA97-0448-48A0-906C-8717F374D93B}"/>
    <cellStyle name="Total 2 4 2 7 3" xfId="41957" xr:uid="{16070CDE-637A-4EEA-AA4E-98BF42DF6B22}"/>
    <cellStyle name="Total 2 4 2 7 3 2" xfId="41958" xr:uid="{002CB6D0-CF19-4510-8E1B-F2B2CB2440CD}"/>
    <cellStyle name="Total 2 4 2 7 3 3" xfId="41959" xr:uid="{BD159806-CCF1-4673-A0C4-6351ACF9D5AD}"/>
    <cellStyle name="Total 2 4 2 7 4" xfId="41960" xr:uid="{D652FA7F-358C-4C42-B438-2E98937A9029}"/>
    <cellStyle name="Total 2 4 2 7 4 2" xfId="41961" xr:uid="{49235F51-69AF-4580-B31F-123FED426300}"/>
    <cellStyle name="Total 2 4 2 7 4 3" xfId="41962" xr:uid="{E259916F-9541-442B-8D0F-8327B6E2A458}"/>
    <cellStyle name="Total 2 4 2 7 5" xfId="41963" xr:uid="{C88669EF-CFB9-47EF-B42B-F691AEB2A964}"/>
    <cellStyle name="Total 2 4 2 7 5 2" xfId="41964" xr:uid="{533DD4D9-C18C-4D66-BFE1-F34515756FC1}"/>
    <cellStyle name="Total 2 4 2 7 5 3" xfId="41965" xr:uid="{4241E41A-35A0-4F4C-B658-586C2E800EC8}"/>
    <cellStyle name="Total 2 4 2 7 6" xfId="41966" xr:uid="{E98DA569-088B-4C8A-B8A4-9504E25AAD06}"/>
    <cellStyle name="Total 2 4 2 7 6 2" xfId="41967" xr:uid="{80B7D25B-41C4-4E12-8AAB-9407B1284E16}"/>
    <cellStyle name="Total 2 4 2 7 6 3" xfId="41968" xr:uid="{C6C58DF6-0860-4632-9DD8-FA6FDFDA184A}"/>
    <cellStyle name="Total 2 4 2 7 7" xfId="41969" xr:uid="{CAFCDB2F-F3A7-4412-81D6-942D451BA9D1}"/>
    <cellStyle name="Total 2 4 2 7 8" xfId="41970" xr:uid="{9F492DAE-0372-4899-9199-F24AA84D357C}"/>
    <cellStyle name="Total 2 4 2 7 9" xfId="41971" xr:uid="{D1946488-297C-475A-BCB7-B918837A3047}"/>
    <cellStyle name="Total 2 4 2 8" xfId="41972" xr:uid="{7E1F0EFE-AACA-4E92-B259-4662CBFF7873}"/>
    <cellStyle name="Total 2 4 2 8 2" xfId="41973" xr:uid="{2514D970-A641-4F99-94AA-F041FE991D46}"/>
    <cellStyle name="Total 2 4 2 8 2 2" xfId="41974" xr:uid="{BEFA1CD1-8C41-4E02-8DD1-2B4D35D1D6B4}"/>
    <cellStyle name="Total 2 4 2 8 2 3" xfId="41975" xr:uid="{9403ED5C-3D8D-4EED-BBFD-E4B5F7EC679F}"/>
    <cellStyle name="Total 2 4 2 8 3" xfId="41976" xr:uid="{78518CED-02CE-4F65-9889-A766E4DDA354}"/>
    <cellStyle name="Total 2 4 2 8 3 2" xfId="41977" xr:uid="{B1A2E90B-A752-4891-AF62-3A1912B219AD}"/>
    <cellStyle name="Total 2 4 2 8 3 3" xfId="41978" xr:uid="{49292A69-DF5C-44CB-90EB-CF2B1838F774}"/>
    <cellStyle name="Total 2 4 2 8 4" xfId="41979" xr:uid="{453207E9-06F9-48E5-B564-1A1BBFCDE5F8}"/>
    <cellStyle name="Total 2 4 2 8 4 2" xfId="41980" xr:uid="{6CE32589-D7D1-479F-878B-06C120D64D7D}"/>
    <cellStyle name="Total 2 4 2 8 4 3" xfId="41981" xr:uid="{9A247323-816B-4EB5-8BD5-B84C65C63288}"/>
    <cellStyle name="Total 2 4 2 8 5" xfId="41982" xr:uid="{17F2A65E-2EA1-4913-8201-C4941DAD5A3C}"/>
    <cellStyle name="Total 2 4 2 8 5 2" xfId="41983" xr:uid="{97C38939-8A4F-48B8-9239-003C989C8DCD}"/>
    <cellStyle name="Total 2 4 2 8 5 3" xfId="41984" xr:uid="{BDB90494-E28B-4CFD-896C-8EA685896E7E}"/>
    <cellStyle name="Total 2 4 2 8 6" xfId="41985" xr:uid="{C8CF9895-9BBC-4F73-9C0A-C8FB84C3E397}"/>
    <cellStyle name="Total 2 4 2 8 6 2" xfId="41986" xr:uid="{2BA80857-93C1-4832-A5C8-2D3617EEFA8B}"/>
    <cellStyle name="Total 2 4 2 8 6 3" xfId="41987" xr:uid="{D7B9DFB7-F2A7-491C-8E1C-62A1716DFCB4}"/>
    <cellStyle name="Total 2 4 2 8 7" xfId="41988" xr:uid="{178694A8-12D9-4B37-8E76-A4D004C1AE2C}"/>
    <cellStyle name="Total 2 4 2 8 8" xfId="41989" xr:uid="{5234B145-5C90-46CF-ACF1-F30FAC4ACCA2}"/>
    <cellStyle name="Total 2 4 2 8 9" xfId="41990" xr:uid="{D5CD35C2-32E0-4BC8-B37A-7C256186CDFA}"/>
    <cellStyle name="Total 2 4 2 9" xfId="41991" xr:uid="{0D4976FB-D244-43FD-8908-FFB88D640AAF}"/>
    <cellStyle name="Total 2 4 2 9 2" xfId="41992" xr:uid="{DE0CB12D-03AD-4199-9B7E-6E5E8604DF90}"/>
    <cellStyle name="Total 2 4 2 9 2 2" xfId="41993" xr:uid="{BD1FE002-8EE1-47DC-9A80-9F740461FA1F}"/>
    <cellStyle name="Total 2 4 2 9 2 3" xfId="41994" xr:uid="{E20553F2-0E11-403C-B8A8-AF1961DB6EE4}"/>
    <cellStyle name="Total 2 4 2 9 3" xfId="41995" xr:uid="{BD216E1D-1E4B-4643-9116-8A4796A9BD8F}"/>
    <cellStyle name="Total 2 4 2 9 3 2" xfId="41996" xr:uid="{0AEEE4D1-E27C-42C4-97E3-7BD0860624F2}"/>
    <cellStyle name="Total 2 4 2 9 3 3" xfId="41997" xr:uid="{42A7EE0A-5F64-4364-B225-0C04D707662D}"/>
    <cellStyle name="Total 2 4 2 9 4" xfId="41998" xr:uid="{6839E819-2421-44FA-9C68-86B457925A8D}"/>
    <cellStyle name="Total 2 4 2 9 4 2" xfId="41999" xr:uid="{0D68FF40-4E19-42AD-B3AA-B74EC42A6839}"/>
    <cellStyle name="Total 2 4 2 9 4 3" xfId="42000" xr:uid="{FCD284FF-98C2-44CF-833B-3B4C42ACFF9B}"/>
    <cellStyle name="Total 2 4 2 9 5" xfId="42001" xr:uid="{758E7795-03EE-412A-A027-E2DC1136F965}"/>
    <cellStyle name="Total 2 4 2 9 5 2" xfId="42002" xr:uid="{7085A741-0B1B-4536-A662-7CCD575398B0}"/>
    <cellStyle name="Total 2 4 2 9 5 3" xfId="42003" xr:uid="{63558F84-75FC-4B54-AD47-BC8A35859155}"/>
    <cellStyle name="Total 2 4 2 9 6" xfId="42004" xr:uid="{8DD71854-1B1A-40C7-B83B-5096940B408A}"/>
    <cellStyle name="Total 2 4 2 9 6 2" xfId="42005" xr:uid="{59969A5C-5615-46CA-9237-8944EE099F95}"/>
    <cellStyle name="Total 2 4 2 9 6 3" xfId="42006" xr:uid="{80CF3424-51C1-41D6-8E21-3EC2ED989E1C}"/>
    <cellStyle name="Total 2 4 2 9 7" xfId="42007" xr:uid="{F4DBE45B-3FDB-4AF3-871A-24FCEC107F32}"/>
    <cellStyle name="Total 2 4 2 9 8" xfId="42008" xr:uid="{0E05749B-9F7B-45F9-89C2-5BC66D8AB56B}"/>
    <cellStyle name="Total 2 4 2 9 9" xfId="42009" xr:uid="{C67BA73F-C35A-41C7-815D-72846FEE48CE}"/>
    <cellStyle name="Total 2 4 20" xfId="42010" xr:uid="{F70950D9-EA2E-46C3-8605-23481CB62DE4}"/>
    <cellStyle name="Total 2 4 21" xfId="42011" xr:uid="{BC5280E7-0358-48A7-B1E3-0F0192597252}"/>
    <cellStyle name="Total 2 4 22" xfId="42012" xr:uid="{CCF19296-7E14-425A-9480-31E625768C8B}"/>
    <cellStyle name="Total 2 4 3" xfId="42013" xr:uid="{E7EA1E2C-FA5A-4751-927B-8D1FDAFE633F}"/>
    <cellStyle name="Total 2 4 3 10" xfId="42014" xr:uid="{2F9F1D60-0456-47FC-B85E-42A11ED25E7E}"/>
    <cellStyle name="Total 2 4 3 10 2" xfId="42015" xr:uid="{0D76CE2C-2EF3-4231-85ED-F6D7F7BA901C}"/>
    <cellStyle name="Total 2 4 3 10 2 2" xfId="42016" xr:uid="{12CFB624-3824-4F3C-AC26-C042D4675E23}"/>
    <cellStyle name="Total 2 4 3 10 2 3" xfId="42017" xr:uid="{DE1BC885-CAC2-446F-B99E-A35043E9F1BC}"/>
    <cellStyle name="Total 2 4 3 10 3" xfId="42018" xr:uid="{399C9809-99B0-48AE-B678-0692CED665B2}"/>
    <cellStyle name="Total 2 4 3 10 3 2" xfId="42019" xr:uid="{E67AEC34-B63B-44AB-BFC0-9E00FC6AD21A}"/>
    <cellStyle name="Total 2 4 3 10 3 3" xfId="42020" xr:uid="{C54467F3-0F9E-41F6-8C83-804B6DF20405}"/>
    <cellStyle name="Total 2 4 3 10 4" xfId="42021" xr:uid="{0CE446DF-630D-42B3-B74E-AFD1A219A302}"/>
    <cellStyle name="Total 2 4 3 10 4 2" xfId="42022" xr:uid="{0704386E-EEA3-4163-983E-7DCF04E95FCB}"/>
    <cellStyle name="Total 2 4 3 10 4 3" xfId="42023" xr:uid="{3E052CDF-27F8-4BCB-BDB0-57533A27A964}"/>
    <cellStyle name="Total 2 4 3 10 5" xfId="42024" xr:uid="{0B03C511-B753-43FD-AA1C-3E9D8D7FC739}"/>
    <cellStyle name="Total 2 4 3 10 5 2" xfId="42025" xr:uid="{78185C72-8F14-4373-BDE9-98870DFA140D}"/>
    <cellStyle name="Total 2 4 3 10 5 3" xfId="42026" xr:uid="{88566043-1B7E-4EC2-90D5-3539A47F3083}"/>
    <cellStyle name="Total 2 4 3 10 6" xfId="42027" xr:uid="{6A1908EC-E75D-4E44-8F8E-525649AB6475}"/>
    <cellStyle name="Total 2 4 3 10 6 2" xfId="42028" xr:uid="{773F933D-E663-4157-A3E7-5B7F9DBF405A}"/>
    <cellStyle name="Total 2 4 3 10 6 3" xfId="42029" xr:uid="{1D8A10B0-7AF9-4BF9-B2B4-50D197A86CD7}"/>
    <cellStyle name="Total 2 4 3 10 7" xfId="42030" xr:uid="{938D77F5-C855-440F-A8ED-51D095F53FC8}"/>
    <cellStyle name="Total 2 4 3 10 8" xfId="42031" xr:uid="{AFFA6886-9EDF-47E0-BE61-28855A29318C}"/>
    <cellStyle name="Total 2 4 3 10 9" xfId="42032" xr:uid="{3F44A9C7-CE87-4949-9749-3297F8054E27}"/>
    <cellStyle name="Total 2 4 3 11" xfId="42033" xr:uid="{453ECA23-A343-4D26-944F-CA457F0BDAE2}"/>
    <cellStyle name="Total 2 4 3 11 2" xfId="42034" xr:uid="{25D0CFF2-34B1-4067-B14A-B8066FD09581}"/>
    <cellStyle name="Total 2 4 3 11 2 2" xfId="42035" xr:uid="{060764B3-8F3D-4E78-9AA9-23737278484A}"/>
    <cellStyle name="Total 2 4 3 11 2 3" xfId="42036" xr:uid="{4E5D4949-BD5B-4411-A736-C03724831568}"/>
    <cellStyle name="Total 2 4 3 11 3" xfId="42037" xr:uid="{B3F23B4F-DD05-43CE-8FED-7DB6B3778B4F}"/>
    <cellStyle name="Total 2 4 3 11 3 2" xfId="42038" xr:uid="{B47C23DB-41B4-4883-BDB9-991A756F205D}"/>
    <cellStyle name="Total 2 4 3 11 3 3" xfId="42039" xr:uid="{946CC87C-FE58-4424-B96C-C31046E0CEDC}"/>
    <cellStyle name="Total 2 4 3 11 4" xfId="42040" xr:uid="{D8381BE5-82BE-450B-9574-7F115F594AEB}"/>
    <cellStyle name="Total 2 4 3 11 4 2" xfId="42041" xr:uid="{D7C9F7B2-E76B-4BBD-AAF5-BAAC064DBF54}"/>
    <cellStyle name="Total 2 4 3 11 4 3" xfId="42042" xr:uid="{E800C962-A163-4F73-934E-7F0BF18841A8}"/>
    <cellStyle name="Total 2 4 3 11 5" xfId="42043" xr:uid="{AA7B9057-0882-4329-AFAA-25615DD1AAD4}"/>
    <cellStyle name="Total 2 4 3 11 5 2" xfId="42044" xr:uid="{21A76A57-AC04-47BA-8F22-E896236365BB}"/>
    <cellStyle name="Total 2 4 3 11 5 3" xfId="42045" xr:uid="{615BA7D6-9780-47BE-AA24-86DAB83EAD56}"/>
    <cellStyle name="Total 2 4 3 11 6" xfId="42046" xr:uid="{31559C99-CCAF-4BB2-B7D5-972068FA4807}"/>
    <cellStyle name="Total 2 4 3 11 6 2" xfId="42047" xr:uid="{042370F4-3450-471C-8494-74E35B3586C1}"/>
    <cellStyle name="Total 2 4 3 11 6 3" xfId="42048" xr:uid="{DBF8113F-4A1F-4B81-A2E6-2CB18E7B97A4}"/>
    <cellStyle name="Total 2 4 3 11 7" xfId="42049" xr:uid="{3F8F6A93-AD95-4A86-9690-8326EB1F8F33}"/>
    <cellStyle name="Total 2 4 3 11 8" xfId="42050" xr:uid="{C28C3CBC-4462-4290-9B01-F8306889015E}"/>
    <cellStyle name="Total 2 4 3 11 9" xfId="42051" xr:uid="{F5FC675D-C6B8-469D-ABBD-B5E7ED61E46C}"/>
    <cellStyle name="Total 2 4 3 12" xfId="42052" xr:uid="{9A9A478E-FCA1-4F8F-8635-099B0D1C5A67}"/>
    <cellStyle name="Total 2 4 3 12 2" xfId="42053" xr:uid="{007EEFFE-1745-4C2A-9151-FDC242AE57F7}"/>
    <cellStyle name="Total 2 4 3 12 2 2" xfId="42054" xr:uid="{7818D8A9-7D26-4C43-BA53-56927DC0622E}"/>
    <cellStyle name="Total 2 4 3 12 2 3" xfId="42055" xr:uid="{D9108DE7-CA96-4492-A682-67FDE4E5DDE0}"/>
    <cellStyle name="Total 2 4 3 12 3" xfId="42056" xr:uid="{7A177729-89E1-4128-9260-FE128F332F13}"/>
    <cellStyle name="Total 2 4 3 12 3 2" xfId="42057" xr:uid="{4F05C592-85E1-4F55-B9E1-E644D33A86FF}"/>
    <cellStyle name="Total 2 4 3 12 3 3" xfId="42058" xr:uid="{830E6361-179E-4053-97A3-9AE659671C74}"/>
    <cellStyle name="Total 2 4 3 12 4" xfId="42059" xr:uid="{12BAE710-CBCC-435A-9FFE-9ABD64C400BD}"/>
    <cellStyle name="Total 2 4 3 12 4 2" xfId="42060" xr:uid="{02E121CF-9CA6-4B70-8DA3-3F3D14C91335}"/>
    <cellStyle name="Total 2 4 3 12 4 3" xfId="42061" xr:uid="{2166DF33-D91F-45FD-B89F-D57CB299C19E}"/>
    <cellStyle name="Total 2 4 3 12 5" xfId="42062" xr:uid="{3A61EAD6-C77D-4F7D-AF03-6F1E99236EEF}"/>
    <cellStyle name="Total 2 4 3 12 5 2" xfId="42063" xr:uid="{70414E04-CDCE-4028-B550-8E8F32023314}"/>
    <cellStyle name="Total 2 4 3 12 5 3" xfId="42064" xr:uid="{8FB70005-7380-44CF-B103-86112DF60E57}"/>
    <cellStyle name="Total 2 4 3 12 6" xfId="42065" xr:uid="{75E1C1AD-E170-47FD-908D-9A347409D857}"/>
    <cellStyle name="Total 2 4 3 12 6 2" xfId="42066" xr:uid="{0EB9FA9A-7D26-4463-B35F-A26FBC896D1B}"/>
    <cellStyle name="Total 2 4 3 12 6 3" xfId="42067" xr:uid="{DB19AEB6-E340-4C65-A7FD-D2C376504309}"/>
    <cellStyle name="Total 2 4 3 12 7" xfId="42068" xr:uid="{C4DA87DB-99F7-41CC-9BD7-91A38AA9188C}"/>
    <cellStyle name="Total 2 4 3 12 8" xfId="42069" xr:uid="{D6D3FF26-F4E1-4DC5-9923-09684B5F2204}"/>
    <cellStyle name="Total 2 4 3 12 9" xfId="42070" xr:uid="{47F4C1AB-B2B6-4EC0-9C8D-A14603F71081}"/>
    <cellStyle name="Total 2 4 3 13" xfId="42071" xr:uid="{A9A64002-9ADA-4801-882D-A564826B0A99}"/>
    <cellStyle name="Total 2 4 3 13 2" xfId="42072" xr:uid="{08C8AECD-91BA-4DBD-96D8-A6A9AE4365DB}"/>
    <cellStyle name="Total 2 4 3 13 2 2" xfId="42073" xr:uid="{CD5DEE34-9C0E-44C5-8D78-50C902F02501}"/>
    <cellStyle name="Total 2 4 3 13 2 3" xfId="42074" xr:uid="{E477EAED-715B-48B0-9259-2A949F22CF8F}"/>
    <cellStyle name="Total 2 4 3 13 3" xfId="42075" xr:uid="{EE8F100D-3F9E-4770-83FC-66649F0A979E}"/>
    <cellStyle name="Total 2 4 3 13 3 2" xfId="42076" xr:uid="{DC5C10EB-8CD6-4815-AC6C-18715FC2BA13}"/>
    <cellStyle name="Total 2 4 3 13 3 3" xfId="42077" xr:uid="{7F0A09B4-A84B-4765-93B7-E623610DA90E}"/>
    <cellStyle name="Total 2 4 3 13 4" xfId="42078" xr:uid="{BBCF3407-6774-4F0F-AFBC-7F0DE6FBF0EE}"/>
    <cellStyle name="Total 2 4 3 13 4 2" xfId="42079" xr:uid="{25EEEBE3-90D0-49D2-AE8E-55CE36A34D05}"/>
    <cellStyle name="Total 2 4 3 13 4 3" xfId="42080" xr:uid="{8A66207D-4CBF-46BC-B957-EBD0D91E541D}"/>
    <cellStyle name="Total 2 4 3 13 5" xfId="42081" xr:uid="{0DB4B485-CDA3-48B6-BAB3-88FFCBDF8641}"/>
    <cellStyle name="Total 2 4 3 13 5 2" xfId="42082" xr:uid="{5B5B2FC5-C7C6-4851-BC31-5B03F745BF7B}"/>
    <cellStyle name="Total 2 4 3 13 5 3" xfId="42083" xr:uid="{C6949215-1A28-4207-8183-32AA5FB8CD6C}"/>
    <cellStyle name="Total 2 4 3 13 6" xfId="42084" xr:uid="{709D2F76-BC45-4D88-9786-B0B7DFA0A5F9}"/>
    <cellStyle name="Total 2 4 3 13 6 2" xfId="42085" xr:uid="{487F5C4A-124E-4BBD-B45D-7F27466F5830}"/>
    <cellStyle name="Total 2 4 3 13 6 3" xfId="42086" xr:uid="{DE923CE0-B256-42A5-B88A-DAD92E5C1521}"/>
    <cellStyle name="Total 2 4 3 13 7" xfId="42087" xr:uid="{08F28C6D-9E9F-4C54-B30C-D897E406465F}"/>
    <cellStyle name="Total 2 4 3 13 8" xfId="42088" xr:uid="{3135C623-C2E2-4ACE-8EFC-C23C2E56EE5C}"/>
    <cellStyle name="Total 2 4 3 13 9" xfId="42089" xr:uid="{9DAC6F57-77AE-45D8-B048-D86790D99211}"/>
    <cellStyle name="Total 2 4 3 14" xfId="42090" xr:uid="{592DA012-A95D-4B38-8D4D-B6F203E8B78C}"/>
    <cellStyle name="Total 2 4 3 14 2" xfId="42091" xr:uid="{7E10AEA6-FBED-4E28-9A01-1B68A0DDC9AA}"/>
    <cellStyle name="Total 2 4 3 14 3" xfId="42092" xr:uid="{63B043C7-6919-4214-A92B-FD052B5B57D3}"/>
    <cellStyle name="Total 2 4 3 14 4" xfId="42093" xr:uid="{3AB7AB8F-4309-48D3-AB3B-32C422DDFDE2}"/>
    <cellStyle name="Total 2 4 3 15" xfId="42094" xr:uid="{495A69E0-423E-4D5F-9C4F-114C525C820E}"/>
    <cellStyle name="Total 2 4 3 16" xfId="42095" xr:uid="{C8FCC825-CA06-44AA-8D88-32AF0009AB98}"/>
    <cellStyle name="Total 2 4 3 17" xfId="42096" xr:uid="{F69C05E7-C831-4ACB-A55F-1D1E85785847}"/>
    <cellStyle name="Total 2 4 3 18" xfId="42097" xr:uid="{C1996368-47A5-44F7-815F-3597533CEDBB}"/>
    <cellStyle name="Total 2 4 3 19" xfId="42098" xr:uid="{F36808EF-9FC0-434F-B303-40A909DAF293}"/>
    <cellStyle name="Total 2 4 3 2" xfId="42099" xr:uid="{9869F303-2EE2-4D11-B626-A297B1DC1F6E}"/>
    <cellStyle name="Total 2 4 3 2 10" xfId="42100" xr:uid="{1A4B679E-9562-4DEB-B5B4-9A88717BF1DA}"/>
    <cellStyle name="Total 2 4 3 2 10 2" xfId="42101" xr:uid="{09089FE5-AACF-4B55-8949-29265E8757E6}"/>
    <cellStyle name="Total 2 4 3 2 10 2 2" xfId="42102" xr:uid="{732FDF67-FFFC-4947-8BB2-B727E04876A2}"/>
    <cellStyle name="Total 2 4 3 2 10 2 3" xfId="42103" xr:uid="{529D3681-458E-4A6F-B42A-FAAEB387421E}"/>
    <cellStyle name="Total 2 4 3 2 10 3" xfId="42104" xr:uid="{F8610933-A0D3-4F67-B987-9A61AA336BBC}"/>
    <cellStyle name="Total 2 4 3 2 10 3 2" xfId="42105" xr:uid="{7E7A59BA-2247-4097-B899-68093EA207C6}"/>
    <cellStyle name="Total 2 4 3 2 10 3 3" xfId="42106" xr:uid="{D9A8D25C-4561-43FB-A698-E126B9B9B4AF}"/>
    <cellStyle name="Total 2 4 3 2 10 4" xfId="42107" xr:uid="{A2651964-1409-4BE1-8C86-053163465764}"/>
    <cellStyle name="Total 2 4 3 2 10 4 2" xfId="42108" xr:uid="{05B08D68-E83B-4E78-9641-A9FB3C5A9954}"/>
    <cellStyle name="Total 2 4 3 2 10 4 3" xfId="42109" xr:uid="{32B5DAD4-3CB5-4732-BFAE-219AEA31B30C}"/>
    <cellStyle name="Total 2 4 3 2 10 5" xfId="42110" xr:uid="{CAC14E30-28FD-4135-B657-D2F58A07EA7E}"/>
    <cellStyle name="Total 2 4 3 2 10 5 2" xfId="42111" xr:uid="{60BB716A-CD3C-48F7-828F-D884D443993D}"/>
    <cellStyle name="Total 2 4 3 2 10 5 3" xfId="42112" xr:uid="{40C28E32-2A45-4AEA-BFDF-DC4BF17AA5A4}"/>
    <cellStyle name="Total 2 4 3 2 10 6" xfId="42113" xr:uid="{41D0BF8E-CF1C-4B1E-BD05-C1DDFF021BF3}"/>
    <cellStyle name="Total 2 4 3 2 10 6 2" xfId="42114" xr:uid="{E2A1BFF4-6431-4BA1-9524-9D1940CD4934}"/>
    <cellStyle name="Total 2 4 3 2 10 6 3" xfId="42115" xr:uid="{97010742-F5FB-44F8-8F1F-C7A7BB925362}"/>
    <cellStyle name="Total 2 4 3 2 10 7" xfId="42116" xr:uid="{6FB0E65B-1E42-405E-86AF-B5E188CA15E9}"/>
    <cellStyle name="Total 2 4 3 2 10 8" xfId="42117" xr:uid="{8C14EFA4-BC86-4521-90D7-5A581E6E6F21}"/>
    <cellStyle name="Total 2 4 3 2 11" xfId="42118" xr:uid="{44AC6558-D2AE-4793-AB57-CAA172B04B1E}"/>
    <cellStyle name="Total 2 4 3 2 11 2" xfId="42119" xr:uid="{109DF5B0-1EE1-4795-9663-19C0462BF17F}"/>
    <cellStyle name="Total 2 4 3 2 11 2 2" xfId="42120" xr:uid="{09CB9511-ADEF-4AA8-AE7B-152ACA35CE6E}"/>
    <cellStyle name="Total 2 4 3 2 11 2 3" xfId="42121" xr:uid="{D2E7B130-0321-4C27-BCC5-F40E051EC7A9}"/>
    <cellStyle name="Total 2 4 3 2 11 3" xfId="42122" xr:uid="{2F370436-6B54-4A14-A428-1FFB7F5229F2}"/>
    <cellStyle name="Total 2 4 3 2 11 3 2" xfId="42123" xr:uid="{4D998DEC-9597-4DC0-A97B-42F0548C8A55}"/>
    <cellStyle name="Total 2 4 3 2 11 3 3" xfId="42124" xr:uid="{2F19B30E-C831-4CDA-8AD6-DB4FBBADDC85}"/>
    <cellStyle name="Total 2 4 3 2 11 4" xfId="42125" xr:uid="{1DC757A7-1D3E-4A3D-B59F-303BC8760081}"/>
    <cellStyle name="Total 2 4 3 2 11 4 2" xfId="42126" xr:uid="{5BDDA982-6A80-458F-B445-4396A668FDB3}"/>
    <cellStyle name="Total 2 4 3 2 11 4 3" xfId="42127" xr:uid="{2FDCE7DF-52B9-4254-B115-8A0A8D0D8B08}"/>
    <cellStyle name="Total 2 4 3 2 11 5" xfId="42128" xr:uid="{E98BE944-C62D-467F-A43C-0840572839F3}"/>
    <cellStyle name="Total 2 4 3 2 11 5 2" xfId="42129" xr:uid="{DF5DF26C-1657-4CB3-9836-49F7885D83E7}"/>
    <cellStyle name="Total 2 4 3 2 11 5 3" xfId="42130" xr:uid="{F8C4292A-E966-466E-A4F4-E45089548160}"/>
    <cellStyle name="Total 2 4 3 2 11 6" xfId="42131" xr:uid="{202D4BBB-10CE-4738-8A3C-43AEEB0B5D40}"/>
    <cellStyle name="Total 2 4 3 2 11 6 2" xfId="42132" xr:uid="{8C592F48-AC6C-45F9-B276-A0CCDDE66851}"/>
    <cellStyle name="Total 2 4 3 2 11 6 3" xfId="42133" xr:uid="{79A20C85-A4DF-4B1B-8FF2-662DC773C6E4}"/>
    <cellStyle name="Total 2 4 3 2 11 7" xfId="42134" xr:uid="{A77A3DE1-410A-49FD-B1BA-038DD5A10336}"/>
    <cellStyle name="Total 2 4 3 2 11 8" xfId="42135" xr:uid="{3FD3726A-EF34-4B2D-86B8-6645DE257F53}"/>
    <cellStyle name="Total 2 4 3 2 12" xfId="42136" xr:uid="{C7C47D12-1554-43D9-A94A-8D2E9ED6DA5B}"/>
    <cellStyle name="Total 2 4 3 2 12 2" xfId="42137" xr:uid="{9C106A04-B6A9-45CB-9E37-7A6502041A4D}"/>
    <cellStyle name="Total 2 4 3 2 12 2 2" xfId="42138" xr:uid="{C8980592-5357-4D5E-BD46-A0A5FB95177C}"/>
    <cellStyle name="Total 2 4 3 2 12 2 3" xfId="42139" xr:uid="{A418FE45-7FFC-438D-AE95-C28E1CB6F959}"/>
    <cellStyle name="Total 2 4 3 2 12 3" xfId="42140" xr:uid="{4BB8E7D8-801D-4993-92EA-5F8C94883EC0}"/>
    <cellStyle name="Total 2 4 3 2 12 3 2" xfId="42141" xr:uid="{D6E4434B-4096-48D7-B322-C5213C61CE78}"/>
    <cellStyle name="Total 2 4 3 2 12 3 3" xfId="42142" xr:uid="{BCFE851C-CB06-41A6-8FCB-B4374EECE1C7}"/>
    <cellStyle name="Total 2 4 3 2 12 4" xfId="42143" xr:uid="{5090AC05-5F88-491C-8317-4A61E3E77FE1}"/>
    <cellStyle name="Total 2 4 3 2 12 4 2" xfId="42144" xr:uid="{1E4C1C1D-A168-4CD3-965A-EC8B279108BE}"/>
    <cellStyle name="Total 2 4 3 2 12 4 3" xfId="42145" xr:uid="{FD4421E6-BE6D-4F56-8730-D3267A28303F}"/>
    <cellStyle name="Total 2 4 3 2 12 5" xfId="42146" xr:uid="{C326A89B-8C9F-4356-9895-DDC2EF84FC54}"/>
    <cellStyle name="Total 2 4 3 2 12 5 2" xfId="42147" xr:uid="{F6DC293E-981F-4F00-9825-B752B07142DC}"/>
    <cellStyle name="Total 2 4 3 2 12 5 3" xfId="42148" xr:uid="{ADE1A55E-2A50-4926-B506-061D846579C7}"/>
    <cellStyle name="Total 2 4 3 2 12 6" xfId="42149" xr:uid="{CA885F87-AF56-4B0C-98F7-8B4A6FB083AF}"/>
    <cellStyle name="Total 2 4 3 2 12 6 2" xfId="42150" xr:uid="{4099162B-864B-443C-A1E0-D38F3ECEB65E}"/>
    <cellStyle name="Total 2 4 3 2 12 6 3" xfId="42151" xr:uid="{F4493208-C938-44B3-8D99-9479FB1588C9}"/>
    <cellStyle name="Total 2 4 3 2 12 7" xfId="42152" xr:uid="{923ECC7C-27F4-4445-B71A-881318487F7B}"/>
    <cellStyle name="Total 2 4 3 2 12 8" xfId="42153" xr:uid="{B02E66DB-E74B-46A0-99E9-D33C840CB11D}"/>
    <cellStyle name="Total 2 4 3 2 13" xfId="42154" xr:uid="{1CD5C54B-1AD5-415F-90C6-CCABCD168323}"/>
    <cellStyle name="Total 2 4 3 2 13 2" xfId="42155" xr:uid="{C46CFA21-94A2-446B-8A1C-DCCB9E0992AF}"/>
    <cellStyle name="Total 2 4 3 2 13 2 2" xfId="42156" xr:uid="{54C767FD-FDA7-403A-9D31-794C386791C0}"/>
    <cellStyle name="Total 2 4 3 2 13 2 3" xfId="42157" xr:uid="{1A6D040B-9DD3-4CD7-9A61-984205688D7D}"/>
    <cellStyle name="Total 2 4 3 2 13 3" xfId="42158" xr:uid="{B774B90B-330C-4A45-B728-CF306B48E8EE}"/>
    <cellStyle name="Total 2 4 3 2 13 3 2" xfId="42159" xr:uid="{48E8D78F-FBD1-4C3A-B902-772C55D781A6}"/>
    <cellStyle name="Total 2 4 3 2 13 3 3" xfId="42160" xr:uid="{21C8787E-1B78-4CEC-A2A4-52B876037EEB}"/>
    <cellStyle name="Total 2 4 3 2 13 4" xfId="42161" xr:uid="{D14EC892-21E1-4C7A-AE41-0B028A85B308}"/>
    <cellStyle name="Total 2 4 3 2 13 4 2" xfId="42162" xr:uid="{989879E6-5E8A-4B4B-86C4-4969D21111EC}"/>
    <cellStyle name="Total 2 4 3 2 13 4 3" xfId="42163" xr:uid="{64646D20-5352-479D-B1E1-6C771D48032B}"/>
    <cellStyle name="Total 2 4 3 2 13 5" xfId="42164" xr:uid="{BDEB4095-3BAC-4886-B4E5-8498E5977107}"/>
    <cellStyle name="Total 2 4 3 2 13 5 2" xfId="42165" xr:uid="{8340CE67-3F12-4522-A2CD-5FE808E11018}"/>
    <cellStyle name="Total 2 4 3 2 13 5 3" xfId="42166" xr:uid="{CCDEC846-9A4B-456D-9B11-CCA613F27FB0}"/>
    <cellStyle name="Total 2 4 3 2 13 6" xfId="42167" xr:uid="{5FE0617A-32A0-46E7-8E67-F2D02AECC066}"/>
    <cellStyle name="Total 2 4 3 2 13 6 2" xfId="42168" xr:uid="{D3457126-5FE8-4A07-B6F8-44CC5B841468}"/>
    <cellStyle name="Total 2 4 3 2 13 6 3" xfId="42169" xr:uid="{4C491FA4-F96A-46B3-9B82-650849C1BD05}"/>
    <cellStyle name="Total 2 4 3 2 13 7" xfId="42170" xr:uid="{F74C1A82-C4DA-47C7-A70C-6724A23E8A5E}"/>
    <cellStyle name="Total 2 4 3 2 13 8" xfId="42171" xr:uid="{0CD7DDEE-B403-4688-BAF4-696E961E0022}"/>
    <cellStyle name="Total 2 4 3 2 14" xfId="42172" xr:uid="{66E8E641-F0D2-401E-8F38-681ADCC38882}"/>
    <cellStyle name="Total 2 4 3 2 14 2" xfId="42173" xr:uid="{4E7B8CA5-FF38-4915-AB89-2179781DE140}"/>
    <cellStyle name="Total 2 4 3 2 14 2 2" xfId="42174" xr:uid="{FF43B324-ECEF-4F32-A3CA-F32A918E7432}"/>
    <cellStyle name="Total 2 4 3 2 14 2 3" xfId="42175" xr:uid="{E4778769-B118-4D47-A8F6-7AAAFF72CFBC}"/>
    <cellStyle name="Total 2 4 3 2 14 3" xfId="42176" xr:uid="{10471395-0728-4160-BA81-36FD67D17EEF}"/>
    <cellStyle name="Total 2 4 3 2 14 3 2" xfId="42177" xr:uid="{786DF136-BF11-43EC-A03B-06311F2F3E13}"/>
    <cellStyle name="Total 2 4 3 2 14 3 3" xfId="42178" xr:uid="{E367C4BD-BE91-440E-A5FA-3D562E14E9BA}"/>
    <cellStyle name="Total 2 4 3 2 14 4" xfId="42179" xr:uid="{798F0D13-C0DB-4FFF-98B5-DFF563B11F73}"/>
    <cellStyle name="Total 2 4 3 2 14 4 2" xfId="42180" xr:uid="{76CB1AE5-F548-453F-90DA-108D9699DC56}"/>
    <cellStyle name="Total 2 4 3 2 14 4 3" xfId="42181" xr:uid="{FECBD515-0731-4E37-A014-F20F1C97F87C}"/>
    <cellStyle name="Total 2 4 3 2 14 5" xfId="42182" xr:uid="{9508343D-9D7C-43C8-8C64-A4ED59CE45E2}"/>
    <cellStyle name="Total 2 4 3 2 14 5 2" xfId="42183" xr:uid="{A5BFAC47-EBD5-44EA-B3E7-AC8969F9C551}"/>
    <cellStyle name="Total 2 4 3 2 14 5 3" xfId="42184" xr:uid="{C8C0A256-BF03-4E3E-B88D-3CCD5045FABB}"/>
    <cellStyle name="Total 2 4 3 2 14 6" xfId="42185" xr:uid="{D64DE6ED-C7D5-452D-80B8-85FF65A9B422}"/>
    <cellStyle name="Total 2 4 3 2 14 6 2" xfId="42186" xr:uid="{149C9703-EEDA-4B66-97F1-D301B7C1C08A}"/>
    <cellStyle name="Total 2 4 3 2 14 6 3" xfId="42187" xr:uid="{490D78D0-6154-40E2-995B-FDA8E116BD44}"/>
    <cellStyle name="Total 2 4 3 2 14 7" xfId="42188" xr:uid="{C245BA67-87CC-49B6-900D-886C12ACD511}"/>
    <cellStyle name="Total 2 4 3 2 14 8" xfId="42189" xr:uid="{595B7F9D-A21D-456E-8D5E-50741D231F88}"/>
    <cellStyle name="Total 2 4 3 2 15" xfId="42190" xr:uid="{B33F2441-A9A0-4E8F-B272-AC24BB5F5DCB}"/>
    <cellStyle name="Total 2 4 3 2 15 2" xfId="42191" xr:uid="{24542F6B-9C44-4BB5-B2AD-5105B6E8240D}"/>
    <cellStyle name="Total 2 4 3 2 15 3" xfId="42192" xr:uid="{4CC6C05A-AA7E-4D7C-AB68-ABDFC442FC62}"/>
    <cellStyle name="Total 2 4 3 2 16" xfId="42193" xr:uid="{9C28D293-457B-4C68-A846-E218EE66770D}"/>
    <cellStyle name="Total 2 4 3 2 16 2" xfId="42194" xr:uid="{FF9B8470-3861-49CC-AEC8-99CB93F0EA22}"/>
    <cellStyle name="Total 2 4 3 2 16 3" xfId="42195" xr:uid="{868C6B34-610B-4B5B-8F47-92B63984B78C}"/>
    <cellStyle name="Total 2 4 3 2 17" xfId="42196" xr:uid="{67B7D4BD-79E4-4F06-B02C-29605049956A}"/>
    <cellStyle name="Total 2 4 3 2 18" xfId="42197" xr:uid="{437854FA-07D1-4D54-A614-176BD87DB8E5}"/>
    <cellStyle name="Total 2 4 3 2 2" xfId="42198" xr:uid="{BCEACBD9-9FB5-4FDC-9633-7F3DB24FB117}"/>
    <cellStyle name="Total 2 4 3 2 2 2" xfId="42199" xr:uid="{7589D175-CC23-4912-963F-D658AEBAE8A9}"/>
    <cellStyle name="Total 2 4 3 2 2 2 2" xfId="42200" xr:uid="{884DBB55-DC7C-4E40-B33E-5864E7495221}"/>
    <cellStyle name="Total 2 4 3 2 2 2 3" xfId="42201" xr:uid="{65DEDAAC-3B0F-41E1-B9D4-23B1B7209DFF}"/>
    <cellStyle name="Total 2 4 3 2 2 3" xfId="42202" xr:uid="{D38209E1-7990-429B-94FC-0C8904B1D7B4}"/>
    <cellStyle name="Total 2 4 3 2 2 3 2" xfId="42203" xr:uid="{3226857C-8592-4C59-A6B4-D7D1CEE7D480}"/>
    <cellStyle name="Total 2 4 3 2 2 3 3" xfId="42204" xr:uid="{6DA956C8-0FB3-4857-AADC-114596CA5FB1}"/>
    <cellStyle name="Total 2 4 3 2 2 4" xfId="42205" xr:uid="{5E745A3F-7C9F-4AE8-A87A-BF602CC24414}"/>
    <cellStyle name="Total 2 4 3 2 2 4 2" xfId="42206" xr:uid="{E564E904-1147-4D8E-9702-8BEAC2FD44C7}"/>
    <cellStyle name="Total 2 4 3 2 2 4 3" xfId="42207" xr:uid="{24EB8AE1-BF52-4669-A297-38A04A3FE52F}"/>
    <cellStyle name="Total 2 4 3 2 2 5" xfId="42208" xr:uid="{7E3AF50B-BC4E-4662-BB14-2F1484387D29}"/>
    <cellStyle name="Total 2 4 3 2 2 5 2" xfId="42209" xr:uid="{38B6B672-529D-423D-97CE-9ECAC1FE383A}"/>
    <cellStyle name="Total 2 4 3 2 2 5 3" xfId="42210" xr:uid="{7BAC90C4-771C-42BB-8D4A-600398F54F6F}"/>
    <cellStyle name="Total 2 4 3 2 2 6" xfId="42211" xr:uid="{54182F82-1271-46FD-A7AD-7E8946A5E0DD}"/>
    <cellStyle name="Total 2 4 3 2 2 6 2" xfId="42212" xr:uid="{935BB6D4-22E6-4BD1-8D24-EEDD8482B628}"/>
    <cellStyle name="Total 2 4 3 2 2 6 3" xfId="42213" xr:uid="{2C624769-C862-4B73-BFA3-52E1882F94A7}"/>
    <cellStyle name="Total 2 4 3 2 2 7" xfId="42214" xr:uid="{F58CDACF-4DED-41B2-9B3C-7E247EB3CA89}"/>
    <cellStyle name="Total 2 4 3 2 2 8" xfId="42215" xr:uid="{8413D319-4DDB-4EF9-966A-85ADFC79455F}"/>
    <cellStyle name="Total 2 4 3 2 2 9" xfId="42216" xr:uid="{089E1F98-4A2C-4C72-B5F0-238AAB6D92B1}"/>
    <cellStyle name="Total 2 4 3 2 3" xfId="42217" xr:uid="{BD939A0E-C520-4B29-A157-3BD083A5FC42}"/>
    <cellStyle name="Total 2 4 3 2 3 2" xfId="42218" xr:uid="{24712D10-F082-421F-A73E-00AC4F869651}"/>
    <cellStyle name="Total 2 4 3 2 3 2 2" xfId="42219" xr:uid="{39E2D4ED-D47B-4DF8-87E3-D193988096D8}"/>
    <cellStyle name="Total 2 4 3 2 3 2 3" xfId="42220" xr:uid="{50AE99AA-D6C0-4482-948F-1DAA73CAFE3D}"/>
    <cellStyle name="Total 2 4 3 2 3 3" xfId="42221" xr:uid="{1819A53C-7BD9-409E-8AA5-B4C0D257EECA}"/>
    <cellStyle name="Total 2 4 3 2 3 3 2" xfId="42222" xr:uid="{06BC1B86-C809-446B-B913-9D50421F7A99}"/>
    <cellStyle name="Total 2 4 3 2 3 3 3" xfId="42223" xr:uid="{93DB9A92-A181-4A0B-8AA3-55E316489DBF}"/>
    <cellStyle name="Total 2 4 3 2 3 4" xfId="42224" xr:uid="{3B6EF315-A588-4871-AA74-5E7F1E004155}"/>
    <cellStyle name="Total 2 4 3 2 3 4 2" xfId="42225" xr:uid="{4CCC7037-1F5A-4221-B58D-A27B983F972A}"/>
    <cellStyle name="Total 2 4 3 2 3 4 3" xfId="42226" xr:uid="{27EF11D7-E841-4ED5-AB32-A323D43C1306}"/>
    <cellStyle name="Total 2 4 3 2 3 5" xfId="42227" xr:uid="{B333A965-982D-42E3-8B70-A4862E674FC6}"/>
    <cellStyle name="Total 2 4 3 2 3 5 2" xfId="42228" xr:uid="{13ADE4AE-386B-4470-8895-0C14A26F5F70}"/>
    <cellStyle name="Total 2 4 3 2 3 5 3" xfId="42229" xr:uid="{7E5F1E53-C5BB-4AE2-8A86-A1901DB91207}"/>
    <cellStyle name="Total 2 4 3 2 3 6" xfId="42230" xr:uid="{9EF9CF76-BB7B-4926-B135-5EF0AEBA5B67}"/>
    <cellStyle name="Total 2 4 3 2 3 6 2" xfId="42231" xr:uid="{E25D591D-72EE-4EEB-811E-72E4EF56B171}"/>
    <cellStyle name="Total 2 4 3 2 3 6 3" xfId="42232" xr:uid="{7EFDDB46-59B8-433A-9188-B77B3AF56D63}"/>
    <cellStyle name="Total 2 4 3 2 3 7" xfId="42233" xr:uid="{0B91553F-4594-44CD-95B8-67A7D60DE7BF}"/>
    <cellStyle name="Total 2 4 3 2 3 8" xfId="42234" xr:uid="{BB1E1286-D12E-493C-9B9D-10D7928D6948}"/>
    <cellStyle name="Total 2 4 3 2 3 9" xfId="42235" xr:uid="{D208F3E1-7DFC-409D-BCC4-87BC99582A0A}"/>
    <cellStyle name="Total 2 4 3 2 4" xfId="42236" xr:uid="{AF9D1C3A-059D-4BF0-8E45-C5C5A2BAB3C4}"/>
    <cellStyle name="Total 2 4 3 2 4 2" xfId="42237" xr:uid="{79980172-56F9-46BB-AFE6-9FB1508A4778}"/>
    <cellStyle name="Total 2 4 3 2 4 2 2" xfId="42238" xr:uid="{B3742F39-90CB-4503-BDA6-C676DAA52676}"/>
    <cellStyle name="Total 2 4 3 2 4 2 3" xfId="42239" xr:uid="{4884439D-85DB-4EEC-82CC-02A0EC6E1AC0}"/>
    <cellStyle name="Total 2 4 3 2 4 3" xfId="42240" xr:uid="{605D5A07-DE9C-400E-A5FD-CAB4F637E286}"/>
    <cellStyle name="Total 2 4 3 2 4 3 2" xfId="42241" xr:uid="{3F87F8C3-3E39-413D-8771-CF6A76773417}"/>
    <cellStyle name="Total 2 4 3 2 4 3 3" xfId="42242" xr:uid="{B0679B4B-1F75-40EE-AA1D-276E6392C2E4}"/>
    <cellStyle name="Total 2 4 3 2 4 4" xfId="42243" xr:uid="{A4EBA3B9-591B-4546-8F9E-9C2EBFA24A42}"/>
    <cellStyle name="Total 2 4 3 2 4 4 2" xfId="42244" xr:uid="{CA4F9258-DF5C-4D22-94B0-FBCAB96B5E4F}"/>
    <cellStyle name="Total 2 4 3 2 4 4 3" xfId="42245" xr:uid="{489322FC-F6F7-424F-BAB3-FDA783511F0F}"/>
    <cellStyle name="Total 2 4 3 2 4 5" xfId="42246" xr:uid="{8E87CEB9-78D9-458E-9B89-36382367F673}"/>
    <cellStyle name="Total 2 4 3 2 4 5 2" xfId="42247" xr:uid="{8AA99E4F-B5A7-4325-8C5A-614AC8AC1004}"/>
    <cellStyle name="Total 2 4 3 2 4 5 3" xfId="42248" xr:uid="{1DE9D004-D7E2-4063-B153-5DBD52C8B14D}"/>
    <cellStyle name="Total 2 4 3 2 4 6" xfId="42249" xr:uid="{673CA9A0-56E6-4F81-B830-89AB7F3FDF13}"/>
    <cellStyle name="Total 2 4 3 2 4 6 2" xfId="42250" xr:uid="{2EFFFFF1-45F7-4D06-9988-598D260C14C3}"/>
    <cellStyle name="Total 2 4 3 2 4 6 3" xfId="42251" xr:uid="{D4F9D8F1-42A2-4C97-8AEF-D9A016728D9E}"/>
    <cellStyle name="Total 2 4 3 2 4 7" xfId="42252" xr:uid="{6D1C2D98-3049-4522-AC49-40DA51F4700D}"/>
    <cellStyle name="Total 2 4 3 2 4 8" xfId="42253" xr:uid="{81CFFC8C-EA95-4243-9BA1-FF56D635AF7B}"/>
    <cellStyle name="Total 2 4 3 2 4 9" xfId="42254" xr:uid="{D4D513B1-E48B-4D5F-8251-39FF79CE1526}"/>
    <cellStyle name="Total 2 4 3 2 5" xfId="42255" xr:uid="{9F13B403-26FA-4E39-ACB0-E67F53AC0D84}"/>
    <cellStyle name="Total 2 4 3 2 5 2" xfId="42256" xr:uid="{2329B522-3ADC-45C4-B8E5-078AE97A993B}"/>
    <cellStyle name="Total 2 4 3 2 5 2 2" xfId="42257" xr:uid="{D6600130-28C6-42AF-A7DB-2921B7A01E67}"/>
    <cellStyle name="Total 2 4 3 2 5 2 3" xfId="42258" xr:uid="{DCCDA5C6-A4E7-4C9F-9210-5F5C6A6A6504}"/>
    <cellStyle name="Total 2 4 3 2 5 3" xfId="42259" xr:uid="{284EB83C-A6D0-46B0-B65D-17B3A1C83766}"/>
    <cellStyle name="Total 2 4 3 2 5 3 2" xfId="42260" xr:uid="{E11C690E-0677-4452-9A9A-1C99D5A1E9DB}"/>
    <cellStyle name="Total 2 4 3 2 5 3 3" xfId="42261" xr:uid="{8106617F-CD9B-4B23-8A5A-2496B564BF44}"/>
    <cellStyle name="Total 2 4 3 2 5 4" xfId="42262" xr:uid="{6E3116E0-5003-4D20-B89F-29FC9EBCA458}"/>
    <cellStyle name="Total 2 4 3 2 5 4 2" xfId="42263" xr:uid="{6E0BBCC1-1B3A-41B8-AA15-1023D69A875E}"/>
    <cellStyle name="Total 2 4 3 2 5 4 3" xfId="42264" xr:uid="{CDE120A7-B97B-4EDD-9A25-23F920438AB1}"/>
    <cellStyle name="Total 2 4 3 2 5 5" xfId="42265" xr:uid="{EBC1602E-8EE0-49CB-A3AC-96A0424B86F8}"/>
    <cellStyle name="Total 2 4 3 2 5 5 2" xfId="42266" xr:uid="{6B9CC921-4698-4AD8-A332-889B1A692676}"/>
    <cellStyle name="Total 2 4 3 2 5 5 3" xfId="42267" xr:uid="{624C6E99-9EEC-4903-8875-425DAFDB618D}"/>
    <cellStyle name="Total 2 4 3 2 5 6" xfId="42268" xr:uid="{A3362B12-E27D-49B3-9FE9-C9B0D0D16893}"/>
    <cellStyle name="Total 2 4 3 2 5 6 2" xfId="42269" xr:uid="{4A23C5F3-DC6C-423C-B300-285F2F71FDBE}"/>
    <cellStyle name="Total 2 4 3 2 5 6 3" xfId="42270" xr:uid="{97042D5E-30A2-4A0A-A7A5-5BB0BB948A8B}"/>
    <cellStyle name="Total 2 4 3 2 5 7" xfId="42271" xr:uid="{93FC7E23-DCE9-4136-920F-E6F8E4DAC4D1}"/>
    <cellStyle name="Total 2 4 3 2 5 8" xfId="42272" xr:uid="{55C30479-D7CD-4F6F-9621-8113D1D34259}"/>
    <cellStyle name="Total 2 4 3 2 5 9" xfId="42273" xr:uid="{4EA43C82-8DDF-41AC-AF10-93CE73597641}"/>
    <cellStyle name="Total 2 4 3 2 6" xfId="42274" xr:uid="{CD9D0B21-F6F7-4069-95DA-91C76F9FE667}"/>
    <cellStyle name="Total 2 4 3 2 6 2" xfId="42275" xr:uid="{09F0A7E1-643C-465E-843D-9556B9C7FBF0}"/>
    <cellStyle name="Total 2 4 3 2 6 2 2" xfId="42276" xr:uid="{8DB891FA-A4D2-482E-949F-B222B17DF45F}"/>
    <cellStyle name="Total 2 4 3 2 6 2 3" xfId="42277" xr:uid="{B3DEF427-5F48-4C19-8AB5-D05B734D5CFE}"/>
    <cellStyle name="Total 2 4 3 2 6 3" xfId="42278" xr:uid="{F1A09B0C-0F2F-4CCC-A933-AA4CCE89AD65}"/>
    <cellStyle name="Total 2 4 3 2 6 3 2" xfId="42279" xr:uid="{F595D7D0-B4E0-404C-ADD8-15FB2E0F5BB9}"/>
    <cellStyle name="Total 2 4 3 2 6 3 3" xfId="42280" xr:uid="{BBEF9D43-1949-4B98-8D17-7397A7CB4B06}"/>
    <cellStyle name="Total 2 4 3 2 6 4" xfId="42281" xr:uid="{81286738-F046-4F9A-9AE1-036410E10E2F}"/>
    <cellStyle name="Total 2 4 3 2 6 4 2" xfId="42282" xr:uid="{CCF58D1D-0968-48C2-8A32-C374F849F960}"/>
    <cellStyle name="Total 2 4 3 2 6 4 3" xfId="42283" xr:uid="{74DDC481-936B-463E-A886-ACACB74A9CF9}"/>
    <cellStyle name="Total 2 4 3 2 6 5" xfId="42284" xr:uid="{6A32812A-BED1-4557-9D6B-C16958251BAA}"/>
    <cellStyle name="Total 2 4 3 2 6 5 2" xfId="42285" xr:uid="{1E9C516D-BC3B-4B99-BBBB-DA88D1854B12}"/>
    <cellStyle name="Total 2 4 3 2 6 5 3" xfId="42286" xr:uid="{F4512911-37CA-4193-B9F3-0E2E50DB5847}"/>
    <cellStyle name="Total 2 4 3 2 6 6" xfId="42287" xr:uid="{48A31EA9-BF70-4D0D-9D16-43C1AA56AD80}"/>
    <cellStyle name="Total 2 4 3 2 6 6 2" xfId="42288" xr:uid="{87CF5A74-6E0C-4CEB-A9B4-7901B4AD0EB8}"/>
    <cellStyle name="Total 2 4 3 2 6 6 3" xfId="42289" xr:uid="{C7233063-7985-407E-B25E-6E6A5B58361C}"/>
    <cellStyle name="Total 2 4 3 2 6 7" xfId="42290" xr:uid="{254EA19A-A5D0-4F9B-85B3-01200A3CD057}"/>
    <cellStyle name="Total 2 4 3 2 6 8" xfId="42291" xr:uid="{BA632EEF-6FFC-4859-AD53-3939F2FCC28D}"/>
    <cellStyle name="Total 2 4 3 2 6 9" xfId="42292" xr:uid="{21BC46F6-33B8-48E5-8045-94FC894DB2A8}"/>
    <cellStyle name="Total 2 4 3 2 7" xfId="42293" xr:uid="{1A8C2F56-006A-4DE2-A03B-9C27827CA515}"/>
    <cellStyle name="Total 2 4 3 2 7 2" xfId="42294" xr:uid="{BFFD6845-D20D-4AC5-BCF5-79011E91C8C8}"/>
    <cellStyle name="Total 2 4 3 2 7 2 2" xfId="42295" xr:uid="{3F83F20C-78CB-4C97-8B8E-8F91E56DBAB7}"/>
    <cellStyle name="Total 2 4 3 2 7 2 3" xfId="42296" xr:uid="{389CC3CF-154B-40F0-9A9C-40AE228E628B}"/>
    <cellStyle name="Total 2 4 3 2 7 3" xfId="42297" xr:uid="{F3187DA4-1C69-497D-B624-1BF2A08B3B66}"/>
    <cellStyle name="Total 2 4 3 2 7 3 2" xfId="42298" xr:uid="{BB77FE5A-0EBF-4FB5-8D5B-2B5E00018D91}"/>
    <cellStyle name="Total 2 4 3 2 7 3 3" xfId="42299" xr:uid="{64D427AE-4004-4EDD-8689-91250BF9A37A}"/>
    <cellStyle name="Total 2 4 3 2 7 4" xfId="42300" xr:uid="{E088500D-511F-435F-AE3A-0ACE3AC38C67}"/>
    <cellStyle name="Total 2 4 3 2 7 4 2" xfId="42301" xr:uid="{6B21907A-CFC2-4F92-9F09-FAE4175E9477}"/>
    <cellStyle name="Total 2 4 3 2 7 4 3" xfId="42302" xr:uid="{3300973D-0C9B-494C-80FB-2F29F4291A06}"/>
    <cellStyle name="Total 2 4 3 2 7 5" xfId="42303" xr:uid="{0DBC393D-072A-4341-87EA-F08C20D0CF92}"/>
    <cellStyle name="Total 2 4 3 2 7 5 2" xfId="42304" xr:uid="{54FC4261-E509-43A8-BB95-7325340CC13B}"/>
    <cellStyle name="Total 2 4 3 2 7 5 3" xfId="42305" xr:uid="{74F6F837-9F6F-421F-9111-98848D7D345B}"/>
    <cellStyle name="Total 2 4 3 2 7 6" xfId="42306" xr:uid="{F5BD8198-95C9-41D8-8A50-840F1CB6F728}"/>
    <cellStyle name="Total 2 4 3 2 7 6 2" xfId="42307" xr:uid="{B90DF9D6-3003-4E83-8816-4D5BA9A49864}"/>
    <cellStyle name="Total 2 4 3 2 7 6 3" xfId="42308" xr:uid="{F0A18458-0550-4808-A91B-C16DA06E6A78}"/>
    <cellStyle name="Total 2 4 3 2 7 7" xfId="42309" xr:uid="{4363EE54-E0EC-4510-9FC3-201E78BFB024}"/>
    <cellStyle name="Total 2 4 3 2 7 8" xfId="42310" xr:uid="{490FC179-3270-41E6-B8AB-BAF4C708A9C3}"/>
    <cellStyle name="Total 2 4 3 2 7 9" xfId="42311" xr:uid="{01869DAE-BEAA-4417-9157-6F69EF9AF8CD}"/>
    <cellStyle name="Total 2 4 3 2 8" xfId="42312" xr:uid="{84E100CA-D3A9-4893-BEF0-1B83851078DC}"/>
    <cellStyle name="Total 2 4 3 2 8 2" xfId="42313" xr:uid="{332080D5-6110-41B9-8A0D-E041103FD177}"/>
    <cellStyle name="Total 2 4 3 2 8 2 2" xfId="42314" xr:uid="{50A01A7A-B61B-4A4D-8F29-16547555F9A9}"/>
    <cellStyle name="Total 2 4 3 2 8 2 3" xfId="42315" xr:uid="{33179F52-0D54-4283-879F-95729FC8BB65}"/>
    <cellStyle name="Total 2 4 3 2 8 3" xfId="42316" xr:uid="{C4762F2C-A639-489D-81D4-032AC3EE0823}"/>
    <cellStyle name="Total 2 4 3 2 8 3 2" xfId="42317" xr:uid="{468628F9-7879-4754-8F8C-3D8AF22A9DA6}"/>
    <cellStyle name="Total 2 4 3 2 8 3 3" xfId="42318" xr:uid="{4A77AF2A-FD29-49EC-9B37-015195EBB976}"/>
    <cellStyle name="Total 2 4 3 2 8 4" xfId="42319" xr:uid="{EBB71AD7-5E84-4C52-9A6B-A90C5D4A32BC}"/>
    <cellStyle name="Total 2 4 3 2 8 4 2" xfId="42320" xr:uid="{2794B3F6-1CAD-4CCE-AC9D-E3DD3445AEB3}"/>
    <cellStyle name="Total 2 4 3 2 8 4 3" xfId="42321" xr:uid="{4207FB1D-C36C-4A80-AA0B-3E94B931041B}"/>
    <cellStyle name="Total 2 4 3 2 8 5" xfId="42322" xr:uid="{063F12FF-B216-4E21-8C6F-E16063E8F3B4}"/>
    <cellStyle name="Total 2 4 3 2 8 5 2" xfId="42323" xr:uid="{1511A972-3999-42A5-87A2-75E7CF94298F}"/>
    <cellStyle name="Total 2 4 3 2 8 5 3" xfId="42324" xr:uid="{A7C3B5FE-ADDC-48FA-A2E9-92F9853DC623}"/>
    <cellStyle name="Total 2 4 3 2 8 6" xfId="42325" xr:uid="{D716A0A3-EA86-4A6B-B926-E58D4B58EBF2}"/>
    <cellStyle name="Total 2 4 3 2 8 6 2" xfId="42326" xr:uid="{D9B9CBC7-5971-402D-B9E8-C041FEB8785E}"/>
    <cellStyle name="Total 2 4 3 2 8 6 3" xfId="42327" xr:uid="{3BC0A318-C188-40D9-B45E-EED906D9BEE1}"/>
    <cellStyle name="Total 2 4 3 2 8 7" xfId="42328" xr:uid="{F3825BD2-8B20-4159-B1CE-C5BE16965A50}"/>
    <cellStyle name="Total 2 4 3 2 8 8" xfId="42329" xr:uid="{293F2DA4-79FB-4696-8528-55E4945C8ECD}"/>
    <cellStyle name="Total 2 4 3 2 8 9" xfId="42330" xr:uid="{E7408604-E1BF-45CF-B917-A6AAF3547C63}"/>
    <cellStyle name="Total 2 4 3 2 9" xfId="42331" xr:uid="{5E6220A7-2A43-4A93-BAC3-92E66AFB006B}"/>
    <cellStyle name="Total 2 4 3 2 9 2" xfId="42332" xr:uid="{8A4D2B03-34B4-4746-AFB8-2AA39779A60A}"/>
    <cellStyle name="Total 2 4 3 2 9 2 2" xfId="42333" xr:uid="{DA8FD1A2-2D3B-4BE1-88F6-B9F6EC7695CE}"/>
    <cellStyle name="Total 2 4 3 2 9 2 3" xfId="42334" xr:uid="{62374F2E-2C72-4B54-87B0-077DBE9E747B}"/>
    <cellStyle name="Total 2 4 3 2 9 3" xfId="42335" xr:uid="{F8018BF6-8DDB-4BC8-8E1D-64EAE4357737}"/>
    <cellStyle name="Total 2 4 3 2 9 3 2" xfId="42336" xr:uid="{96D6D8C8-8936-4CB6-B1BA-467D1B1E9B7F}"/>
    <cellStyle name="Total 2 4 3 2 9 3 3" xfId="42337" xr:uid="{10DF98DE-D94E-451C-B561-1703DA614A50}"/>
    <cellStyle name="Total 2 4 3 2 9 4" xfId="42338" xr:uid="{EB223AD9-14CA-4E46-9A13-2EB0FD9BE17B}"/>
    <cellStyle name="Total 2 4 3 2 9 4 2" xfId="42339" xr:uid="{1F65FFC3-3052-4E59-A4D6-401FF3FD82F7}"/>
    <cellStyle name="Total 2 4 3 2 9 4 3" xfId="42340" xr:uid="{FB4A8F88-6D37-4EE4-9750-A4ACF33487A1}"/>
    <cellStyle name="Total 2 4 3 2 9 5" xfId="42341" xr:uid="{3F1737DC-6854-4A1E-8C20-4D52051CF2B5}"/>
    <cellStyle name="Total 2 4 3 2 9 5 2" xfId="42342" xr:uid="{09038FCE-8806-4233-AA68-2BFB2D7E14DD}"/>
    <cellStyle name="Total 2 4 3 2 9 5 3" xfId="42343" xr:uid="{F13E83B5-2878-47C9-BB0A-86E53062ABF2}"/>
    <cellStyle name="Total 2 4 3 2 9 6" xfId="42344" xr:uid="{DE6E242E-6528-412D-9C15-A4AD1254E6DD}"/>
    <cellStyle name="Total 2 4 3 2 9 6 2" xfId="42345" xr:uid="{13A2EBBD-A5EF-4B53-8BAE-A64C49468B4D}"/>
    <cellStyle name="Total 2 4 3 2 9 6 3" xfId="42346" xr:uid="{FB70644D-489B-4C5D-9E2B-5CF8A88D9551}"/>
    <cellStyle name="Total 2 4 3 2 9 7" xfId="42347" xr:uid="{F870399F-A93E-4B8D-8E63-2F148AAEA26A}"/>
    <cellStyle name="Total 2 4 3 2 9 8" xfId="42348" xr:uid="{E1CC9BB4-4945-4EC7-9D19-A99C480261DD}"/>
    <cellStyle name="Total 2 4 3 20" xfId="42349" xr:uid="{575534FD-B9F7-46BC-991D-1782DA0468A5}"/>
    <cellStyle name="Total 2 4 3 3" xfId="42350" xr:uid="{0BA630D6-8F9E-4812-801C-B6E87C83A81D}"/>
    <cellStyle name="Total 2 4 3 3 10" xfId="42351" xr:uid="{FAA40B56-A26D-43CE-AACC-C95E9FAB581D}"/>
    <cellStyle name="Total 2 4 3 3 10 2" xfId="42352" xr:uid="{74AF5D19-8897-4E55-A98A-13D84C659C1E}"/>
    <cellStyle name="Total 2 4 3 3 10 2 2" xfId="42353" xr:uid="{13B36672-48F7-4648-9911-4BDA0736B82F}"/>
    <cellStyle name="Total 2 4 3 3 10 2 3" xfId="42354" xr:uid="{81520542-2C62-4D5F-97A1-2B1A5C011E3F}"/>
    <cellStyle name="Total 2 4 3 3 10 3" xfId="42355" xr:uid="{D4D6A5A6-D88F-455F-B862-8573766C2159}"/>
    <cellStyle name="Total 2 4 3 3 10 3 2" xfId="42356" xr:uid="{09C49947-03AF-40A7-9911-3D6755B8E5E7}"/>
    <cellStyle name="Total 2 4 3 3 10 3 3" xfId="42357" xr:uid="{9D72FBF2-769F-40E7-9740-D1F2431DC88C}"/>
    <cellStyle name="Total 2 4 3 3 10 4" xfId="42358" xr:uid="{DE4AC2B5-2D78-44B6-B068-3218BEE37DCC}"/>
    <cellStyle name="Total 2 4 3 3 10 4 2" xfId="42359" xr:uid="{96D2D76C-54D2-42AF-859E-EDBB9C92FD09}"/>
    <cellStyle name="Total 2 4 3 3 10 4 3" xfId="42360" xr:uid="{64A694A8-7A38-49D4-B071-DA184317E7AC}"/>
    <cellStyle name="Total 2 4 3 3 10 5" xfId="42361" xr:uid="{89F1E96E-F20E-45A3-A90F-5258211DB382}"/>
    <cellStyle name="Total 2 4 3 3 10 5 2" xfId="42362" xr:uid="{80DEBB2D-2A68-4AF4-A54A-6ECFC29D537E}"/>
    <cellStyle name="Total 2 4 3 3 10 5 3" xfId="42363" xr:uid="{87E22B62-3761-4476-BA91-59A2A7EC2BB6}"/>
    <cellStyle name="Total 2 4 3 3 10 6" xfId="42364" xr:uid="{5C40E307-C441-4619-97D6-396148BFA336}"/>
    <cellStyle name="Total 2 4 3 3 10 6 2" xfId="42365" xr:uid="{1EAB5CDF-3FA7-4640-90C6-3F745B277530}"/>
    <cellStyle name="Total 2 4 3 3 10 6 3" xfId="42366" xr:uid="{5FA2FF0A-8C74-4192-BA9B-01F32AA6A5E8}"/>
    <cellStyle name="Total 2 4 3 3 10 7" xfId="42367" xr:uid="{B4387512-E09D-44B3-B6B9-616A6D15D889}"/>
    <cellStyle name="Total 2 4 3 3 10 8" xfId="42368" xr:uid="{D4FDD436-158E-4A64-A17D-91D3E58DE36E}"/>
    <cellStyle name="Total 2 4 3 3 11" xfId="42369" xr:uid="{6AB4FB02-AC9C-4619-9BF4-08709BDBC0D3}"/>
    <cellStyle name="Total 2 4 3 3 11 2" xfId="42370" xr:uid="{11213D87-02E8-4139-BF05-B0007754369E}"/>
    <cellStyle name="Total 2 4 3 3 11 2 2" xfId="42371" xr:uid="{83B28D40-F6EC-4A3B-908A-E64869312198}"/>
    <cellStyle name="Total 2 4 3 3 11 2 3" xfId="42372" xr:uid="{639794AF-EF49-46A4-9E04-9BCDB9340B96}"/>
    <cellStyle name="Total 2 4 3 3 11 3" xfId="42373" xr:uid="{DBD08819-5516-4632-9AC6-A72318848607}"/>
    <cellStyle name="Total 2 4 3 3 11 3 2" xfId="42374" xr:uid="{4CBAF9E1-FF47-457B-9D8B-983FF028E188}"/>
    <cellStyle name="Total 2 4 3 3 11 3 3" xfId="42375" xr:uid="{E38105E9-2516-45FF-83C8-7F01D5C65940}"/>
    <cellStyle name="Total 2 4 3 3 11 4" xfId="42376" xr:uid="{8FE8B61C-0466-4C04-A569-AE419E1481AE}"/>
    <cellStyle name="Total 2 4 3 3 11 4 2" xfId="42377" xr:uid="{1FB7AD6F-E17C-4E00-BBD7-63AE62BEF093}"/>
    <cellStyle name="Total 2 4 3 3 11 4 3" xfId="42378" xr:uid="{2BFE8BF7-0D23-4337-AE04-EE8B8A61BDB7}"/>
    <cellStyle name="Total 2 4 3 3 11 5" xfId="42379" xr:uid="{BCA5F27B-3C43-4901-8C9E-4EBA5A0744D6}"/>
    <cellStyle name="Total 2 4 3 3 11 5 2" xfId="42380" xr:uid="{784CFDC0-FC91-46B7-B188-A504E7F806C7}"/>
    <cellStyle name="Total 2 4 3 3 11 5 3" xfId="42381" xr:uid="{9C2FA7DA-DEED-4E79-875A-7B03FED25ED9}"/>
    <cellStyle name="Total 2 4 3 3 11 6" xfId="42382" xr:uid="{040E0526-0702-4CD5-8631-1F6139BE3DF2}"/>
    <cellStyle name="Total 2 4 3 3 11 6 2" xfId="42383" xr:uid="{2E8DF832-AB0B-4D63-9200-C3F97063FF15}"/>
    <cellStyle name="Total 2 4 3 3 11 6 3" xfId="42384" xr:uid="{1682B11A-1DD9-4477-8A18-5FEA0E172BCF}"/>
    <cellStyle name="Total 2 4 3 3 11 7" xfId="42385" xr:uid="{F8386F65-D7B5-4822-9713-4A0AA56348A8}"/>
    <cellStyle name="Total 2 4 3 3 11 8" xfId="42386" xr:uid="{DF2E6B91-0F1F-4D62-A2EF-765447CFD2A4}"/>
    <cellStyle name="Total 2 4 3 3 12" xfId="42387" xr:uid="{D836C5FD-7F9E-4A91-A44A-1C0A1846FCE3}"/>
    <cellStyle name="Total 2 4 3 3 12 2" xfId="42388" xr:uid="{4BC52F85-D3D0-4300-8BC1-27606ADE342E}"/>
    <cellStyle name="Total 2 4 3 3 12 2 2" xfId="42389" xr:uid="{E42260FC-55A7-4550-9EF2-6F8AB8A1E729}"/>
    <cellStyle name="Total 2 4 3 3 12 2 3" xfId="42390" xr:uid="{0D40674E-3AA9-41BD-943E-8E2AE0941BD6}"/>
    <cellStyle name="Total 2 4 3 3 12 3" xfId="42391" xr:uid="{34F24D8C-DC42-451E-9D33-A291F0AB02DE}"/>
    <cellStyle name="Total 2 4 3 3 12 3 2" xfId="42392" xr:uid="{5B355B5D-C434-4290-915B-CA0DA1B761DE}"/>
    <cellStyle name="Total 2 4 3 3 12 3 3" xfId="42393" xr:uid="{508C4D78-7C99-46EA-9BAF-FE12CA62E731}"/>
    <cellStyle name="Total 2 4 3 3 12 4" xfId="42394" xr:uid="{286EE41C-EE3A-4656-9972-38D3B8EC0200}"/>
    <cellStyle name="Total 2 4 3 3 12 4 2" xfId="42395" xr:uid="{DC00EE28-D686-426B-97BE-6BEA98A28C80}"/>
    <cellStyle name="Total 2 4 3 3 12 4 3" xfId="42396" xr:uid="{DB6D232F-47B2-4EB7-B010-B4969F710546}"/>
    <cellStyle name="Total 2 4 3 3 12 5" xfId="42397" xr:uid="{25E3CB1A-709C-433F-8082-E2799532749E}"/>
    <cellStyle name="Total 2 4 3 3 12 5 2" xfId="42398" xr:uid="{69DB7969-BCC7-42BE-81A9-81CDD1896B8F}"/>
    <cellStyle name="Total 2 4 3 3 12 5 3" xfId="42399" xr:uid="{3CEA3248-68DC-4EFA-9D5C-8E87303CA48C}"/>
    <cellStyle name="Total 2 4 3 3 12 6" xfId="42400" xr:uid="{CEF7015C-8838-46F3-82C6-B7F6774A9848}"/>
    <cellStyle name="Total 2 4 3 3 12 6 2" xfId="42401" xr:uid="{2ED9AF19-F0F1-4B9A-92A7-E4928308A98C}"/>
    <cellStyle name="Total 2 4 3 3 12 6 3" xfId="42402" xr:uid="{07168926-B60B-4785-97D5-CB65C6B6BB65}"/>
    <cellStyle name="Total 2 4 3 3 12 7" xfId="42403" xr:uid="{1E16020A-857D-4BAB-8A2B-05D9C72467AC}"/>
    <cellStyle name="Total 2 4 3 3 12 8" xfId="42404" xr:uid="{77CA2DB1-FAF7-489B-8173-29151D218482}"/>
    <cellStyle name="Total 2 4 3 3 13" xfId="42405" xr:uid="{161E8935-D12B-490E-B8ED-6F2568519899}"/>
    <cellStyle name="Total 2 4 3 3 13 2" xfId="42406" xr:uid="{A2E8FFB4-14CC-4A56-BD43-2B19085C83E0}"/>
    <cellStyle name="Total 2 4 3 3 13 2 2" xfId="42407" xr:uid="{6A34A06A-6485-413D-BE8F-C77F6D2BC69C}"/>
    <cellStyle name="Total 2 4 3 3 13 2 3" xfId="42408" xr:uid="{0F8FBA84-6F9F-4C37-88F8-83780EFC4B13}"/>
    <cellStyle name="Total 2 4 3 3 13 3" xfId="42409" xr:uid="{7421544B-01DC-446F-AC0A-ED0DC35EF171}"/>
    <cellStyle name="Total 2 4 3 3 13 3 2" xfId="42410" xr:uid="{A056549C-32FD-46A6-A505-89919BFB61B9}"/>
    <cellStyle name="Total 2 4 3 3 13 3 3" xfId="42411" xr:uid="{6323AEA2-B82E-479C-96C9-3F6E7EDC5F67}"/>
    <cellStyle name="Total 2 4 3 3 13 4" xfId="42412" xr:uid="{26556EAE-474F-4B19-9C96-384C9DD1BCF4}"/>
    <cellStyle name="Total 2 4 3 3 13 4 2" xfId="42413" xr:uid="{64062382-E035-4F0E-8C85-419C0A0B1176}"/>
    <cellStyle name="Total 2 4 3 3 13 4 3" xfId="42414" xr:uid="{A663DA92-F8AD-4ABD-A1D0-99E1C48F498F}"/>
    <cellStyle name="Total 2 4 3 3 13 5" xfId="42415" xr:uid="{3131AD03-AEF6-438B-96DD-6E150DDB16E8}"/>
    <cellStyle name="Total 2 4 3 3 13 5 2" xfId="42416" xr:uid="{D8A3F99C-6814-4A3E-B52F-52AA676C5DAA}"/>
    <cellStyle name="Total 2 4 3 3 13 5 3" xfId="42417" xr:uid="{0DE555FE-4BE7-437F-A9B8-80CAF656E364}"/>
    <cellStyle name="Total 2 4 3 3 13 6" xfId="42418" xr:uid="{D0E33AA3-C6B7-4A21-84CD-EDD14198B9F5}"/>
    <cellStyle name="Total 2 4 3 3 13 6 2" xfId="42419" xr:uid="{01402821-CBB3-44F8-927A-DB7CA1C1FB46}"/>
    <cellStyle name="Total 2 4 3 3 13 6 3" xfId="42420" xr:uid="{B8B9BCE0-464D-4DD7-AC8C-BCD7751C9314}"/>
    <cellStyle name="Total 2 4 3 3 13 7" xfId="42421" xr:uid="{32054C23-98B2-4F03-9DBB-D60F5F7D45A2}"/>
    <cellStyle name="Total 2 4 3 3 13 8" xfId="42422" xr:uid="{F6230FB2-A279-41D7-A81C-DE3DC470CB0D}"/>
    <cellStyle name="Total 2 4 3 3 14" xfId="42423" xr:uid="{5AD35A50-2D70-438D-B0B0-E61CC471090E}"/>
    <cellStyle name="Total 2 4 3 3 14 2" xfId="42424" xr:uid="{1FDD9F58-077B-472A-AEE8-8DD9AF28F9FA}"/>
    <cellStyle name="Total 2 4 3 3 14 2 2" xfId="42425" xr:uid="{E15A1E3E-61D4-435C-B6DB-FC1BBA79B157}"/>
    <cellStyle name="Total 2 4 3 3 14 2 3" xfId="42426" xr:uid="{F58BDDAB-EA16-4BB3-A10C-00BA35C0857D}"/>
    <cellStyle name="Total 2 4 3 3 14 3" xfId="42427" xr:uid="{6FBD140A-D274-47B3-837E-7013FD258B8A}"/>
    <cellStyle name="Total 2 4 3 3 14 3 2" xfId="42428" xr:uid="{8106BC8C-ED9A-42CE-8BAB-BB19DC63F103}"/>
    <cellStyle name="Total 2 4 3 3 14 3 3" xfId="42429" xr:uid="{1F2CE4AB-3D3A-4729-AEE9-C4057820C991}"/>
    <cellStyle name="Total 2 4 3 3 14 4" xfId="42430" xr:uid="{0F23F8D9-B004-409D-9B58-B8351C8237D8}"/>
    <cellStyle name="Total 2 4 3 3 14 4 2" xfId="42431" xr:uid="{3D20B91A-34A7-4F31-B1F4-D76666AD4138}"/>
    <cellStyle name="Total 2 4 3 3 14 4 3" xfId="42432" xr:uid="{DFBF8C48-D579-44AA-8A9D-B81F4304A640}"/>
    <cellStyle name="Total 2 4 3 3 14 5" xfId="42433" xr:uid="{BD8680C4-6230-4ACB-8ED2-C00C6D35B016}"/>
    <cellStyle name="Total 2 4 3 3 14 5 2" xfId="42434" xr:uid="{3CB1CA37-B77B-40D5-A3D8-705CDC98C154}"/>
    <cellStyle name="Total 2 4 3 3 14 5 3" xfId="42435" xr:uid="{82A72E1B-8772-4BD1-B974-946E5DD19589}"/>
    <cellStyle name="Total 2 4 3 3 14 6" xfId="42436" xr:uid="{A86A7FED-8EFF-4ECF-8162-CDD2CBC55AA7}"/>
    <cellStyle name="Total 2 4 3 3 14 6 2" xfId="42437" xr:uid="{57E7A9D4-96AA-4C74-A707-4FCD1C22BF88}"/>
    <cellStyle name="Total 2 4 3 3 14 6 3" xfId="42438" xr:uid="{96390098-C874-4EFF-BBB7-9805DAA1442D}"/>
    <cellStyle name="Total 2 4 3 3 14 7" xfId="42439" xr:uid="{C40F3550-A648-4C05-BA5D-AAF2ACC1AB79}"/>
    <cellStyle name="Total 2 4 3 3 14 8" xfId="42440" xr:uid="{B1803155-7EC8-4A7F-BEA0-EBF40033BB7B}"/>
    <cellStyle name="Total 2 4 3 3 15" xfId="42441" xr:uid="{35B77566-025C-470A-AE24-62C85C6AB4DF}"/>
    <cellStyle name="Total 2 4 3 3 15 2" xfId="42442" xr:uid="{0B9F9EC7-C9D3-4F85-B820-6DAD93996116}"/>
    <cellStyle name="Total 2 4 3 3 15 3" xfId="42443" xr:uid="{1F58AA71-A03C-4885-BC0B-EBE271A47644}"/>
    <cellStyle name="Total 2 4 3 3 16" xfId="42444" xr:uid="{32A0FF8C-F480-4ABB-907F-6786B587F440}"/>
    <cellStyle name="Total 2 4 3 3 16 2" xfId="42445" xr:uid="{C87A48D5-2F5A-45FB-8C2F-150DF9B03D1F}"/>
    <cellStyle name="Total 2 4 3 3 16 3" xfId="42446" xr:uid="{8A51591C-A3B8-46EB-8609-82EDE64FC7E4}"/>
    <cellStyle name="Total 2 4 3 3 17" xfId="42447" xr:uid="{B7D8CCD7-5A3D-436B-8D94-EBCD98103590}"/>
    <cellStyle name="Total 2 4 3 3 18" xfId="42448" xr:uid="{B3917856-D834-4C98-ACB5-58497D145638}"/>
    <cellStyle name="Total 2 4 3 3 2" xfId="42449" xr:uid="{051B4809-BCAB-41B5-A55A-F49C40491586}"/>
    <cellStyle name="Total 2 4 3 3 2 2" xfId="42450" xr:uid="{0725A3AB-02EC-416A-94FD-768891F19603}"/>
    <cellStyle name="Total 2 4 3 3 2 2 2" xfId="42451" xr:uid="{49984CD3-CD30-4CB3-B5FE-45047E7F0C5F}"/>
    <cellStyle name="Total 2 4 3 3 2 2 3" xfId="42452" xr:uid="{766E52B5-AEF9-48F1-B2F0-88779A30256A}"/>
    <cellStyle name="Total 2 4 3 3 2 3" xfId="42453" xr:uid="{1C80F011-CF00-466D-B46A-EA7C2FAC1AED}"/>
    <cellStyle name="Total 2 4 3 3 2 3 2" xfId="42454" xr:uid="{D15CCD92-570E-45C5-B813-30E157C1275B}"/>
    <cellStyle name="Total 2 4 3 3 2 3 3" xfId="42455" xr:uid="{70719043-1044-4D24-A247-B32B8B1F02A2}"/>
    <cellStyle name="Total 2 4 3 3 2 4" xfId="42456" xr:uid="{ECC6D152-B397-4218-9EB6-63E5DBE79525}"/>
    <cellStyle name="Total 2 4 3 3 2 4 2" xfId="42457" xr:uid="{CA3AE8D2-9608-4A5F-B590-B425FD9B423D}"/>
    <cellStyle name="Total 2 4 3 3 2 4 3" xfId="42458" xr:uid="{EC83C95C-D9C0-4592-B9A6-A79435983B15}"/>
    <cellStyle name="Total 2 4 3 3 2 5" xfId="42459" xr:uid="{01A31224-0F49-4CAB-B59D-6B49437DB06A}"/>
    <cellStyle name="Total 2 4 3 3 2 5 2" xfId="42460" xr:uid="{EDEF9789-BE2F-4652-88A4-E707EBD3C0BA}"/>
    <cellStyle name="Total 2 4 3 3 2 5 3" xfId="42461" xr:uid="{34189676-4995-44EA-BAC1-8343B6198CE0}"/>
    <cellStyle name="Total 2 4 3 3 2 6" xfId="42462" xr:uid="{228A9A5C-616A-4CB9-B2AB-EAA44E245CA7}"/>
    <cellStyle name="Total 2 4 3 3 2 6 2" xfId="42463" xr:uid="{116A7A9A-2E26-4157-AB65-4D6A5266BFFF}"/>
    <cellStyle name="Total 2 4 3 3 2 6 3" xfId="42464" xr:uid="{32E2EC34-DFA3-41B2-8D18-0D8EF208B0A1}"/>
    <cellStyle name="Total 2 4 3 3 2 7" xfId="42465" xr:uid="{C8C4A954-7561-4B5B-B84B-AEC653BA26FC}"/>
    <cellStyle name="Total 2 4 3 3 2 8" xfId="42466" xr:uid="{5A3765F7-7004-4DD5-B879-763E4ECED35B}"/>
    <cellStyle name="Total 2 4 3 3 2 9" xfId="42467" xr:uid="{007BD8C4-DDBA-4BC5-BAC4-E5428A8FB54D}"/>
    <cellStyle name="Total 2 4 3 3 3" xfId="42468" xr:uid="{A667479A-C70C-44F8-8AF8-2029896B3399}"/>
    <cellStyle name="Total 2 4 3 3 3 2" xfId="42469" xr:uid="{7E54A7AD-F79A-402A-AD9E-AB8EEC34733F}"/>
    <cellStyle name="Total 2 4 3 3 3 2 2" xfId="42470" xr:uid="{CB776F9D-12BD-422F-BC4A-DF9CD7536BAB}"/>
    <cellStyle name="Total 2 4 3 3 3 2 3" xfId="42471" xr:uid="{52651ABA-C57E-4FCE-8BE1-19846B2CF19F}"/>
    <cellStyle name="Total 2 4 3 3 3 3" xfId="42472" xr:uid="{E07A648C-8555-4A9A-B421-FF59030F4119}"/>
    <cellStyle name="Total 2 4 3 3 3 3 2" xfId="42473" xr:uid="{198A81A2-9451-43EB-B026-0C569E996D54}"/>
    <cellStyle name="Total 2 4 3 3 3 3 3" xfId="42474" xr:uid="{CD28C08D-5541-4DD8-A76E-05A684A0DCE0}"/>
    <cellStyle name="Total 2 4 3 3 3 4" xfId="42475" xr:uid="{E1BA0ADC-A255-427E-83C0-E1724346C422}"/>
    <cellStyle name="Total 2 4 3 3 3 4 2" xfId="42476" xr:uid="{2C5346E5-EF6E-4D34-910D-AC49361C4F35}"/>
    <cellStyle name="Total 2 4 3 3 3 4 3" xfId="42477" xr:uid="{9AE8CAD7-79AD-46E3-9702-597ABCDF447D}"/>
    <cellStyle name="Total 2 4 3 3 3 5" xfId="42478" xr:uid="{FD94D666-8179-41C5-B3DF-F50333246DD0}"/>
    <cellStyle name="Total 2 4 3 3 3 5 2" xfId="42479" xr:uid="{41B10A53-3AE9-4B61-BA73-CC66BF740482}"/>
    <cellStyle name="Total 2 4 3 3 3 5 3" xfId="42480" xr:uid="{1604A7CB-6258-47F5-886C-00CCECE11318}"/>
    <cellStyle name="Total 2 4 3 3 3 6" xfId="42481" xr:uid="{DB57F12F-9BDA-43DF-B57F-7F8933F1CC47}"/>
    <cellStyle name="Total 2 4 3 3 3 6 2" xfId="42482" xr:uid="{4B1A471A-B13C-4DE6-B305-4C9B20E396F4}"/>
    <cellStyle name="Total 2 4 3 3 3 6 3" xfId="42483" xr:uid="{D8C001BE-5C08-424A-BE14-A65556148867}"/>
    <cellStyle name="Total 2 4 3 3 3 7" xfId="42484" xr:uid="{E57344C8-24BD-4B3C-BC4C-B045D07A95D1}"/>
    <cellStyle name="Total 2 4 3 3 3 8" xfId="42485" xr:uid="{C4BF0EB5-214A-49AA-A568-3DB3304D7667}"/>
    <cellStyle name="Total 2 4 3 3 3 9" xfId="42486" xr:uid="{5CCB53CB-BC62-4B01-9C17-9EB105BD996D}"/>
    <cellStyle name="Total 2 4 3 3 4" xfId="42487" xr:uid="{03CBCC59-6E15-409C-8256-9638CBE6E268}"/>
    <cellStyle name="Total 2 4 3 3 4 2" xfId="42488" xr:uid="{2F2309FF-B3E4-4A1E-BF1D-B9FB3FFF0C0A}"/>
    <cellStyle name="Total 2 4 3 3 4 2 2" xfId="42489" xr:uid="{83E70097-B8DB-430C-9EDE-3B26CC855A7C}"/>
    <cellStyle name="Total 2 4 3 3 4 2 3" xfId="42490" xr:uid="{DAE3751C-57BE-4EE6-8601-56C94A0C4DC9}"/>
    <cellStyle name="Total 2 4 3 3 4 3" xfId="42491" xr:uid="{EAB28182-59FF-4B16-98CF-74DB5170987E}"/>
    <cellStyle name="Total 2 4 3 3 4 3 2" xfId="42492" xr:uid="{82A94F56-33E1-4401-869F-E9839C48F217}"/>
    <cellStyle name="Total 2 4 3 3 4 3 3" xfId="42493" xr:uid="{6C55A367-DF26-4431-AEAF-0A0FA1AA977F}"/>
    <cellStyle name="Total 2 4 3 3 4 4" xfId="42494" xr:uid="{B36D7BFF-B69A-4305-B531-3B8DE3D87CE6}"/>
    <cellStyle name="Total 2 4 3 3 4 4 2" xfId="42495" xr:uid="{61BD525F-736D-4D05-8E00-D02009CEB319}"/>
    <cellStyle name="Total 2 4 3 3 4 4 3" xfId="42496" xr:uid="{9221915E-76FC-4263-8BA4-C3A9EDDEC191}"/>
    <cellStyle name="Total 2 4 3 3 4 5" xfId="42497" xr:uid="{0A0C586C-0500-4CE1-A3F9-46D83018DF3D}"/>
    <cellStyle name="Total 2 4 3 3 4 5 2" xfId="42498" xr:uid="{6B52BF01-873C-486A-9B36-CFB0B424A97E}"/>
    <cellStyle name="Total 2 4 3 3 4 5 3" xfId="42499" xr:uid="{57B7F66C-A876-47E6-AC04-F35738A27205}"/>
    <cellStyle name="Total 2 4 3 3 4 6" xfId="42500" xr:uid="{73523541-8246-4820-B37E-A1995785DE94}"/>
    <cellStyle name="Total 2 4 3 3 4 6 2" xfId="42501" xr:uid="{EB76D7BC-4A80-44D4-9005-49666ECD2CE4}"/>
    <cellStyle name="Total 2 4 3 3 4 6 3" xfId="42502" xr:uid="{7FEEA47B-862E-4887-AA11-AFCA9A6D8B81}"/>
    <cellStyle name="Total 2 4 3 3 4 7" xfId="42503" xr:uid="{5B90727D-1228-4549-AB62-FAE1D37AD01F}"/>
    <cellStyle name="Total 2 4 3 3 4 8" xfId="42504" xr:uid="{DDDCC264-4BB3-47E6-B282-2473A68A798D}"/>
    <cellStyle name="Total 2 4 3 3 4 9" xfId="42505" xr:uid="{30C7BB35-CD08-4FA6-A5FB-5D6C1CC95C91}"/>
    <cellStyle name="Total 2 4 3 3 5" xfId="42506" xr:uid="{737756C7-A8F4-41A6-8EA3-3C8309474A20}"/>
    <cellStyle name="Total 2 4 3 3 5 2" xfId="42507" xr:uid="{02D9A228-FC6D-4FD3-8AF6-CF7AA7396C70}"/>
    <cellStyle name="Total 2 4 3 3 5 2 2" xfId="42508" xr:uid="{29F4616C-6F8F-40F5-A467-42CF1511D259}"/>
    <cellStyle name="Total 2 4 3 3 5 2 3" xfId="42509" xr:uid="{60165B7E-42BA-4ABC-8E67-C8815DCA106A}"/>
    <cellStyle name="Total 2 4 3 3 5 3" xfId="42510" xr:uid="{70D165E9-E99F-45EA-97AC-00D64AADDC27}"/>
    <cellStyle name="Total 2 4 3 3 5 3 2" xfId="42511" xr:uid="{A8DC9241-5F7A-4081-ACE5-E934420F168F}"/>
    <cellStyle name="Total 2 4 3 3 5 3 3" xfId="42512" xr:uid="{3D64ED45-821C-4F14-B711-0126A462D3A8}"/>
    <cellStyle name="Total 2 4 3 3 5 4" xfId="42513" xr:uid="{981A9231-93FE-4DE1-9A49-3BD44DB65150}"/>
    <cellStyle name="Total 2 4 3 3 5 4 2" xfId="42514" xr:uid="{043211DC-E5A1-4685-989E-69131ECC575B}"/>
    <cellStyle name="Total 2 4 3 3 5 4 3" xfId="42515" xr:uid="{55D86E37-A646-460C-82AB-C6F04E796469}"/>
    <cellStyle name="Total 2 4 3 3 5 5" xfId="42516" xr:uid="{7D3DDBB9-7949-46A6-9942-94DD9C688443}"/>
    <cellStyle name="Total 2 4 3 3 5 5 2" xfId="42517" xr:uid="{41EAD97B-6CDD-41C8-8C16-100AC0D6DD92}"/>
    <cellStyle name="Total 2 4 3 3 5 5 3" xfId="42518" xr:uid="{E4138070-CCF2-4F67-B179-D11901A9C79F}"/>
    <cellStyle name="Total 2 4 3 3 5 6" xfId="42519" xr:uid="{4360534C-4D75-4610-A6D6-4388499C1020}"/>
    <cellStyle name="Total 2 4 3 3 5 6 2" xfId="42520" xr:uid="{968A1E4E-596B-4CBF-836C-0B9BDAF372D2}"/>
    <cellStyle name="Total 2 4 3 3 5 6 3" xfId="42521" xr:uid="{29C6C366-808B-4245-BBEE-83820377045F}"/>
    <cellStyle name="Total 2 4 3 3 5 7" xfId="42522" xr:uid="{598A387A-04F8-476E-B6A2-06A43E9D6C0F}"/>
    <cellStyle name="Total 2 4 3 3 5 8" xfId="42523" xr:uid="{D1469433-0008-4A5B-9474-20673862B0C9}"/>
    <cellStyle name="Total 2 4 3 3 5 9" xfId="42524" xr:uid="{E3B557F6-4AC4-4643-9701-07B45CDC80E0}"/>
    <cellStyle name="Total 2 4 3 3 6" xfId="42525" xr:uid="{6A7B8CD3-0C28-49CD-8BAA-10E1299E7D8D}"/>
    <cellStyle name="Total 2 4 3 3 6 2" xfId="42526" xr:uid="{9732113B-3E7A-4A04-8933-6B35FC96CB42}"/>
    <cellStyle name="Total 2 4 3 3 6 2 2" xfId="42527" xr:uid="{2D89068D-8208-4683-BC66-351340449FF2}"/>
    <cellStyle name="Total 2 4 3 3 6 2 3" xfId="42528" xr:uid="{072D9F56-1080-4A2E-A578-1D65FDA03570}"/>
    <cellStyle name="Total 2 4 3 3 6 3" xfId="42529" xr:uid="{793DA667-306E-49D8-8936-AB4EEDA917BC}"/>
    <cellStyle name="Total 2 4 3 3 6 3 2" xfId="42530" xr:uid="{EEA003F5-98F1-4DA4-9CAB-AE9A4E8A5560}"/>
    <cellStyle name="Total 2 4 3 3 6 3 3" xfId="42531" xr:uid="{E3C46695-E48C-4BDC-ADA1-A792357963A7}"/>
    <cellStyle name="Total 2 4 3 3 6 4" xfId="42532" xr:uid="{1555A163-0A2B-41B9-90CF-1057551645C6}"/>
    <cellStyle name="Total 2 4 3 3 6 4 2" xfId="42533" xr:uid="{4C5CCBBC-95D0-4072-8BE0-A1D044CCCDF8}"/>
    <cellStyle name="Total 2 4 3 3 6 4 3" xfId="42534" xr:uid="{2B953607-91DD-4C3F-8004-A400983175DA}"/>
    <cellStyle name="Total 2 4 3 3 6 5" xfId="42535" xr:uid="{F83A4373-FD1D-4CD7-9509-E1176F8C12C2}"/>
    <cellStyle name="Total 2 4 3 3 6 5 2" xfId="42536" xr:uid="{7FC961F8-B13D-4120-9851-C88627D21744}"/>
    <cellStyle name="Total 2 4 3 3 6 5 3" xfId="42537" xr:uid="{A5042083-196A-4661-96E0-AF159DB8CAC0}"/>
    <cellStyle name="Total 2 4 3 3 6 6" xfId="42538" xr:uid="{4394B8FC-AF1C-4940-BEFB-3BBFFC9E5D71}"/>
    <cellStyle name="Total 2 4 3 3 6 6 2" xfId="42539" xr:uid="{FEAD1A1D-660F-44CE-AE22-10F87E4128CB}"/>
    <cellStyle name="Total 2 4 3 3 6 6 3" xfId="42540" xr:uid="{3CAFCC71-99EB-47E3-9B8E-D7A2E738FB74}"/>
    <cellStyle name="Total 2 4 3 3 6 7" xfId="42541" xr:uid="{DA7E8BCD-FD66-4F2B-A985-44D30EE74FB1}"/>
    <cellStyle name="Total 2 4 3 3 6 8" xfId="42542" xr:uid="{31A2429B-2C69-45F8-A0D7-080AE383B15B}"/>
    <cellStyle name="Total 2 4 3 3 6 9" xfId="42543" xr:uid="{75B4AAB7-9BCC-4DAF-82D3-A258460B42B8}"/>
    <cellStyle name="Total 2 4 3 3 7" xfId="42544" xr:uid="{8985ABD1-0D41-4200-AFA4-294C8900831D}"/>
    <cellStyle name="Total 2 4 3 3 7 2" xfId="42545" xr:uid="{0A28ADDD-A51B-4196-ACDF-231B1C002239}"/>
    <cellStyle name="Total 2 4 3 3 7 2 2" xfId="42546" xr:uid="{EA1CAE88-C0EF-431A-B4D5-43144B73AAA7}"/>
    <cellStyle name="Total 2 4 3 3 7 2 3" xfId="42547" xr:uid="{28111FAD-3C1F-4C95-B7B0-52137F9A4CBE}"/>
    <cellStyle name="Total 2 4 3 3 7 3" xfId="42548" xr:uid="{7F3F81BD-9AAE-4E09-8BE5-6F08D0FA10F4}"/>
    <cellStyle name="Total 2 4 3 3 7 3 2" xfId="42549" xr:uid="{9AC2111A-7E85-451D-9D9A-A42877409DFA}"/>
    <cellStyle name="Total 2 4 3 3 7 3 3" xfId="42550" xr:uid="{D49A4B41-C576-4A12-B63F-2987AC3A3755}"/>
    <cellStyle name="Total 2 4 3 3 7 4" xfId="42551" xr:uid="{F2247CD3-2D01-4CA5-9EBC-16CDBF8FB373}"/>
    <cellStyle name="Total 2 4 3 3 7 4 2" xfId="42552" xr:uid="{40A65A50-1AB1-4CEA-8158-B743DA626322}"/>
    <cellStyle name="Total 2 4 3 3 7 4 3" xfId="42553" xr:uid="{8248A4FB-637E-40A5-B491-7F201352CAF4}"/>
    <cellStyle name="Total 2 4 3 3 7 5" xfId="42554" xr:uid="{C858E313-B79A-497C-B3C5-12F2251AEA51}"/>
    <cellStyle name="Total 2 4 3 3 7 5 2" xfId="42555" xr:uid="{007E6079-6EDD-4874-926D-502F60B2C96E}"/>
    <cellStyle name="Total 2 4 3 3 7 5 3" xfId="42556" xr:uid="{528525C5-6BCD-4B19-9DC1-7D5991BF1189}"/>
    <cellStyle name="Total 2 4 3 3 7 6" xfId="42557" xr:uid="{73351320-B71B-4509-8B49-253401DAC7A2}"/>
    <cellStyle name="Total 2 4 3 3 7 6 2" xfId="42558" xr:uid="{D7B7633A-F1FE-43EE-827A-1FBCFDFAD441}"/>
    <cellStyle name="Total 2 4 3 3 7 6 3" xfId="42559" xr:uid="{F02E5D19-CFA1-4BBD-A312-35FB7294C4E6}"/>
    <cellStyle name="Total 2 4 3 3 7 7" xfId="42560" xr:uid="{4F0FFDC6-605B-496D-924B-D70FA791C571}"/>
    <cellStyle name="Total 2 4 3 3 7 8" xfId="42561" xr:uid="{5AC41983-05EF-48C4-BE72-845BDEA56353}"/>
    <cellStyle name="Total 2 4 3 3 7 9" xfId="42562" xr:uid="{120FAC00-CAAA-47E9-BCA5-9EA85CAC07E7}"/>
    <cellStyle name="Total 2 4 3 3 8" xfId="42563" xr:uid="{973D31FA-91DC-4EE0-9648-74D856756B9E}"/>
    <cellStyle name="Total 2 4 3 3 8 2" xfId="42564" xr:uid="{8CB21239-EB7F-466A-8094-2160F27D80C9}"/>
    <cellStyle name="Total 2 4 3 3 8 2 2" xfId="42565" xr:uid="{17241E3E-F069-44E0-BD21-36E629F3D296}"/>
    <cellStyle name="Total 2 4 3 3 8 2 3" xfId="42566" xr:uid="{63F28F96-0CCB-4567-8537-A47F793A5BA5}"/>
    <cellStyle name="Total 2 4 3 3 8 3" xfId="42567" xr:uid="{DD52889C-7132-4349-8023-1B255DAD168A}"/>
    <cellStyle name="Total 2 4 3 3 8 3 2" xfId="42568" xr:uid="{FA34C5EE-8F7C-4B31-A268-0826BF800776}"/>
    <cellStyle name="Total 2 4 3 3 8 3 3" xfId="42569" xr:uid="{729513EF-5DB6-4AC7-9DF7-71FCA825EF1F}"/>
    <cellStyle name="Total 2 4 3 3 8 4" xfId="42570" xr:uid="{1F50B294-5C66-4A9C-A8CF-A655D4666CE1}"/>
    <cellStyle name="Total 2 4 3 3 8 4 2" xfId="42571" xr:uid="{94B11938-B981-40E2-A4C3-AEF985B63EC3}"/>
    <cellStyle name="Total 2 4 3 3 8 4 3" xfId="42572" xr:uid="{22FA20A2-44E5-41B9-9175-95F2CDE4FD5E}"/>
    <cellStyle name="Total 2 4 3 3 8 5" xfId="42573" xr:uid="{2B4CCA0C-8521-466D-9255-234394EB2E92}"/>
    <cellStyle name="Total 2 4 3 3 8 5 2" xfId="42574" xr:uid="{7C734530-B917-4C59-8AC3-5F5B7E4A4CF3}"/>
    <cellStyle name="Total 2 4 3 3 8 5 3" xfId="42575" xr:uid="{717A9DCB-E1B9-4499-9E55-A0F7D6B9FF1C}"/>
    <cellStyle name="Total 2 4 3 3 8 6" xfId="42576" xr:uid="{D6D2FBD9-BCBD-4C38-896A-A028ACBF0C9D}"/>
    <cellStyle name="Total 2 4 3 3 8 6 2" xfId="42577" xr:uid="{DC961201-6716-4D7B-98C6-635F4544AB13}"/>
    <cellStyle name="Total 2 4 3 3 8 6 3" xfId="42578" xr:uid="{4F45462A-8338-4084-8267-D7B5DAEE43D2}"/>
    <cellStyle name="Total 2 4 3 3 8 7" xfId="42579" xr:uid="{23ECD17E-780E-4B16-ACF5-E0FB9F0637D8}"/>
    <cellStyle name="Total 2 4 3 3 8 8" xfId="42580" xr:uid="{14FC9EF3-14C5-497C-829B-D9F396853417}"/>
    <cellStyle name="Total 2 4 3 3 8 9" xfId="42581" xr:uid="{9252918A-C4DB-41B0-88E1-5B6B374793D9}"/>
    <cellStyle name="Total 2 4 3 3 9" xfId="42582" xr:uid="{B3AA070B-0DEA-4732-AF68-9390C9AC8F71}"/>
    <cellStyle name="Total 2 4 3 3 9 2" xfId="42583" xr:uid="{20F8B427-876D-4603-A44C-CA5BE1A65718}"/>
    <cellStyle name="Total 2 4 3 3 9 2 2" xfId="42584" xr:uid="{34B95C24-1B86-4A12-8811-B7E1C0D9951C}"/>
    <cellStyle name="Total 2 4 3 3 9 2 3" xfId="42585" xr:uid="{27C07A18-E201-4583-A3C7-4290330B21FF}"/>
    <cellStyle name="Total 2 4 3 3 9 3" xfId="42586" xr:uid="{EEB710F4-3939-49BC-8514-7304BCFFCE71}"/>
    <cellStyle name="Total 2 4 3 3 9 3 2" xfId="42587" xr:uid="{1D48B636-9B93-43D6-BAEB-40AC9E528B75}"/>
    <cellStyle name="Total 2 4 3 3 9 3 3" xfId="42588" xr:uid="{3DDF9CAA-FE87-4A38-88DD-8CB7CFDCE10C}"/>
    <cellStyle name="Total 2 4 3 3 9 4" xfId="42589" xr:uid="{C023B2A0-0989-4983-952A-840ED889D098}"/>
    <cellStyle name="Total 2 4 3 3 9 4 2" xfId="42590" xr:uid="{07A8F417-D15E-4C29-A885-1FC241BC0C99}"/>
    <cellStyle name="Total 2 4 3 3 9 4 3" xfId="42591" xr:uid="{A04E661D-4702-47CF-BC1A-CE49D28A01AF}"/>
    <cellStyle name="Total 2 4 3 3 9 5" xfId="42592" xr:uid="{BE62B534-1C53-400B-9EDA-3DF7FBA6DFF6}"/>
    <cellStyle name="Total 2 4 3 3 9 5 2" xfId="42593" xr:uid="{21D3467D-905D-4D5A-ADA0-1573817A2701}"/>
    <cellStyle name="Total 2 4 3 3 9 5 3" xfId="42594" xr:uid="{2AB91988-6185-42D0-AC10-CCAD6B51A9E7}"/>
    <cellStyle name="Total 2 4 3 3 9 6" xfId="42595" xr:uid="{2C5CFA96-054A-46C1-9DFA-B1E61005E86B}"/>
    <cellStyle name="Total 2 4 3 3 9 6 2" xfId="42596" xr:uid="{F453A18A-ADDB-4EE3-AD9F-E2F050565457}"/>
    <cellStyle name="Total 2 4 3 3 9 6 3" xfId="42597" xr:uid="{E9F3E980-3996-45AF-8F3A-68BB5BBE98E1}"/>
    <cellStyle name="Total 2 4 3 3 9 7" xfId="42598" xr:uid="{382E49FF-EBC6-4A13-8BA6-BC2C98CA9CF7}"/>
    <cellStyle name="Total 2 4 3 3 9 8" xfId="42599" xr:uid="{9A09F570-32E5-40AD-97A0-558536AF6EA6}"/>
    <cellStyle name="Total 2 4 3 4" xfId="42600" xr:uid="{E72BF1EE-ABF5-43E1-B3AD-DF167DC74CB6}"/>
    <cellStyle name="Total 2 4 3 4 10" xfId="42601" xr:uid="{28D7867B-571B-4A66-B614-00EED2BECF88}"/>
    <cellStyle name="Total 2 4 3 4 11" xfId="42602" xr:uid="{3876F270-B19E-4528-9F53-12AEE3940009}"/>
    <cellStyle name="Total 2 4 3 4 2" xfId="42603" xr:uid="{7E8ADFD6-E5C7-49F6-9FA9-2B16C3C36B86}"/>
    <cellStyle name="Total 2 4 3 4 2 2" xfId="42604" xr:uid="{D0D9E4D6-FA5D-4FA9-8C94-631061B3F16B}"/>
    <cellStyle name="Total 2 4 3 4 2 3" xfId="42605" xr:uid="{7127A34F-49B2-486A-BD5C-5B9D9FCD5C86}"/>
    <cellStyle name="Total 2 4 3 4 2 4" xfId="42606" xr:uid="{E582F823-D353-4E5D-8D15-4E56255D1A9E}"/>
    <cellStyle name="Total 2 4 3 4 3" xfId="42607" xr:uid="{9A0001C9-D621-4A51-9C1D-44314CE454DC}"/>
    <cellStyle name="Total 2 4 3 4 3 2" xfId="42608" xr:uid="{3EB77A29-D494-4F0D-8A33-F6991FB5E40C}"/>
    <cellStyle name="Total 2 4 3 4 3 3" xfId="42609" xr:uid="{16B1B6DC-428A-4114-B910-D80F0EF65E4E}"/>
    <cellStyle name="Total 2 4 3 4 3 4" xfId="42610" xr:uid="{A30AE129-3707-4AC5-A42E-9997EF51ECDB}"/>
    <cellStyle name="Total 2 4 3 4 4" xfId="42611" xr:uid="{0722440B-7153-46AA-B28E-EE6ED62A1772}"/>
    <cellStyle name="Total 2 4 3 4 4 2" xfId="42612" xr:uid="{CAE8A488-D3E9-4746-A347-B2A4D97AF0A9}"/>
    <cellStyle name="Total 2 4 3 4 4 3" xfId="42613" xr:uid="{E551B8DB-53F3-438B-A46F-63FD24BDDBAF}"/>
    <cellStyle name="Total 2 4 3 4 4 4" xfId="42614" xr:uid="{605418EA-6548-48A7-8A19-5A21B58C66FD}"/>
    <cellStyle name="Total 2 4 3 4 5" xfId="42615" xr:uid="{D3967778-08B7-40B2-91FD-3DDD23C17965}"/>
    <cellStyle name="Total 2 4 3 4 5 2" xfId="42616" xr:uid="{8BBF543C-242E-404F-873C-D06BA10ABD0E}"/>
    <cellStyle name="Total 2 4 3 4 5 3" xfId="42617" xr:uid="{4027B448-F985-49C4-BEC4-2CF1F98F14A3}"/>
    <cellStyle name="Total 2 4 3 4 5 4" xfId="42618" xr:uid="{D5D4DB9B-F05D-4372-9F4D-C61C117F84B3}"/>
    <cellStyle name="Total 2 4 3 4 6" xfId="42619" xr:uid="{58F95429-0BDF-4D8B-8368-9B15AF9BA57C}"/>
    <cellStyle name="Total 2 4 3 4 6 2" xfId="42620" xr:uid="{98AB62B8-8B3C-400C-8A65-E9ECFD8EFAD8}"/>
    <cellStyle name="Total 2 4 3 4 6 3" xfId="42621" xr:uid="{40B39C56-A98F-446E-8C2C-D73D75DCAE5F}"/>
    <cellStyle name="Total 2 4 3 4 6 4" xfId="42622" xr:uid="{7130EAFB-AA37-42D4-AE8F-73A0AFFB1C21}"/>
    <cellStyle name="Total 2 4 3 4 7" xfId="42623" xr:uid="{F93851C3-6024-427A-872A-8EC1100CE692}"/>
    <cellStyle name="Total 2 4 3 4 8" xfId="42624" xr:uid="{49622119-AAEA-43D4-85CE-DAE1CB33AA31}"/>
    <cellStyle name="Total 2 4 3 4 9" xfId="42625" xr:uid="{BE4EB439-5E11-495A-8E2A-14B99EA65775}"/>
    <cellStyle name="Total 2 4 3 5" xfId="42626" xr:uid="{35D50160-C7BB-4837-AC20-B2C74C944BF0}"/>
    <cellStyle name="Total 2 4 3 5 10" xfId="42627" xr:uid="{EEC80475-6BAC-40C8-965D-60D7D03E7F1C}"/>
    <cellStyle name="Total 2 4 3 5 11" xfId="42628" xr:uid="{71556D30-9B97-4698-BCDB-2F4CD9B0CC21}"/>
    <cellStyle name="Total 2 4 3 5 2" xfId="42629" xr:uid="{B2FDBAEB-5D21-4D26-8435-E3140A65C5F4}"/>
    <cellStyle name="Total 2 4 3 5 2 2" xfId="42630" xr:uid="{AF498A99-4AE5-44B7-A709-80A535E8F3CD}"/>
    <cellStyle name="Total 2 4 3 5 2 3" xfId="42631" xr:uid="{D4529687-12A4-4573-9C97-556CBB2D85B6}"/>
    <cellStyle name="Total 2 4 3 5 2 4" xfId="42632" xr:uid="{88BCF393-3676-4E55-AB8E-BECBB0B63562}"/>
    <cellStyle name="Total 2 4 3 5 3" xfId="42633" xr:uid="{1ECE4881-C1DA-46F4-BC7B-FB1A011C6D3B}"/>
    <cellStyle name="Total 2 4 3 5 3 2" xfId="42634" xr:uid="{F4865C12-07E3-4D77-848F-B2969D393592}"/>
    <cellStyle name="Total 2 4 3 5 3 3" xfId="42635" xr:uid="{DE5CD7F0-0E2B-4B28-951F-4BAEF005CC61}"/>
    <cellStyle name="Total 2 4 3 5 3 4" xfId="42636" xr:uid="{7466171A-4C2E-48D7-9CF1-05220EFE67DC}"/>
    <cellStyle name="Total 2 4 3 5 4" xfId="42637" xr:uid="{935C89EB-E1EC-4D3A-A3E1-D853B58D057D}"/>
    <cellStyle name="Total 2 4 3 5 4 2" xfId="42638" xr:uid="{9E28C5E8-536C-4E1D-A06B-F5ADAABFE29C}"/>
    <cellStyle name="Total 2 4 3 5 4 3" xfId="42639" xr:uid="{CEF78983-6D14-498E-A3BB-A41F23895771}"/>
    <cellStyle name="Total 2 4 3 5 4 4" xfId="42640" xr:uid="{90EDA46E-1B5D-4FD3-B0C3-C851A13DB47C}"/>
    <cellStyle name="Total 2 4 3 5 5" xfId="42641" xr:uid="{7B5DF658-32E3-4045-BD7B-389C48D336CC}"/>
    <cellStyle name="Total 2 4 3 5 5 2" xfId="42642" xr:uid="{DE2580ED-D936-41F2-A97F-7309B7EBEE26}"/>
    <cellStyle name="Total 2 4 3 5 5 3" xfId="42643" xr:uid="{8408CCCC-128B-4A26-9078-04DDE9E347F1}"/>
    <cellStyle name="Total 2 4 3 5 5 4" xfId="42644" xr:uid="{08D18698-46E3-47BB-85B4-7E57B9ED2DC4}"/>
    <cellStyle name="Total 2 4 3 5 6" xfId="42645" xr:uid="{44641127-3130-4E43-8039-D555DC714988}"/>
    <cellStyle name="Total 2 4 3 5 6 2" xfId="42646" xr:uid="{14990C45-88D3-4BF5-A21F-7BBA7E6BF2EC}"/>
    <cellStyle name="Total 2 4 3 5 6 3" xfId="42647" xr:uid="{BD0C82AE-CD79-448D-BE49-C47952F66519}"/>
    <cellStyle name="Total 2 4 3 5 6 4" xfId="42648" xr:uid="{52B61372-E69F-4A15-B334-43577A743EAD}"/>
    <cellStyle name="Total 2 4 3 5 7" xfId="42649" xr:uid="{C4FB0693-1C25-41CE-93A8-EEBA8401E42C}"/>
    <cellStyle name="Total 2 4 3 5 8" xfId="42650" xr:uid="{9959E6F6-DFC8-410A-B0F4-172F5631C50D}"/>
    <cellStyle name="Total 2 4 3 5 9" xfId="42651" xr:uid="{3C7647B0-6228-424A-A604-829531856D6D}"/>
    <cellStyle name="Total 2 4 3 6" xfId="42652" xr:uid="{B8261753-EB86-41D7-9736-3856BD34E7AD}"/>
    <cellStyle name="Total 2 4 3 6 2" xfId="42653" xr:uid="{260C91B9-298A-4211-B950-DB860072C9B8}"/>
    <cellStyle name="Total 2 4 3 6 2 2" xfId="42654" xr:uid="{D9488782-A3DB-40F9-8DBF-A5115C827667}"/>
    <cellStyle name="Total 2 4 3 6 2 3" xfId="42655" xr:uid="{FF660557-2291-4676-9FBD-6E972BD44886}"/>
    <cellStyle name="Total 2 4 3 6 3" xfId="42656" xr:uid="{6E5C4B4C-802B-434D-A259-D63ABDB722E3}"/>
    <cellStyle name="Total 2 4 3 6 3 2" xfId="42657" xr:uid="{D2DA01DE-AC1A-4F26-9A3B-E5362C73258C}"/>
    <cellStyle name="Total 2 4 3 6 3 3" xfId="42658" xr:uid="{C4ED302D-FEFD-499C-8824-F498666DB12E}"/>
    <cellStyle name="Total 2 4 3 6 4" xfId="42659" xr:uid="{BDCFF97A-EFCB-4D63-8BFB-FC661945824D}"/>
    <cellStyle name="Total 2 4 3 6 4 2" xfId="42660" xr:uid="{9C073542-5015-42C1-919A-DBBFE5F765AE}"/>
    <cellStyle name="Total 2 4 3 6 4 3" xfId="42661" xr:uid="{97C8D26A-1414-43B7-AED1-F61F87EFD93B}"/>
    <cellStyle name="Total 2 4 3 6 5" xfId="42662" xr:uid="{02B618BA-4624-4BD6-8866-B2AEDD71D780}"/>
    <cellStyle name="Total 2 4 3 6 5 2" xfId="42663" xr:uid="{DBB8F458-6582-498F-B819-9C8DBC65F3E2}"/>
    <cellStyle name="Total 2 4 3 6 5 3" xfId="42664" xr:uid="{3196114D-8831-41ED-B270-BF72E349FBA4}"/>
    <cellStyle name="Total 2 4 3 6 6" xfId="42665" xr:uid="{861BC631-A310-40EF-B301-737444A6A463}"/>
    <cellStyle name="Total 2 4 3 6 6 2" xfId="42666" xr:uid="{37BD8E2B-436C-4711-8AD9-7EAD4C56166B}"/>
    <cellStyle name="Total 2 4 3 6 6 3" xfId="42667" xr:uid="{DCF1C7C4-2CC1-477B-8A31-5F1E76E92A7E}"/>
    <cellStyle name="Total 2 4 3 6 7" xfId="42668" xr:uid="{002CC154-175C-4E88-B0EF-6A66D851F00F}"/>
    <cellStyle name="Total 2 4 3 6 8" xfId="42669" xr:uid="{F65D744B-0713-4F88-A861-11D9FB9D91FA}"/>
    <cellStyle name="Total 2 4 3 6 9" xfId="42670" xr:uid="{D38EE951-28FA-4FA6-B16D-07BB3384EB59}"/>
    <cellStyle name="Total 2 4 3 7" xfId="42671" xr:uid="{8A03F848-09A5-4A62-A089-AF5E4829488A}"/>
    <cellStyle name="Total 2 4 3 7 2" xfId="42672" xr:uid="{35CDE67F-6F1E-48B0-A133-5A575EF1817E}"/>
    <cellStyle name="Total 2 4 3 7 2 2" xfId="42673" xr:uid="{C42E429E-D02E-4226-84BF-5DD352C59ACB}"/>
    <cellStyle name="Total 2 4 3 7 2 3" xfId="42674" xr:uid="{4D382908-6DF0-494C-87A5-8AFA64494D36}"/>
    <cellStyle name="Total 2 4 3 7 3" xfId="42675" xr:uid="{5D6DD79E-BAFE-4548-B3B0-B8040A4603BE}"/>
    <cellStyle name="Total 2 4 3 7 3 2" xfId="42676" xr:uid="{AF878FD6-A3AF-49E4-9761-37CF40EED060}"/>
    <cellStyle name="Total 2 4 3 7 3 3" xfId="42677" xr:uid="{1B1EAA48-2788-43BD-93B2-D20E5FEEE5E6}"/>
    <cellStyle name="Total 2 4 3 7 4" xfId="42678" xr:uid="{B40F415C-5E9B-4FA8-B54D-899C10B9C1A4}"/>
    <cellStyle name="Total 2 4 3 7 4 2" xfId="42679" xr:uid="{0A8C4D91-56EF-4567-9B91-7FD497B2BC4B}"/>
    <cellStyle name="Total 2 4 3 7 4 3" xfId="42680" xr:uid="{8C25C2AB-25C4-47DF-B389-E76AFE815B48}"/>
    <cellStyle name="Total 2 4 3 7 5" xfId="42681" xr:uid="{EA7AFF6D-389E-4415-9191-CA52D09C6599}"/>
    <cellStyle name="Total 2 4 3 7 5 2" xfId="42682" xr:uid="{15D7847F-AB4E-484B-8EE7-E9771FD4AD79}"/>
    <cellStyle name="Total 2 4 3 7 5 3" xfId="42683" xr:uid="{256806A0-759D-4A1C-A288-B7C534F786D5}"/>
    <cellStyle name="Total 2 4 3 7 6" xfId="42684" xr:uid="{36839639-C44A-4E94-B41A-67F08050EC70}"/>
    <cellStyle name="Total 2 4 3 7 6 2" xfId="42685" xr:uid="{D09D0694-C7BB-4092-BA7C-3C18BD3A5AA0}"/>
    <cellStyle name="Total 2 4 3 7 6 3" xfId="42686" xr:uid="{F0AC9930-A28A-44FA-95A4-3B2B3298630D}"/>
    <cellStyle name="Total 2 4 3 7 7" xfId="42687" xr:uid="{6BBEC325-6C7B-4A4B-8851-9C029FF28291}"/>
    <cellStyle name="Total 2 4 3 7 8" xfId="42688" xr:uid="{8CC555B3-7D51-49A2-8D5A-35185A2C01ED}"/>
    <cellStyle name="Total 2 4 3 7 9" xfId="42689" xr:uid="{288519F6-0C0D-44D5-8602-7A1F6CE1889C}"/>
    <cellStyle name="Total 2 4 3 8" xfId="42690" xr:uid="{D6D3D557-C065-426C-B148-91242B06747B}"/>
    <cellStyle name="Total 2 4 3 8 2" xfId="42691" xr:uid="{54BDE515-9333-45ED-A417-A0968CE542A3}"/>
    <cellStyle name="Total 2 4 3 8 2 2" xfId="42692" xr:uid="{3002694D-8AAB-4AEB-8484-917E4E05B90F}"/>
    <cellStyle name="Total 2 4 3 8 2 3" xfId="42693" xr:uid="{6D07B734-59A1-4F59-B3AF-28A5A22E0ED9}"/>
    <cellStyle name="Total 2 4 3 8 3" xfId="42694" xr:uid="{B2181A16-F247-4CCA-91BC-8C35D40ECB87}"/>
    <cellStyle name="Total 2 4 3 8 3 2" xfId="42695" xr:uid="{4AD714CD-693C-4541-9F3B-11A8688E2AD2}"/>
    <cellStyle name="Total 2 4 3 8 3 3" xfId="42696" xr:uid="{46E0F2A6-1562-4F24-B4B4-18B8D2B44894}"/>
    <cellStyle name="Total 2 4 3 8 4" xfId="42697" xr:uid="{D4F312B3-B744-4435-B897-5E08926AC2D1}"/>
    <cellStyle name="Total 2 4 3 8 4 2" xfId="42698" xr:uid="{F976F489-D664-4505-A37B-C4568153C9C6}"/>
    <cellStyle name="Total 2 4 3 8 4 3" xfId="42699" xr:uid="{7856CC6A-CE5F-44D7-AA20-5475E37F3F49}"/>
    <cellStyle name="Total 2 4 3 8 5" xfId="42700" xr:uid="{6181E7DB-2B95-4BA8-8CE4-F11122E0BA49}"/>
    <cellStyle name="Total 2 4 3 8 5 2" xfId="42701" xr:uid="{AC468345-1DB7-4F1B-8F26-9A9385B9F1AA}"/>
    <cellStyle name="Total 2 4 3 8 5 3" xfId="42702" xr:uid="{03F35190-AC1F-44A7-8611-6085A58E563C}"/>
    <cellStyle name="Total 2 4 3 8 6" xfId="42703" xr:uid="{E3650518-C88F-488B-BC1A-547A407B7424}"/>
    <cellStyle name="Total 2 4 3 8 6 2" xfId="42704" xr:uid="{F348A7B0-3F7F-4D27-9932-6F23FFB1F32C}"/>
    <cellStyle name="Total 2 4 3 8 6 3" xfId="42705" xr:uid="{AF31B7F1-BFD3-4A7C-942E-18F1DB435E43}"/>
    <cellStyle name="Total 2 4 3 8 7" xfId="42706" xr:uid="{3D093363-7762-4E96-8E12-46C6267E4B3D}"/>
    <cellStyle name="Total 2 4 3 8 8" xfId="42707" xr:uid="{B70332C2-5F4F-4948-87F8-38A0FBFDFDCC}"/>
    <cellStyle name="Total 2 4 3 8 9" xfId="42708" xr:uid="{13448DE7-1998-44BA-8CC6-A0D4E349F85D}"/>
    <cellStyle name="Total 2 4 3 9" xfId="42709" xr:uid="{73587359-6BB9-4868-B563-441B3A00DFD1}"/>
    <cellStyle name="Total 2 4 3 9 2" xfId="42710" xr:uid="{203EF3C8-CA1D-4C61-AABA-D66031C32768}"/>
    <cellStyle name="Total 2 4 3 9 2 2" xfId="42711" xr:uid="{EE1ABCA0-F21D-41E0-BD5E-9010926C46D8}"/>
    <cellStyle name="Total 2 4 3 9 2 3" xfId="42712" xr:uid="{5205E9D5-2942-4EDF-8639-2054C4B776A9}"/>
    <cellStyle name="Total 2 4 3 9 3" xfId="42713" xr:uid="{6AC29168-C036-4D59-B5D3-6FB8D722D494}"/>
    <cellStyle name="Total 2 4 3 9 3 2" xfId="42714" xr:uid="{0EE92D73-59AD-4B6A-9BC7-5291B8A16B30}"/>
    <cellStyle name="Total 2 4 3 9 3 3" xfId="42715" xr:uid="{B0599E01-96D0-46AC-BFBF-FB7CF0B5D1AD}"/>
    <cellStyle name="Total 2 4 3 9 4" xfId="42716" xr:uid="{E5F6B6A8-0790-48E8-AFA6-8B4980AD6A32}"/>
    <cellStyle name="Total 2 4 3 9 4 2" xfId="42717" xr:uid="{1D0ED7B6-6B38-44A1-9E46-685C7BDA17F5}"/>
    <cellStyle name="Total 2 4 3 9 4 3" xfId="42718" xr:uid="{48787933-703E-48BC-920D-EB6A0C8B88F8}"/>
    <cellStyle name="Total 2 4 3 9 5" xfId="42719" xr:uid="{DB49DA9D-CF5E-45BD-A944-F740A77F6678}"/>
    <cellStyle name="Total 2 4 3 9 5 2" xfId="42720" xr:uid="{FF243066-3E83-4167-92F6-29A5372635DB}"/>
    <cellStyle name="Total 2 4 3 9 5 3" xfId="42721" xr:uid="{3B44C445-86A6-47BE-9572-9D6676C6E005}"/>
    <cellStyle name="Total 2 4 3 9 6" xfId="42722" xr:uid="{2E0B6FDA-D86B-470B-9F0F-BBCD5F2F19D5}"/>
    <cellStyle name="Total 2 4 3 9 6 2" xfId="42723" xr:uid="{6803216B-D489-48A7-BA41-BF23E96BDE7B}"/>
    <cellStyle name="Total 2 4 3 9 6 3" xfId="42724" xr:uid="{821FF676-C7A1-4CAD-8708-FBFB27727EA2}"/>
    <cellStyle name="Total 2 4 3 9 7" xfId="42725" xr:uid="{403F9FC4-291C-4ADA-9B3E-4A641FDE6CC8}"/>
    <cellStyle name="Total 2 4 3 9 8" xfId="42726" xr:uid="{DABBF837-E1C8-4194-BC56-A0915DD65A99}"/>
    <cellStyle name="Total 2 4 3 9 9" xfId="42727" xr:uid="{76F94F17-4DDF-4B4B-8DDD-A0F585A2B1DE}"/>
    <cellStyle name="Total 2 4 4" xfId="42728" xr:uid="{5D58D237-6FC6-4860-A8F7-D5DD5CD7641D}"/>
    <cellStyle name="Total 2 4 4 10" xfId="42729" xr:uid="{38FB4CEC-31B4-4A5C-A09B-1A8D9A7144AF}"/>
    <cellStyle name="Total 2 4 4 10 2" xfId="42730" xr:uid="{E95E4ABF-620E-4AD7-806E-FDA4B4C22338}"/>
    <cellStyle name="Total 2 4 4 10 2 2" xfId="42731" xr:uid="{FA6AC85C-512A-414A-834B-EE6529CB602F}"/>
    <cellStyle name="Total 2 4 4 10 2 3" xfId="42732" xr:uid="{993F9668-30E5-443E-A43D-3D3901936746}"/>
    <cellStyle name="Total 2 4 4 10 3" xfId="42733" xr:uid="{B46AC03A-B2AD-4377-B8D8-15B56D4B6B34}"/>
    <cellStyle name="Total 2 4 4 10 3 2" xfId="42734" xr:uid="{5BBE066B-D0A1-482E-9120-8FBAC4740F74}"/>
    <cellStyle name="Total 2 4 4 10 3 3" xfId="42735" xr:uid="{BDE37D4D-64BC-46FA-A932-093369AD5FD8}"/>
    <cellStyle name="Total 2 4 4 10 4" xfId="42736" xr:uid="{08E09776-2E26-4A24-A781-42470BF26C31}"/>
    <cellStyle name="Total 2 4 4 10 4 2" xfId="42737" xr:uid="{83D7E482-BE07-4920-893C-20D7CD19AAD0}"/>
    <cellStyle name="Total 2 4 4 10 4 3" xfId="42738" xr:uid="{6339861A-D097-4672-8399-041F618CA0D2}"/>
    <cellStyle name="Total 2 4 4 10 5" xfId="42739" xr:uid="{6C3881E2-941C-4319-A699-7571CD335AE4}"/>
    <cellStyle name="Total 2 4 4 10 5 2" xfId="42740" xr:uid="{4D334A17-D880-4BAA-BAF1-26317C6DB7C3}"/>
    <cellStyle name="Total 2 4 4 10 5 3" xfId="42741" xr:uid="{7489BF2A-27C5-4C42-A273-0BDE8036CB2F}"/>
    <cellStyle name="Total 2 4 4 10 6" xfId="42742" xr:uid="{C880C385-95C4-4602-B543-48BA793D6C29}"/>
    <cellStyle name="Total 2 4 4 10 6 2" xfId="42743" xr:uid="{EC191F4C-638F-42DC-A9F0-B7E38E8F93B3}"/>
    <cellStyle name="Total 2 4 4 10 6 3" xfId="42744" xr:uid="{4C12E4F1-EC6B-4669-A56E-0E6AD0BA7702}"/>
    <cellStyle name="Total 2 4 4 10 7" xfId="42745" xr:uid="{1958CC2D-C95B-4A3D-870C-96AF23A892E5}"/>
    <cellStyle name="Total 2 4 4 10 8" xfId="42746" xr:uid="{D00BBF0C-123B-49B5-AB59-A0D2C63F5F34}"/>
    <cellStyle name="Total 2 4 4 11" xfId="42747" xr:uid="{32F073E4-6E1A-49C1-A2D4-B25939669E16}"/>
    <cellStyle name="Total 2 4 4 11 2" xfId="42748" xr:uid="{7F5DDE25-34EE-4605-A048-F190AD2C618E}"/>
    <cellStyle name="Total 2 4 4 11 2 2" xfId="42749" xr:uid="{D0869998-9933-4149-80D3-2470B23E4FA9}"/>
    <cellStyle name="Total 2 4 4 11 2 3" xfId="42750" xr:uid="{B4498A81-CAE4-407E-9879-026B2D4E5A3F}"/>
    <cellStyle name="Total 2 4 4 11 3" xfId="42751" xr:uid="{9C93B7E1-1820-4AB0-B233-F5A931207107}"/>
    <cellStyle name="Total 2 4 4 11 3 2" xfId="42752" xr:uid="{7EDBEED1-EDA3-4924-B0F5-3FF060363113}"/>
    <cellStyle name="Total 2 4 4 11 3 3" xfId="42753" xr:uid="{ECC35C8F-2CBA-4951-94D8-1A768D3553E2}"/>
    <cellStyle name="Total 2 4 4 11 4" xfId="42754" xr:uid="{73887A36-819B-465C-9409-B26BF61DC8D0}"/>
    <cellStyle name="Total 2 4 4 11 4 2" xfId="42755" xr:uid="{0C74FC17-37AF-4053-BAEF-ECC0A4BE392D}"/>
    <cellStyle name="Total 2 4 4 11 4 3" xfId="42756" xr:uid="{C9956A9C-76A5-4783-9F56-4969EA027549}"/>
    <cellStyle name="Total 2 4 4 11 5" xfId="42757" xr:uid="{27EB85A2-7C5A-4C4C-A190-7D47AA20A162}"/>
    <cellStyle name="Total 2 4 4 11 5 2" xfId="42758" xr:uid="{A4971B4E-C72D-4465-9E1F-D2364F91D43A}"/>
    <cellStyle name="Total 2 4 4 11 5 3" xfId="42759" xr:uid="{31DBBAF1-84B8-43D1-A1AE-B465B77929CC}"/>
    <cellStyle name="Total 2 4 4 11 6" xfId="42760" xr:uid="{DE036242-694E-4204-B976-163407CBA4AE}"/>
    <cellStyle name="Total 2 4 4 11 6 2" xfId="42761" xr:uid="{E86C1E0C-6354-42E4-A641-282F2EF6885D}"/>
    <cellStyle name="Total 2 4 4 11 6 3" xfId="42762" xr:uid="{49343511-E85C-4D2A-8243-E4D1811E3EE4}"/>
    <cellStyle name="Total 2 4 4 11 7" xfId="42763" xr:uid="{570E56D9-7ED5-4F18-AFBE-5B032419F9F4}"/>
    <cellStyle name="Total 2 4 4 11 8" xfId="42764" xr:uid="{266199C6-47AA-4B6B-AB82-694B34BF8ACD}"/>
    <cellStyle name="Total 2 4 4 12" xfId="42765" xr:uid="{6188C79A-357A-40E7-94A9-020169B2361B}"/>
    <cellStyle name="Total 2 4 4 12 2" xfId="42766" xr:uid="{18C6F79E-3E88-4A89-9C91-325333D97B8B}"/>
    <cellStyle name="Total 2 4 4 12 2 2" xfId="42767" xr:uid="{4BFE4D30-EF90-4E34-A478-AE59C3CFD260}"/>
    <cellStyle name="Total 2 4 4 12 2 3" xfId="42768" xr:uid="{B2FC0640-3F9D-402D-801C-8D5FA6EC6A58}"/>
    <cellStyle name="Total 2 4 4 12 3" xfId="42769" xr:uid="{ACC7E52C-1888-4F0A-BCFB-779BEE4B4907}"/>
    <cellStyle name="Total 2 4 4 12 3 2" xfId="42770" xr:uid="{AAFC24F7-5F7C-42ED-8D9C-4D00E81FC559}"/>
    <cellStyle name="Total 2 4 4 12 3 3" xfId="42771" xr:uid="{3EEA3236-A168-4616-A79E-48623E2BD39F}"/>
    <cellStyle name="Total 2 4 4 12 4" xfId="42772" xr:uid="{26450EA0-4CC4-41BB-BFCC-62D67878A832}"/>
    <cellStyle name="Total 2 4 4 12 4 2" xfId="42773" xr:uid="{F3ED5FBD-C650-4389-802E-1ABD7AC688C9}"/>
    <cellStyle name="Total 2 4 4 12 4 3" xfId="42774" xr:uid="{52E0AE96-FFFD-40A0-9A43-FED54F6B3A74}"/>
    <cellStyle name="Total 2 4 4 12 5" xfId="42775" xr:uid="{CA85AC35-5021-4F7D-9A70-30B59D8711A1}"/>
    <cellStyle name="Total 2 4 4 12 5 2" xfId="42776" xr:uid="{BF5D6A52-6647-4819-8427-F0A390A198C4}"/>
    <cellStyle name="Total 2 4 4 12 5 3" xfId="42777" xr:uid="{133EAD40-4266-4430-ABE6-7AF67DF6401D}"/>
    <cellStyle name="Total 2 4 4 12 6" xfId="42778" xr:uid="{E7F16D36-7B26-4D5E-9201-754E86670334}"/>
    <cellStyle name="Total 2 4 4 12 6 2" xfId="42779" xr:uid="{D4D95148-C4EF-4E4A-90B1-12BB882C8111}"/>
    <cellStyle name="Total 2 4 4 12 6 3" xfId="42780" xr:uid="{71A2D12F-8AE7-4F0E-9269-75D414E26928}"/>
    <cellStyle name="Total 2 4 4 12 7" xfId="42781" xr:uid="{F585F66F-4284-4B72-B881-130AB0F25741}"/>
    <cellStyle name="Total 2 4 4 12 8" xfId="42782" xr:uid="{CB715358-601F-40E0-9135-6E8A4CE489C6}"/>
    <cellStyle name="Total 2 4 4 13" xfId="42783" xr:uid="{C86A5ADC-C429-49AB-B3C8-C52401DD6706}"/>
    <cellStyle name="Total 2 4 4 13 2" xfId="42784" xr:uid="{CC100621-CCC0-4B9B-A14D-C01D5C2B3DA9}"/>
    <cellStyle name="Total 2 4 4 13 2 2" xfId="42785" xr:uid="{02891CB9-0EFF-40EB-97C1-C4F58BBCD765}"/>
    <cellStyle name="Total 2 4 4 13 2 3" xfId="42786" xr:uid="{D95EE4D3-8C26-44C9-8FA8-AE1FF5CF830F}"/>
    <cellStyle name="Total 2 4 4 13 3" xfId="42787" xr:uid="{C3F25978-5A81-47AC-9866-0561AD85E57D}"/>
    <cellStyle name="Total 2 4 4 13 3 2" xfId="42788" xr:uid="{21966F07-7F4E-4840-875A-933ABE8435A5}"/>
    <cellStyle name="Total 2 4 4 13 3 3" xfId="42789" xr:uid="{78BF888F-E1DB-4894-869A-200B541CB2C0}"/>
    <cellStyle name="Total 2 4 4 13 4" xfId="42790" xr:uid="{97894E63-8B29-4E1C-BE10-B9C2331C44B5}"/>
    <cellStyle name="Total 2 4 4 13 4 2" xfId="42791" xr:uid="{E09CC2EE-9048-4767-98E5-6223D2810A0E}"/>
    <cellStyle name="Total 2 4 4 13 4 3" xfId="42792" xr:uid="{287B68D2-6533-494A-BA54-3417F24EC050}"/>
    <cellStyle name="Total 2 4 4 13 5" xfId="42793" xr:uid="{2926C812-8EBF-4569-A5EB-055092928F5D}"/>
    <cellStyle name="Total 2 4 4 13 5 2" xfId="42794" xr:uid="{C2CB16B3-9D94-4D47-BCDC-C8FAE7D76816}"/>
    <cellStyle name="Total 2 4 4 13 5 3" xfId="42795" xr:uid="{3C5F9980-C2E3-4602-9ACA-6D3F4CFF97BD}"/>
    <cellStyle name="Total 2 4 4 13 6" xfId="42796" xr:uid="{D87E4B0C-A8F1-42A5-AB64-55B300A81372}"/>
    <cellStyle name="Total 2 4 4 13 6 2" xfId="42797" xr:uid="{A6C669EC-F0AC-4C4B-A6FB-8088400B15A5}"/>
    <cellStyle name="Total 2 4 4 13 6 3" xfId="42798" xr:uid="{785BCFB8-98EC-488E-9FD2-B09C780E0B82}"/>
    <cellStyle name="Total 2 4 4 13 7" xfId="42799" xr:uid="{6F68EBD0-C966-4698-B85D-6964D729A5C7}"/>
    <cellStyle name="Total 2 4 4 13 8" xfId="42800" xr:uid="{4DDC93D1-842F-4D78-81F2-972F652EF664}"/>
    <cellStyle name="Total 2 4 4 14" xfId="42801" xr:uid="{BB548E5E-5C39-48E5-9E4F-EFE7B5FF57E9}"/>
    <cellStyle name="Total 2 4 4 14 2" xfId="42802" xr:uid="{F0BE546B-65F8-4890-A80C-42E99783B968}"/>
    <cellStyle name="Total 2 4 4 14 2 2" xfId="42803" xr:uid="{9D5DCA42-F2BD-4F4C-8934-0265F53138B9}"/>
    <cellStyle name="Total 2 4 4 14 2 3" xfId="42804" xr:uid="{8EB43803-82E1-4AD5-8335-1BC969B0186A}"/>
    <cellStyle name="Total 2 4 4 14 3" xfId="42805" xr:uid="{5ADF93E6-3749-4FCF-B21B-1D797013D595}"/>
    <cellStyle name="Total 2 4 4 14 3 2" xfId="42806" xr:uid="{C4B18C02-0CF2-42F1-8D81-8443C89D9DD2}"/>
    <cellStyle name="Total 2 4 4 14 3 3" xfId="42807" xr:uid="{3291EFF6-5646-4079-9ED7-A29323746086}"/>
    <cellStyle name="Total 2 4 4 14 4" xfId="42808" xr:uid="{29774FFE-0448-4149-954C-88EC91BB572B}"/>
    <cellStyle name="Total 2 4 4 14 4 2" xfId="42809" xr:uid="{C46078E0-4EB3-4379-AFA7-B4CFABDBA5BA}"/>
    <cellStyle name="Total 2 4 4 14 4 3" xfId="42810" xr:uid="{A399B399-118E-4561-8237-A3836FAF60C5}"/>
    <cellStyle name="Total 2 4 4 14 5" xfId="42811" xr:uid="{4DF26795-A00D-4ED8-8BA7-8BAF61751CDF}"/>
    <cellStyle name="Total 2 4 4 14 5 2" xfId="42812" xr:uid="{1ED5F6EF-1EDE-4BCE-8B31-6FA7CC5C3803}"/>
    <cellStyle name="Total 2 4 4 14 5 3" xfId="42813" xr:uid="{EA94C131-6AE9-42BC-8468-6BDAD2F1D170}"/>
    <cellStyle name="Total 2 4 4 14 6" xfId="42814" xr:uid="{609FF953-0F58-4E9B-8899-FBDD34BE6E67}"/>
    <cellStyle name="Total 2 4 4 14 6 2" xfId="42815" xr:uid="{F77DD57F-B5C1-485D-A3EF-79B59BA454C6}"/>
    <cellStyle name="Total 2 4 4 14 6 3" xfId="42816" xr:uid="{98DE9DAF-6540-4CF5-96DE-03F01051793A}"/>
    <cellStyle name="Total 2 4 4 14 7" xfId="42817" xr:uid="{3C1E3100-0C66-4870-8B5B-7A6A2177D2C1}"/>
    <cellStyle name="Total 2 4 4 14 8" xfId="42818" xr:uid="{F7E79DF2-ADA8-4852-A3FD-0B342EB6B587}"/>
    <cellStyle name="Total 2 4 4 15" xfId="42819" xr:uid="{714DD31F-5112-4B1A-8D02-7BC93EDFC168}"/>
    <cellStyle name="Total 2 4 4 15 2" xfId="42820" xr:uid="{A435896C-CAB2-4A9F-9A57-1C03F7DBC854}"/>
    <cellStyle name="Total 2 4 4 15 3" xfId="42821" xr:uid="{0E735927-CBB1-4E00-89C2-622CCACC6CB3}"/>
    <cellStyle name="Total 2 4 4 16" xfId="42822" xr:uid="{AC039A5E-7525-4E69-B94D-77D215E9EDDF}"/>
    <cellStyle name="Total 2 4 4 16 2" xfId="42823" xr:uid="{2B9E35E4-1D27-4270-89F3-E8DF6202BA4F}"/>
    <cellStyle name="Total 2 4 4 16 3" xfId="42824" xr:uid="{E60CC63E-52C1-4820-8F43-41865B25978F}"/>
    <cellStyle name="Total 2 4 4 17" xfId="42825" xr:uid="{A8E15F29-F690-4A4C-92A7-760004C95B85}"/>
    <cellStyle name="Total 2 4 4 18" xfId="42826" xr:uid="{EDA51B99-E598-40BB-A6CA-0E885981398D}"/>
    <cellStyle name="Total 2 4 4 2" xfId="42827" xr:uid="{99B8BACB-9214-4C69-8007-1A706A855FE5}"/>
    <cellStyle name="Total 2 4 4 2 2" xfId="42828" xr:uid="{98614F90-3820-4CEF-9ABA-2E770E9AC019}"/>
    <cellStyle name="Total 2 4 4 2 2 2" xfId="42829" xr:uid="{9AA006DD-F7CF-4E71-983C-B23727EED758}"/>
    <cellStyle name="Total 2 4 4 2 2 3" xfId="42830" xr:uid="{21D38B77-A31A-4724-A5EE-9B39C9DE4339}"/>
    <cellStyle name="Total 2 4 4 2 3" xfId="42831" xr:uid="{B5A30693-686E-43F7-AEBC-262E990396FD}"/>
    <cellStyle name="Total 2 4 4 2 3 2" xfId="42832" xr:uid="{B940D21B-855C-4D9E-8660-6770E8C29284}"/>
    <cellStyle name="Total 2 4 4 2 3 3" xfId="42833" xr:uid="{9A63B236-E62A-4653-A7F7-8D6B6638B781}"/>
    <cellStyle name="Total 2 4 4 2 4" xfId="42834" xr:uid="{D09D15B3-BF0E-4E3C-BA29-278999C7D89B}"/>
    <cellStyle name="Total 2 4 4 2 4 2" xfId="42835" xr:uid="{79593990-970F-46F3-BC90-7214CD24A78A}"/>
    <cellStyle name="Total 2 4 4 2 4 3" xfId="42836" xr:uid="{F97F5F39-9096-4C39-9644-36F92110D3DB}"/>
    <cellStyle name="Total 2 4 4 2 5" xfId="42837" xr:uid="{44E37B82-61E8-4DBA-A55C-447BDD15E3BE}"/>
    <cellStyle name="Total 2 4 4 2 5 2" xfId="42838" xr:uid="{26E6D5D8-4015-4088-8F2A-853F0F14CE69}"/>
    <cellStyle name="Total 2 4 4 2 5 3" xfId="42839" xr:uid="{A58C496A-43F5-4CA3-9099-6D68A0A2525F}"/>
    <cellStyle name="Total 2 4 4 2 6" xfId="42840" xr:uid="{9FAB1F0E-4679-427C-B478-9E1B2B2ACE36}"/>
    <cellStyle name="Total 2 4 4 2 6 2" xfId="42841" xr:uid="{8C4E05D6-8857-4B9A-ADD3-4625B32BBB02}"/>
    <cellStyle name="Total 2 4 4 2 6 3" xfId="42842" xr:uid="{A728EAF3-1EDE-4075-8153-DC0AB9AC3558}"/>
    <cellStyle name="Total 2 4 4 2 7" xfId="42843" xr:uid="{A60EB501-F90D-4726-B810-2D4D56082628}"/>
    <cellStyle name="Total 2 4 4 2 8" xfId="42844" xr:uid="{F031EB0B-D620-4F92-B7EB-2FC8D56C9833}"/>
    <cellStyle name="Total 2 4 4 2 9" xfId="42845" xr:uid="{9751C078-7691-4D0D-B69B-9B119D993CC3}"/>
    <cellStyle name="Total 2 4 4 3" xfId="42846" xr:uid="{FBA7AF5A-2612-4C7C-ADCF-3C8F934EBD4B}"/>
    <cellStyle name="Total 2 4 4 3 2" xfId="42847" xr:uid="{9939C582-EFEE-4338-B28C-117BE8A27DC7}"/>
    <cellStyle name="Total 2 4 4 3 2 2" xfId="42848" xr:uid="{5E29E2DD-4703-4EF9-9769-43E9D0C0946E}"/>
    <cellStyle name="Total 2 4 4 3 2 3" xfId="42849" xr:uid="{AAEDE553-4BFB-4E64-8032-E345D624DB86}"/>
    <cellStyle name="Total 2 4 4 3 3" xfId="42850" xr:uid="{914A8C4B-0D31-4635-AEA1-63277CD7B384}"/>
    <cellStyle name="Total 2 4 4 3 3 2" xfId="42851" xr:uid="{7FEA8D9C-9088-4866-A17F-BB2C0D115DCC}"/>
    <cellStyle name="Total 2 4 4 3 3 3" xfId="42852" xr:uid="{18CA47E9-1C2F-46BE-A593-926549672270}"/>
    <cellStyle name="Total 2 4 4 3 4" xfId="42853" xr:uid="{9CC35E90-1FE7-41C4-866D-0DA911EA4C5D}"/>
    <cellStyle name="Total 2 4 4 3 4 2" xfId="42854" xr:uid="{FD7F6C1B-8484-46D3-9193-754C19742B80}"/>
    <cellStyle name="Total 2 4 4 3 4 3" xfId="42855" xr:uid="{94DA5C5D-A1E1-4227-A5B8-08A29884884B}"/>
    <cellStyle name="Total 2 4 4 3 5" xfId="42856" xr:uid="{582602C8-1E35-4348-99A7-067F06B2C415}"/>
    <cellStyle name="Total 2 4 4 3 5 2" xfId="42857" xr:uid="{E57B24D8-142D-441F-B2DC-7C7CA0C637FC}"/>
    <cellStyle name="Total 2 4 4 3 5 3" xfId="42858" xr:uid="{3AA1E5B3-BA3B-4E17-BDAC-D8CBA1634AC1}"/>
    <cellStyle name="Total 2 4 4 3 6" xfId="42859" xr:uid="{48FDB322-EF2F-464A-955D-C9B332642492}"/>
    <cellStyle name="Total 2 4 4 3 6 2" xfId="42860" xr:uid="{0B3D2427-1CBC-4B55-8461-6D2FB6B08A16}"/>
    <cellStyle name="Total 2 4 4 3 6 3" xfId="42861" xr:uid="{10A1BD7B-D190-4509-A7C6-C8BF63708746}"/>
    <cellStyle name="Total 2 4 4 3 7" xfId="42862" xr:uid="{79D98E92-51C2-46DB-AFC3-1697B804C406}"/>
    <cellStyle name="Total 2 4 4 3 8" xfId="42863" xr:uid="{9218454A-D3C8-4CBE-AD3B-5F84C86E4557}"/>
    <cellStyle name="Total 2 4 4 3 9" xfId="42864" xr:uid="{13796E6E-F5CE-4481-B670-4DDA5D5704CB}"/>
    <cellStyle name="Total 2 4 4 4" xfId="42865" xr:uid="{57951223-037D-4435-9B06-A07F23B25FEB}"/>
    <cellStyle name="Total 2 4 4 4 2" xfId="42866" xr:uid="{0B45D657-A048-458E-9B0A-1A2C899C8C33}"/>
    <cellStyle name="Total 2 4 4 4 2 2" xfId="42867" xr:uid="{F3C074B8-E462-4A6D-AD0A-59D3F3F124AA}"/>
    <cellStyle name="Total 2 4 4 4 2 3" xfId="42868" xr:uid="{4230629A-86CD-43B3-8DA3-89A6E786B550}"/>
    <cellStyle name="Total 2 4 4 4 3" xfId="42869" xr:uid="{4F756A5C-2F63-41BA-9F3A-D9E615966558}"/>
    <cellStyle name="Total 2 4 4 4 3 2" xfId="42870" xr:uid="{FC304710-CD79-4FAA-997A-797EB3EFDB1F}"/>
    <cellStyle name="Total 2 4 4 4 3 3" xfId="42871" xr:uid="{CA69F08B-F56A-4008-9731-50245A62E4B9}"/>
    <cellStyle name="Total 2 4 4 4 4" xfId="42872" xr:uid="{B8AF4127-2AFA-4E2F-9FDA-B465B886FB10}"/>
    <cellStyle name="Total 2 4 4 4 4 2" xfId="42873" xr:uid="{9A066CA7-137D-4951-964A-22F1FC44C09B}"/>
    <cellStyle name="Total 2 4 4 4 4 3" xfId="42874" xr:uid="{27C59FCA-9BB3-4D6E-89C1-A7FAD7BBAFBF}"/>
    <cellStyle name="Total 2 4 4 4 5" xfId="42875" xr:uid="{11635DFB-D05F-4862-A345-D112F9C439CD}"/>
    <cellStyle name="Total 2 4 4 4 5 2" xfId="42876" xr:uid="{2DCCA905-C47A-4EA7-B5C1-E6A0D27D6828}"/>
    <cellStyle name="Total 2 4 4 4 5 3" xfId="42877" xr:uid="{4D249AC2-BAB7-446E-B637-8CB86401D2A8}"/>
    <cellStyle name="Total 2 4 4 4 6" xfId="42878" xr:uid="{445ED036-AE5F-4DF8-B051-FCF15D2745EE}"/>
    <cellStyle name="Total 2 4 4 4 6 2" xfId="42879" xr:uid="{AF6F7218-DCA0-4F5B-A1BC-3E4F98ED0B5C}"/>
    <cellStyle name="Total 2 4 4 4 6 3" xfId="42880" xr:uid="{1506047C-D149-47D6-B8BE-6E555965BFED}"/>
    <cellStyle name="Total 2 4 4 4 7" xfId="42881" xr:uid="{B25A2C7A-D145-4647-B49D-346800373769}"/>
    <cellStyle name="Total 2 4 4 4 8" xfId="42882" xr:uid="{F72D82F9-B163-447F-870B-E1BBDDB32CB4}"/>
    <cellStyle name="Total 2 4 4 4 9" xfId="42883" xr:uid="{B44FCFFC-F50F-47B9-8D08-A3683AA92F6E}"/>
    <cellStyle name="Total 2 4 4 5" xfId="42884" xr:uid="{A1E32EC5-1F30-4F3B-B8DA-061836051640}"/>
    <cellStyle name="Total 2 4 4 5 2" xfId="42885" xr:uid="{929A52F4-9F0A-46E8-A061-975BC76165FC}"/>
    <cellStyle name="Total 2 4 4 5 2 2" xfId="42886" xr:uid="{9B429626-236D-422A-A6AA-9882892521DC}"/>
    <cellStyle name="Total 2 4 4 5 2 3" xfId="42887" xr:uid="{65B44328-FC81-4616-A064-CF282B205605}"/>
    <cellStyle name="Total 2 4 4 5 3" xfId="42888" xr:uid="{B871D854-5E36-4100-85FA-B52F94A45DAF}"/>
    <cellStyle name="Total 2 4 4 5 3 2" xfId="42889" xr:uid="{B7C502C1-B1DD-4D92-8B91-98B3F2DF7CDF}"/>
    <cellStyle name="Total 2 4 4 5 3 3" xfId="42890" xr:uid="{4484DE51-FEB8-44FC-9122-AA4C1D848488}"/>
    <cellStyle name="Total 2 4 4 5 4" xfId="42891" xr:uid="{E004F8C4-7797-41CD-8421-A38165C61C94}"/>
    <cellStyle name="Total 2 4 4 5 4 2" xfId="42892" xr:uid="{2F60D092-AF47-46BC-B192-95C3536B533D}"/>
    <cellStyle name="Total 2 4 4 5 4 3" xfId="42893" xr:uid="{A4EAA158-1F06-4C7F-A40F-525DC74F6E1F}"/>
    <cellStyle name="Total 2 4 4 5 5" xfId="42894" xr:uid="{2C7BD186-3D4A-4F56-997C-D96B2C61C002}"/>
    <cellStyle name="Total 2 4 4 5 5 2" xfId="42895" xr:uid="{E0A05F00-49EE-4991-8030-8FDA85951B5A}"/>
    <cellStyle name="Total 2 4 4 5 5 3" xfId="42896" xr:uid="{A8AE265E-6D0B-4A30-BE4C-0016A16F34B2}"/>
    <cellStyle name="Total 2 4 4 5 6" xfId="42897" xr:uid="{8E7A6DE7-769C-40AA-9A9F-4E25A6510A0E}"/>
    <cellStyle name="Total 2 4 4 5 6 2" xfId="42898" xr:uid="{89870020-3CAA-4C5F-971C-471931E828D5}"/>
    <cellStyle name="Total 2 4 4 5 6 3" xfId="42899" xr:uid="{8202D38A-43C0-4C4D-8632-EC68B812396D}"/>
    <cellStyle name="Total 2 4 4 5 7" xfId="42900" xr:uid="{3BFE3348-18EE-414C-8B87-D2D3E7573C5C}"/>
    <cellStyle name="Total 2 4 4 5 8" xfId="42901" xr:uid="{99B72393-A708-4ACD-93AD-FC6FC4C00717}"/>
    <cellStyle name="Total 2 4 4 5 9" xfId="42902" xr:uid="{01F4DC31-BC2A-4908-B56A-570D1FDFC1E8}"/>
    <cellStyle name="Total 2 4 4 6" xfId="42903" xr:uid="{22CFFB37-0847-4C35-9EB4-D303C4C0DE55}"/>
    <cellStyle name="Total 2 4 4 6 2" xfId="42904" xr:uid="{986BFD9B-4F64-457E-BEBD-10724A7D476D}"/>
    <cellStyle name="Total 2 4 4 6 2 2" xfId="42905" xr:uid="{F04D3BE1-74FA-49C5-A210-AE20E7DB3431}"/>
    <cellStyle name="Total 2 4 4 6 2 3" xfId="42906" xr:uid="{09CCA611-3B3F-4354-8B3C-079FD4073DB9}"/>
    <cellStyle name="Total 2 4 4 6 3" xfId="42907" xr:uid="{83D516BA-45D8-4454-99D8-2A9E016E1151}"/>
    <cellStyle name="Total 2 4 4 6 3 2" xfId="42908" xr:uid="{4F123F7C-403E-4FB6-9E99-A149A348509D}"/>
    <cellStyle name="Total 2 4 4 6 3 3" xfId="42909" xr:uid="{C0F27CD0-417F-4D89-8601-A6BDAB167686}"/>
    <cellStyle name="Total 2 4 4 6 4" xfId="42910" xr:uid="{AEE3D9E9-D6A2-4C39-A6DF-1410DF4232F8}"/>
    <cellStyle name="Total 2 4 4 6 4 2" xfId="42911" xr:uid="{96C39F3E-4D58-43AF-A0FB-7027C4136B43}"/>
    <cellStyle name="Total 2 4 4 6 4 3" xfId="42912" xr:uid="{1272B546-3859-42E4-9271-B7CE00CC2D12}"/>
    <cellStyle name="Total 2 4 4 6 5" xfId="42913" xr:uid="{02BA4228-4708-493F-AACC-5B14A768C023}"/>
    <cellStyle name="Total 2 4 4 6 5 2" xfId="42914" xr:uid="{E60DC6AF-EEE3-404F-83F5-7FCD504C7B1E}"/>
    <cellStyle name="Total 2 4 4 6 5 3" xfId="42915" xr:uid="{D97C4B0A-B378-406B-863E-FFD980EFF7A9}"/>
    <cellStyle name="Total 2 4 4 6 6" xfId="42916" xr:uid="{9E8120D8-B7A5-4150-A357-DFB47C842AC6}"/>
    <cellStyle name="Total 2 4 4 6 6 2" xfId="42917" xr:uid="{1DB078BA-E1C6-41F6-9B1D-41ED05CF7BAA}"/>
    <cellStyle name="Total 2 4 4 6 6 3" xfId="42918" xr:uid="{A326F5B2-BBA6-414F-9D9B-3F0E3016A460}"/>
    <cellStyle name="Total 2 4 4 6 7" xfId="42919" xr:uid="{35A7F3F7-0692-4EE9-9E4B-D5A8736DE4E2}"/>
    <cellStyle name="Total 2 4 4 6 8" xfId="42920" xr:uid="{329EBC32-F43C-403F-92BB-5D50ABA66A8B}"/>
    <cellStyle name="Total 2 4 4 6 9" xfId="42921" xr:uid="{F4B620B3-2BDD-4588-9023-E822B5784B14}"/>
    <cellStyle name="Total 2 4 4 7" xfId="42922" xr:uid="{F7F15147-A8D3-4540-8C7F-CC1BE873F5F4}"/>
    <cellStyle name="Total 2 4 4 7 2" xfId="42923" xr:uid="{A951D589-5774-4A88-88B2-3D50BEAB063F}"/>
    <cellStyle name="Total 2 4 4 7 2 2" xfId="42924" xr:uid="{B38BA59D-F818-4A76-B5EF-43F52D264F15}"/>
    <cellStyle name="Total 2 4 4 7 2 3" xfId="42925" xr:uid="{EE3730BF-DB6B-48EA-B2C8-56B37FD15666}"/>
    <cellStyle name="Total 2 4 4 7 3" xfId="42926" xr:uid="{4CF5D3B7-8552-4C98-9649-F1D42210F08C}"/>
    <cellStyle name="Total 2 4 4 7 3 2" xfId="42927" xr:uid="{6566F9F0-A63D-4990-9187-924289D4A370}"/>
    <cellStyle name="Total 2 4 4 7 3 3" xfId="42928" xr:uid="{576279B8-042D-4E47-87FC-04A1D052AD01}"/>
    <cellStyle name="Total 2 4 4 7 4" xfId="42929" xr:uid="{56071C87-6456-42E4-9F55-71FF42232688}"/>
    <cellStyle name="Total 2 4 4 7 4 2" xfId="42930" xr:uid="{54BF3669-9EED-4A73-8A50-51FDD39D17CD}"/>
    <cellStyle name="Total 2 4 4 7 4 3" xfId="42931" xr:uid="{26ADC276-F4A9-4A66-912E-A0B250E79900}"/>
    <cellStyle name="Total 2 4 4 7 5" xfId="42932" xr:uid="{98B38CF4-200A-4DF1-A3BB-346F7F81450D}"/>
    <cellStyle name="Total 2 4 4 7 5 2" xfId="42933" xr:uid="{75BD93F8-798B-4B8A-8346-060E52157D82}"/>
    <cellStyle name="Total 2 4 4 7 5 3" xfId="42934" xr:uid="{9E9C9442-4B8D-449C-8B86-6B1349BA637F}"/>
    <cellStyle name="Total 2 4 4 7 6" xfId="42935" xr:uid="{05102D54-7552-411A-913E-AC525E36D6AB}"/>
    <cellStyle name="Total 2 4 4 7 6 2" xfId="42936" xr:uid="{0D17A559-E397-4C6A-9B0E-776C2C79A58A}"/>
    <cellStyle name="Total 2 4 4 7 6 3" xfId="42937" xr:uid="{F4FC37DF-D438-45DF-B0C7-6B4DE8B4634F}"/>
    <cellStyle name="Total 2 4 4 7 7" xfId="42938" xr:uid="{EB2CAD9E-3BF7-4143-9566-1EE16C9E7F55}"/>
    <cellStyle name="Total 2 4 4 7 8" xfId="42939" xr:uid="{B2790A9E-435C-41DD-8473-DE2450EF79CC}"/>
    <cellStyle name="Total 2 4 4 7 9" xfId="42940" xr:uid="{F54F386C-4513-4C78-8BBC-A30C6969DD44}"/>
    <cellStyle name="Total 2 4 4 8" xfId="42941" xr:uid="{5C962510-95CB-4E4D-B7D0-3CE26FC109BD}"/>
    <cellStyle name="Total 2 4 4 8 2" xfId="42942" xr:uid="{D36171CB-394D-4C32-AD4C-67BE49AF2FF5}"/>
    <cellStyle name="Total 2 4 4 8 2 2" xfId="42943" xr:uid="{C800518B-A87A-4573-8AC8-3FD1E938015D}"/>
    <cellStyle name="Total 2 4 4 8 2 3" xfId="42944" xr:uid="{68CF458B-DDD0-4581-90E5-FF0EFD0B11F8}"/>
    <cellStyle name="Total 2 4 4 8 3" xfId="42945" xr:uid="{55BF8DC4-0286-4CDA-B716-1BB8770BCB58}"/>
    <cellStyle name="Total 2 4 4 8 3 2" xfId="42946" xr:uid="{043DBC7E-8024-456D-A562-3361AA593490}"/>
    <cellStyle name="Total 2 4 4 8 3 3" xfId="42947" xr:uid="{746E81BD-94CD-44BE-9CE3-01698BC5DBEF}"/>
    <cellStyle name="Total 2 4 4 8 4" xfId="42948" xr:uid="{22D9274E-5CEC-426F-A30D-6729ACE3AC28}"/>
    <cellStyle name="Total 2 4 4 8 4 2" xfId="42949" xr:uid="{77355131-D45B-4225-B985-8545BECB9E5C}"/>
    <cellStyle name="Total 2 4 4 8 4 3" xfId="42950" xr:uid="{16677DBE-9978-46EF-ABDE-DEEB6D1E8C60}"/>
    <cellStyle name="Total 2 4 4 8 5" xfId="42951" xr:uid="{C67FFDB2-7D2B-4FFD-8738-E7CB00E9C642}"/>
    <cellStyle name="Total 2 4 4 8 5 2" xfId="42952" xr:uid="{E9CF8A79-9333-4386-B8E3-95DA75803898}"/>
    <cellStyle name="Total 2 4 4 8 5 3" xfId="42953" xr:uid="{4BFEBF49-E3E3-46C0-A1E9-CA3905C55856}"/>
    <cellStyle name="Total 2 4 4 8 6" xfId="42954" xr:uid="{90D06B97-FC86-4BCE-8E37-B1E897514763}"/>
    <cellStyle name="Total 2 4 4 8 6 2" xfId="42955" xr:uid="{81982FC2-76E9-4380-AE47-1B224633AF67}"/>
    <cellStyle name="Total 2 4 4 8 6 3" xfId="42956" xr:uid="{426FDB24-5565-467D-BC90-81CDDE94AB36}"/>
    <cellStyle name="Total 2 4 4 8 7" xfId="42957" xr:uid="{66A04E2C-9B1E-4D57-BC9B-ABC1A8A6ACB0}"/>
    <cellStyle name="Total 2 4 4 8 8" xfId="42958" xr:uid="{F2F3FEE6-D4E1-4438-B480-1C1D2A5EC55C}"/>
    <cellStyle name="Total 2 4 4 8 9" xfId="42959" xr:uid="{6D396D32-7373-4FA7-AD47-55960868C2CD}"/>
    <cellStyle name="Total 2 4 4 9" xfId="42960" xr:uid="{AEDADC28-E4DA-4490-8487-07DB0E345BE7}"/>
    <cellStyle name="Total 2 4 4 9 2" xfId="42961" xr:uid="{D0D2F3F7-7232-4DF8-902D-6128CD5C5CCF}"/>
    <cellStyle name="Total 2 4 4 9 2 2" xfId="42962" xr:uid="{DBCB7681-C5C0-41FC-BCCC-C0CEB1873B03}"/>
    <cellStyle name="Total 2 4 4 9 2 3" xfId="42963" xr:uid="{39F1F209-7069-45AA-A0C3-8D3E661F9194}"/>
    <cellStyle name="Total 2 4 4 9 3" xfId="42964" xr:uid="{D77C04D4-919F-4611-B2F0-0A5332EFDF3D}"/>
    <cellStyle name="Total 2 4 4 9 3 2" xfId="42965" xr:uid="{4FCE43A4-997D-4FB1-80D3-7BDE57265F81}"/>
    <cellStyle name="Total 2 4 4 9 3 3" xfId="42966" xr:uid="{12CFDB4A-DB27-4040-A1D8-7E6BB1F6EA45}"/>
    <cellStyle name="Total 2 4 4 9 4" xfId="42967" xr:uid="{6464C4E6-C469-4BDB-A51F-74D32E4C0B15}"/>
    <cellStyle name="Total 2 4 4 9 4 2" xfId="42968" xr:uid="{244DBF88-4C03-4E3A-A4CC-9E2FA6199A7A}"/>
    <cellStyle name="Total 2 4 4 9 4 3" xfId="42969" xr:uid="{EF93895A-D3A2-4D75-A935-F6E47A41A61C}"/>
    <cellStyle name="Total 2 4 4 9 5" xfId="42970" xr:uid="{20908648-537B-4BF0-A233-19016AA7DAEE}"/>
    <cellStyle name="Total 2 4 4 9 5 2" xfId="42971" xr:uid="{3A92A903-1522-452C-8A39-0B00C4411C15}"/>
    <cellStyle name="Total 2 4 4 9 5 3" xfId="42972" xr:uid="{6C5C1530-2453-4AA0-B7A8-53B96A07598D}"/>
    <cellStyle name="Total 2 4 4 9 6" xfId="42973" xr:uid="{0E8E77A2-D390-4AC4-BE78-E4907E753BEB}"/>
    <cellStyle name="Total 2 4 4 9 6 2" xfId="42974" xr:uid="{2FD60361-3031-4B52-BF15-B1B99C8B97F2}"/>
    <cellStyle name="Total 2 4 4 9 6 3" xfId="42975" xr:uid="{2515CA49-CF4C-4DF1-B3AE-E3DEF5330E48}"/>
    <cellStyle name="Total 2 4 4 9 7" xfId="42976" xr:uid="{D3C12BCA-CC0A-46C4-8796-760B8C2F50E4}"/>
    <cellStyle name="Total 2 4 4 9 8" xfId="42977" xr:uid="{E4BD811A-C42A-410F-B47F-33E15DF954B9}"/>
    <cellStyle name="Total 2 4 5" xfId="42978" xr:uid="{DAD0CA85-3CD5-4166-8F4D-AD437F394273}"/>
    <cellStyle name="Total 2 4 5 10" xfId="42979" xr:uid="{D3D855D0-EE49-4E87-8CF4-90E82B25D925}"/>
    <cellStyle name="Total 2 4 5 10 2" xfId="42980" xr:uid="{B47299A7-7D8A-4806-94A6-383E0B0691FE}"/>
    <cellStyle name="Total 2 4 5 10 2 2" xfId="42981" xr:uid="{D386CA5E-5138-40F3-AA20-94EE1CAD6136}"/>
    <cellStyle name="Total 2 4 5 10 2 3" xfId="42982" xr:uid="{59FDFC69-FC5A-4C55-9B6A-4957A10DCF6F}"/>
    <cellStyle name="Total 2 4 5 10 3" xfId="42983" xr:uid="{B32AE4FB-DB24-4D16-BF1B-EA45FBD0FF46}"/>
    <cellStyle name="Total 2 4 5 10 3 2" xfId="42984" xr:uid="{BD0D9C81-F386-4B42-ACE6-D8A8FE2E8E42}"/>
    <cellStyle name="Total 2 4 5 10 3 3" xfId="42985" xr:uid="{ADFEF04A-7253-4222-A60A-40F7918E10D1}"/>
    <cellStyle name="Total 2 4 5 10 4" xfId="42986" xr:uid="{91BEC545-2140-4674-BA5A-7EE33357FFA3}"/>
    <cellStyle name="Total 2 4 5 10 4 2" xfId="42987" xr:uid="{64F96681-F13B-4AB7-844F-4FF97DF28A8B}"/>
    <cellStyle name="Total 2 4 5 10 4 3" xfId="42988" xr:uid="{5112C409-40CB-455E-ACF3-5D6B33AC1516}"/>
    <cellStyle name="Total 2 4 5 10 5" xfId="42989" xr:uid="{F60733F6-0410-467C-952A-E5A43EF5EADB}"/>
    <cellStyle name="Total 2 4 5 10 5 2" xfId="42990" xr:uid="{15BCC682-C3BC-4EA2-92A7-38D3DE893762}"/>
    <cellStyle name="Total 2 4 5 10 5 3" xfId="42991" xr:uid="{F8FEF482-BF89-4A99-BD66-6BD62604E194}"/>
    <cellStyle name="Total 2 4 5 10 6" xfId="42992" xr:uid="{95F99150-9115-4AC4-8951-E5F430C5E28A}"/>
    <cellStyle name="Total 2 4 5 10 6 2" xfId="42993" xr:uid="{583253E0-6EB7-4A87-B24D-A5B72EAD23B6}"/>
    <cellStyle name="Total 2 4 5 10 6 3" xfId="42994" xr:uid="{7C755495-225A-4EE9-BA7F-900E5EE36D0B}"/>
    <cellStyle name="Total 2 4 5 10 7" xfId="42995" xr:uid="{9F2F8919-5658-4B83-BA49-5CC749595563}"/>
    <cellStyle name="Total 2 4 5 10 8" xfId="42996" xr:uid="{89985936-D210-4F4F-ABE1-4E544309EF10}"/>
    <cellStyle name="Total 2 4 5 11" xfId="42997" xr:uid="{D4F45A18-2BFE-4B8F-BD6B-E6F59A719C44}"/>
    <cellStyle name="Total 2 4 5 11 2" xfId="42998" xr:uid="{3518731C-8A1D-4734-AD73-8C53854FFEF0}"/>
    <cellStyle name="Total 2 4 5 11 2 2" xfId="42999" xr:uid="{64EC45FD-B221-477E-A3F2-F9E6ADD9B96F}"/>
    <cellStyle name="Total 2 4 5 11 2 3" xfId="43000" xr:uid="{44EB6932-9562-4331-948A-C030A8A4ECB8}"/>
    <cellStyle name="Total 2 4 5 11 3" xfId="43001" xr:uid="{90A2EFCB-A776-4F0D-BC3F-AF156E691AE9}"/>
    <cellStyle name="Total 2 4 5 11 3 2" xfId="43002" xr:uid="{2F26BBA0-6B17-4637-B263-C4E9DDC55E81}"/>
    <cellStyle name="Total 2 4 5 11 3 3" xfId="43003" xr:uid="{BF9A8A4E-45DC-453F-B856-F3B24E2C7AFE}"/>
    <cellStyle name="Total 2 4 5 11 4" xfId="43004" xr:uid="{30A609C8-A3C2-4A2B-9470-91E2E060FFAC}"/>
    <cellStyle name="Total 2 4 5 11 4 2" xfId="43005" xr:uid="{69F75FBD-AD3D-4658-87F6-59D01239C412}"/>
    <cellStyle name="Total 2 4 5 11 4 3" xfId="43006" xr:uid="{31B3A3FB-D223-4903-8190-CFF609F2C754}"/>
    <cellStyle name="Total 2 4 5 11 5" xfId="43007" xr:uid="{416E8DE4-83A6-4EF2-9AC6-E37BDE6B9744}"/>
    <cellStyle name="Total 2 4 5 11 5 2" xfId="43008" xr:uid="{CB9CDD32-EAED-45BC-A973-347358F59296}"/>
    <cellStyle name="Total 2 4 5 11 5 3" xfId="43009" xr:uid="{4B2836A2-65AB-4076-A65D-AAD6185FED20}"/>
    <cellStyle name="Total 2 4 5 11 6" xfId="43010" xr:uid="{21CED1C2-3EB1-4CF1-BF34-7017D73AE5B9}"/>
    <cellStyle name="Total 2 4 5 11 6 2" xfId="43011" xr:uid="{B5A04DA0-5808-4F6D-A96D-D7492B900D7D}"/>
    <cellStyle name="Total 2 4 5 11 6 3" xfId="43012" xr:uid="{5C01B50B-A722-49B7-A39B-9F328F0B948E}"/>
    <cellStyle name="Total 2 4 5 11 7" xfId="43013" xr:uid="{760DFE2A-8988-4978-946F-3CAE69940C6D}"/>
    <cellStyle name="Total 2 4 5 11 8" xfId="43014" xr:uid="{7162C097-21FA-459A-935D-E94AFDDAB3F4}"/>
    <cellStyle name="Total 2 4 5 12" xfId="43015" xr:uid="{8763A76E-E366-4BE6-A5C6-6098F1E3F6B9}"/>
    <cellStyle name="Total 2 4 5 12 2" xfId="43016" xr:uid="{ADE39003-85A9-4B89-BF65-192F39224631}"/>
    <cellStyle name="Total 2 4 5 12 2 2" xfId="43017" xr:uid="{0DA7B0D5-79DC-4BA5-9C55-15E38C422A35}"/>
    <cellStyle name="Total 2 4 5 12 2 3" xfId="43018" xr:uid="{FC9D8604-5159-4A84-B583-4DBA8B545B44}"/>
    <cellStyle name="Total 2 4 5 12 3" xfId="43019" xr:uid="{247BD85F-828E-46D9-9428-F50178759F3F}"/>
    <cellStyle name="Total 2 4 5 12 3 2" xfId="43020" xr:uid="{8FD0DF1C-D637-4569-AEE6-C2378364A0C7}"/>
    <cellStyle name="Total 2 4 5 12 3 3" xfId="43021" xr:uid="{59E7E801-9B20-4191-8669-D14C75F5331B}"/>
    <cellStyle name="Total 2 4 5 12 4" xfId="43022" xr:uid="{AC8EA367-43CC-4CDD-8984-215241917EE1}"/>
    <cellStyle name="Total 2 4 5 12 4 2" xfId="43023" xr:uid="{97F972B8-1B7F-438D-BD25-5A73050702E4}"/>
    <cellStyle name="Total 2 4 5 12 4 3" xfId="43024" xr:uid="{E2DE300F-914B-447D-8992-FFEBAD8F76D3}"/>
    <cellStyle name="Total 2 4 5 12 5" xfId="43025" xr:uid="{9CEEE214-A94C-4800-A677-A05C61389F6B}"/>
    <cellStyle name="Total 2 4 5 12 5 2" xfId="43026" xr:uid="{E67FD0EF-67DF-4D2F-AC22-3A1FAE123BA0}"/>
    <cellStyle name="Total 2 4 5 12 5 3" xfId="43027" xr:uid="{51D3B187-559B-473D-8BCA-16BAB55ED55E}"/>
    <cellStyle name="Total 2 4 5 12 6" xfId="43028" xr:uid="{132C2034-10A1-47C6-88E4-EEFF1136F959}"/>
    <cellStyle name="Total 2 4 5 12 6 2" xfId="43029" xr:uid="{8DB0EC27-916C-4A33-AD63-A029B5EEC6E4}"/>
    <cellStyle name="Total 2 4 5 12 6 3" xfId="43030" xr:uid="{5B2B3B60-6EFB-49F3-8AC2-75389EFFEFFE}"/>
    <cellStyle name="Total 2 4 5 12 7" xfId="43031" xr:uid="{AE195DD7-B7A8-47C4-8C34-9A0DD6F4A8D0}"/>
    <cellStyle name="Total 2 4 5 12 8" xfId="43032" xr:uid="{2867B2A9-D7F4-4105-AF08-18F94BEC6A69}"/>
    <cellStyle name="Total 2 4 5 13" xfId="43033" xr:uid="{5390EFFC-EB1D-44B7-A416-D6FE43799F1E}"/>
    <cellStyle name="Total 2 4 5 13 2" xfId="43034" xr:uid="{C1E475DF-A946-4CE5-8636-FCF5281787CB}"/>
    <cellStyle name="Total 2 4 5 13 2 2" xfId="43035" xr:uid="{58D877CB-2571-41E2-B0BB-F2B58D0C2707}"/>
    <cellStyle name="Total 2 4 5 13 2 3" xfId="43036" xr:uid="{DBACF813-BF0C-4148-BDD2-B11A0B9ABB83}"/>
    <cellStyle name="Total 2 4 5 13 3" xfId="43037" xr:uid="{4FD77C00-1298-447F-8CA2-BC10865E311B}"/>
    <cellStyle name="Total 2 4 5 13 3 2" xfId="43038" xr:uid="{D09AC467-7527-45A1-9075-6D45E81BC1F4}"/>
    <cellStyle name="Total 2 4 5 13 3 3" xfId="43039" xr:uid="{D1ADFACD-186C-4EA7-9523-538F441E4980}"/>
    <cellStyle name="Total 2 4 5 13 4" xfId="43040" xr:uid="{9F826CE7-F933-43D9-B750-8AF3301ED406}"/>
    <cellStyle name="Total 2 4 5 13 4 2" xfId="43041" xr:uid="{22B27107-B5C4-403F-B9DA-57633B5F045C}"/>
    <cellStyle name="Total 2 4 5 13 4 3" xfId="43042" xr:uid="{2A39BCD1-860F-4905-8EC4-EDA1127F0E45}"/>
    <cellStyle name="Total 2 4 5 13 5" xfId="43043" xr:uid="{D88A2C87-735A-402F-B210-834B6E82453F}"/>
    <cellStyle name="Total 2 4 5 13 5 2" xfId="43044" xr:uid="{DD323CEE-42CC-4720-9A73-66AA4507E4BF}"/>
    <cellStyle name="Total 2 4 5 13 5 3" xfId="43045" xr:uid="{68091840-E3DA-41E0-AC28-FB43B46D3113}"/>
    <cellStyle name="Total 2 4 5 13 6" xfId="43046" xr:uid="{12039AE8-33C8-450A-BAC4-1E4D49DC3697}"/>
    <cellStyle name="Total 2 4 5 13 6 2" xfId="43047" xr:uid="{B2ACD8FD-EFC2-490D-A626-A7B82F8D403A}"/>
    <cellStyle name="Total 2 4 5 13 6 3" xfId="43048" xr:uid="{5A52619C-6671-4302-8706-F0F3572894E1}"/>
    <cellStyle name="Total 2 4 5 13 7" xfId="43049" xr:uid="{973B09D0-0E4E-4804-AE18-CAC95C3BC8A2}"/>
    <cellStyle name="Total 2 4 5 13 8" xfId="43050" xr:uid="{FDAF1533-BF70-40C6-BE78-9D6644B353DC}"/>
    <cellStyle name="Total 2 4 5 14" xfId="43051" xr:uid="{43BDC04C-73C3-4FFA-9844-5B371E3BE33A}"/>
    <cellStyle name="Total 2 4 5 14 2" xfId="43052" xr:uid="{B3884FCB-ECE8-45E8-9556-44CA7665664B}"/>
    <cellStyle name="Total 2 4 5 14 2 2" xfId="43053" xr:uid="{0F85B0B8-1429-4D6B-ACF4-DB0FB64BD1B4}"/>
    <cellStyle name="Total 2 4 5 14 2 3" xfId="43054" xr:uid="{DDF23998-2BC5-4AF2-88AB-CD5BC933C70D}"/>
    <cellStyle name="Total 2 4 5 14 3" xfId="43055" xr:uid="{BB3ADB92-8D1A-400B-BFD0-760CC2E23F7E}"/>
    <cellStyle name="Total 2 4 5 14 3 2" xfId="43056" xr:uid="{9E431554-BDF5-4718-B1C2-0C86260E7EFE}"/>
    <cellStyle name="Total 2 4 5 14 3 3" xfId="43057" xr:uid="{CC77FED8-85FB-4F62-B703-C79FD4F4E7EC}"/>
    <cellStyle name="Total 2 4 5 14 4" xfId="43058" xr:uid="{94B248BB-3678-4578-B039-5B6041EEF7A1}"/>
    <cellStyle name="Total 2 4 5 14 4 2" xfId="43059" xr:uid="{E03B72F3-3458-4C29-9C86-3581ED1B44E1}"/>
    <cellStyle name="Total 2 4 5 14 4 3" xfId="43060" xr:uid="{01D9B2C7-157E-4783-8E85-3ED9448626A2}"/>
    <cellStyle name="Total 2 4 5 14 5" xfId="43061" xr:uid="{8D6CA72F-EE04-46F5-9C80-F30001338A69}"/>
    <cellStyle name="Total 2 4 5 14 5 2" xfId="43062" xr:uid="{71348E34-D7FA-405B-AE09-30C90F015C80}"/>
    <cellStyle name="Total 2 4 5 14 5 3" xfId="43063" xr:uid="{CA845578-518B-4CA5-8417-A044344C5831}"/>
    <cellStyle name="Total 2 4 5 14 6" xfId="43064" xr:uid="{6129753A-11BA-43C4-9D2B-91BDDDD8F3AC}"/>
    <cellStyle name="Total 2 4 5 14 6 2" xfId="43065" xr:uid="{3513E067-8BE5-4590-A21F-BCA870E099B1}"/>
    <cellStyle name="Total 2 4 5 14 6 3" xfId="43066" xr:uid="{70D7D043-DF62-4498-8E47-3A0D7F13F70E}"/>
    <cellStyle name="Total 2 4 5 14 7" xfId="43067" xr:uid="{800B9F59-CF5D-4511-8F65-D6BBBAEAA7E6}"/>
    <cellStyle name="Total 2 4 5 14 8" xfId="43068" xr:uid="{0FA0F189-AA2B-431A-9B33-DC7E7640165A}"/>
    <cellStyle name="Total 2 4 5 15" xfId="43069" xr:uid="{EB44A703-7EF8-4693-8C89-097CCED3CEF5}"/>
    <cellStyle name="Total 2 4 5 15 2" xfId="43070" xr:uid="{5277928F-45FA-4624-A1AD-36964491D950}"/>
    <cellStyle name="Total 2 4 5 15 3" xfId="43071" xr:uid="{91D10A82-6210-46DA-BB9E-D6E945610E2D}"/>
    <cellStyle name="Total 2 4 5 16" xfId="43072" xr:uid="{B4DD80AF-B068-4D7E-B1F9-0E7D485BCEFF}"/>
    <cellStyle name="Total 2 4 5 16 2" xfId="43073" xr:uid="{DAB665F4-AA80-4CE6-89BC-0C2562DD64C8}"/>
    <cellStyle name="Total 2 4 5 16 3" xfId="43074" xr:uid="{E85265EC-F414-4066-B391-6F0FC61188ED}"/>
    <cellStyle name="Total 2 4 5 17" xfId="43075" xr:uid="{8C0D43C9-0F5D-4E91-9BC5-78422BC47E01}"/>
    <cellStyle name="Total 2 4 5 18" xfId="43076" xr:uid="{F3397E83-B7DB-41E2-9335-B46D7A78BDFD}"/>
    <cellStyle name="Total 2 4 5 2" xfId="43077" xr:uid="{926A14B4-CC6C-4F99-9F19-B99834FEB165}"/>
    <cellStyle name="Total 2 4 5 2 2" xfId="43078" xr:uid="{7BE3044B-C6F8-4554-B98E-7AFB2275C9AE}"/>
    <cellStyle name="Total 2 4 5 2 2 2" xfId="43079" xr:uid="{1ED0B2F3-DBF8-4C1E-A2D9-05B75978695B}"/>
    <cellStyle name="Total 2 4 5 2 2 3" xfId="43080" xr:uid="{898613B6-74C4-4881-84A2-3CCD5BC41F0F}"/>
    <cellStyle name="Total 2 4 5 2 3" xfId="43081" xr:uid="{D59CED8E-09AA-4815-BC39-D10A05C9CB62}"/>
    <cellStyle name="Total 2 4 5 2 3 2" xfId="43082" xr:uid="{1BBDC11E-673E-4BAF-A353-0DEE8A9C488C}"/>
    <cellStyle name="Total 2 4 5 2 3 3" xfId="43083" xr:uid="{45C3B540-F4BE-45E8-B081-398A0F16B1FB}"/>
    <cellStyle name="Total 2 4 5 2 4" xfId="43084" xr:uid="{FED962D7-04F5-492E-BDD7-AEF045B97D7D}"/>
    <cellStyle name="Total 2 4 5 2 4 2" xfId="43085" xr:uid="{7E3FFED6-54BE-474B-8635-35BC8819EA12}"/>
    <cellStyle name="Total 2 4 5 2 4 3" xfId="43086" xr:uid="{DFB2EE60-DB23-420A-A05F-92F784DDC65D}"/>
    <cellStyle name="Total 2 4 5 2 5" xfId="43087" xr:uid="{09186089-9C09-4AB1-ACFE-A2B957580E66}"/>
    <cellStyle name="Total 2 4 5 2 5 2" xfId="43088" xr:uid="{DA1C7422-6769-4A61-9507-34F6958EFF8B}"/>
    <cellStyle name="Total 2 4 5 2 5 3" xfId="43089" xr:uid="{5D89E4B5-52BA-4C2C-96C9-07FF035536FC}"/>
    <cellStyle name="Total 2 4 5 2 6" xfId="43090" xr:uid="{28E18F63-19C3-4A43-974F-FF36EE08F5E7}"/>
    <cellStyle name="Total 2 4 5 2 6 2" xfId="43091" xr:uid="{8A1ED6F3-F9D8-46F7-B4E2-33104422C52D}"/>
    <cellStyle name="Total 2 4 5 2 6 3" xfId="43092" xr:uid="{39FE04D7-2215-4C2F-9D34-B5F301AC0A6B}"/>
    <cellStyle name="Total 2 4 5 2 7" xfId="43093" xr:uid="{E1876313-C2BF-409A-B4A0-49A7E817E64B}"/>
    <cellStyle name="Total 2 4 5 2 8" xfId="43094" xr:uid="{AA5F189D-D63B-400E-AA03-E7F8D7678D7A}"/>
    <cellStyle name="Total 2 4 5 2 9" xfId="43095" xr:uid="{117057E4-55BA-4E1F-B34D-C6C847A79572}"/>
    <cellStyle name="Total 2 4 5 3" xfId="43096" xr:uid="{A220BCC6-C4B2-47C2-8CD6-E9390D215A04}"/>
    <cellStyle name="Total 2 4 5 3 2" xfId="43097" xr:uid="{71E6A851-747D-4625-9436-E1412854480A}"/>
    <cellStyle name="Total 2 4 5 3 2 2" xfId="43098" xr:uid="{B70B98B6-3180-446D-AC63-130BA124B754}"/>
    <cellStyle name="Total 2 4 5 3 2 3" xfId="43099" xr:uid="{BE93BF53-1E33-4A4A-AF8F-38F02DB934B5}"/>
    <cellStyle name="Total 2 4 5 3 3" xfId="43100" xr:uid="{E401BFAD-71C4-4909-A303-DACA2C2FEFFF}"/>
    <cellStyle name="Total 2 4 5 3 3 2" xfId="43101" xr:uid="{F03A921C-0335-42FB-A036-3D6595793D1E}"/>
    <cellStyle name="Total 2 4 5 3 3 3" xfId="43102" xr:uid="{D949A0DC-24C7-4790-90C4-2721B6FB1C83}"/>
    <cellStyle name="Total 2 4 5 3 4" xfId="43103" xr:uid="{5A6C1300-2208-488F-8456-935E9A588371}"/>
    <cellStyle name="Total 2 4 5 3 4 2" xfId="43104" xr:uid="{11ED84BB-574F-41C6-8FF1-22AADA9638FD}"/>
    <cellStyle name="Total 2 4 5 3 4 3" xfId="43105" xr:uid="{8C16A7F3-29D3-480C-BC3F-CEDB2BD51379}"/>
    <cellStyle name="Total 2 4 5 3 5" xfId="43106" xr:uid="{CA638479-347F-4A34-80D3-A817226C36F7}"/>
    <cellStyle name="Total 2 4 5 3 5 2" xfId="43107" xr:uid="{99A286E3-34B0-4E7C-BF32-DCABEF7894EF}"/>
    <cellStyle name="Total 2 4 5 3 5 3" xfId="43108" xr:uid="{89E98257-AEDE-446F-BDCE-587F69A0453A}"/>
    <cellStyle name="Total 2 4 5 3 6" xfId="43109" xr:uid="{88055713-BFC0-44B1-848A-0FC23A143D92}"/>
    <cellStyle name="Total 2 4 5 3 6 2" xfId="43110" xr:uid="{6F4CFAAD-A68D-4866-A66C-FA71D1888318}"/>
    <cellStyle name="Total 2 4 5 3 6 3" xfId="43111" xr:uid="{6940DD72-1882-4B79-AD9A-7DCBD6C10547}"/>
    <cellStyle name="Total 2 4 5 3 7" xfId="43112" xr:uid="{FC067FEB-4793-4D96-A5CE-5387A12A0DC5}"/>
    <cellStyle name="Total 2 4 5 3 8" xfId="43113" xr:uid="{991F578B-73ED-4593-ACF8-95D2D551BD25}"/>
    <cellStyle name="Total 2 4 5 3 9" xfId="43114" xr:uid="{80EC904F-8311-4916-BF2F-FC8669B330C8}"/>
    <cellStyle name="Total 2 4 5 4" xfId="43115" xr:uid="{94FC83CC-DC05-4123-B6A6-1AD0C0F5ADAD}"/>
    <cellStyle name="Total 2 4 5 4 2" xfId="43116" xr:uid="{F002357D-AE38-4337-8065-2AF7C752D19F}"/>
    <cellStyle name="Total 2 4 5 4 2 2" xfId="43117" xr:uid="{E000764D-EE33-46FE-9113-38393B7DB73D}"/>
    <cellStyle name="Total 2 4 5 4 2 3" xfId="43118" xr:uid="{41AD0E96-C61A-4196-BA50-E65C6360F00F}"/>
    <cellStyle name="Total 2 4 5 4 3" xfId="43119" xr:uid="{1FDEBC14-6A82-48DA-BA79-566E3A10E01B}"/>
    <cellStyle name="Total 2 4 5 4 3 2" xfId="43120" xr:uid="{49663914-2585-41C5-AA91-3A318EA76F88}"/>
    <cellStyle name="Total 2 4 5 4 3 3" xfId="43121" xr:uid="{F0498839-D719-4140-A743-B28EFAC0B586}"/>
    <cellStyle name="Total 2 4 5 4 4" xfId="43122" xr:uid="{7017AE81-321D-4CEB-B659-29ED7772CD47}"/>
    <cellStyle name="Total 2 4 5 4 4 2" xfId="43123" xr:uid="{85BC3796-DAF0-4A86-B877-314768F42542}"/>
    <cellStyle name="Total 2 4 5 4 4 3" xfId="43124" xr:uid="{86738BA9-0424-4D30-B369-C38FABB7F1C6}"/>
    <cellStyle name="Total 2 4 5 4 5" xfId="43125" xr:uid="{119A3D6A-3C62-4858-AB75-DFD10CF52CBC}"/>
    <cellStyle name="Total 2 4 5 4 5 2" xfId="43126" xr:uid="{4914786E-C7BF-4AF0-BED2-C2E47432F1F1}"/>
    <cellStyle name="Total 2 4 5 4 5 3" xfId="43127" xr:uid="{48D2D0AC-C5E6-4689-8A4F-3D160D7F6548}"/>
    <cellStyle name="Total 2 4 5 4 6" xfId="43128" xr:uid="{F799902C-EAC1-46E2-A9A4-867A41233407}"/>
    <cellStyle name="Total 2 4 5 4 6 2" xfId="43129" xr:uid="{28F74745-A329-42D3-BA0A-30F4D268E278}"/>
    <cellStyle name="Total 2 4 5 4 6 3" xfId="43130" xr:uid="{1AD89216-55E6-44F7-9088-56E2DE98A767}"/>
    <cellStyle name="Total 2 4 5 4 7" xfId="43131" xr:uid="{3E619E21-DA26-43F6-AA9F-E2CFDDAD8E62}"/>
    <cellStyle name="Total 2 4 5 4 8" xfId="43132" xr:uid="{1A671138-D42C-47D9-AF68-24589B4EA5C1}"/>
    <cellStyle name="Total 2 4 5 4 9" xfId="43133" xr:uid="{B24DF896-F080-4A43-A8FB-B8B3B3A8696D}"/>
    <cellStyle name="Total 2 4 5 5" xfId="43134" xr:uid="{161BBE22-515D-46AB-BD77-E1570FE8CD8C}"/>
    <cellStyle name="Total 2 4 5 5 2" xfId="43135" xr:uid="{1143D36D-22AB-4F0A-8C87-97C3D5BEF4E2}"/>
    <cellStyle name="Total 2 4 5 5 2 2" xfId="43136" xr:uid="{003FE3F8-8436-401C-BAE7-F3A5F94F36A0}"/>
    <cellStyle name="Total 2 4 5 5 2 3" xfId="43137" xr:uid="{28314C33-56DB-453F-808F-874BCBA43567}"/>
    <cellStyle name="Total 2 4 5 5 3" xfId="43138" xr:uid="{365CA269-F707-4B39-8241-5FC30A7D466E}"/>
    <cellStyle name="Total 2 4 5 5 3 2" xfId="43139" xr:uid="{0FF8F463-1799-4D74-852D-75D31A3BC27E}"/>
    <cellStyle name="Total 2 4 5 5 3 3" xfId="43140" xr:uid="{95F89F4C-E67F-460C-BEF1-93F30BDABEA6}"/>
    <cellStyle name="Total 2 4 5 5 4" xfId="43141" xr:uid="{E1F4C400-E906-463D-9785-BC8EE854401A}"/>
    <cellStyle name="Total 2 4 5 5 4 2" xfId="43142" xr:uid="{2D822AD9-F8AC-4DC9-BDA5-429678D3FB3B}"/>
    <cellStyle name="Total 2 4 5 5 4 3" xfId="43143" xr:uid="{F8E8C18E-8D5B-4EC0-A408-37178290863C}"/>
    <cellStyle name="Total 2 4 5 5 5" xfId="43144" xr:uid="{1DE5E3DD-D76C-4145-A1AD-C30FF940550B}"/>
    <cellStyle name="Total 2 4 5 5 5 2" xfId="43145" xr:uid="{32D5710F-89D8-446D-8932-4697A0BD2699}"/>
    <cellStyle name="Total 2 4 5 5 5 3" xfId="43146" xr:uid="{F5F21C45-8E3F-4A88-8014-14D16116E3CB}"/>
    <cellStyle name="Total 2 4 5 5 6" xfId="43147" xr:uid="{521132A6-3D95-4129-806E-FF2C473960D0}"/>
    <cellStyle name="Total 2 4 5 5 6 2" xfId="43148" xr:uid="{18FB7B73-0961-4AD8-B2E0-5BBCB7AD9149}"/>
    <cellStyle name="Total 2 4 5 5 6 3" xfId="43149" xr:uid="{7E61AF4C-24C9-4390-BA94-4ED363810D87}"/>
    <cellStyle name="Total 2 4 5 5 7" xfId="43150" xr:uid="{03820656-62D9-4009-9398-CE6D572C627D}"/>
    <cellStyle name="Total 2 4 5 5 8" xfId="43151" xr:uid="{924ABAD8-BD44-4220-8492-26C3E402C624}"/>
    <cellStyle name="Total 2 4 5 5 9" xfId="43152" xr:uid="{BED5F6A3-7A2C-4F8B-938D-2D2917E59A55}"/>
    <cellStyle name="Total 2 4 5 6" xfId="43153" xr:uid="{4DA4AC67-FE15-4EE4-A3F4-7C48113B9B48}"/>
    <cellStyle name="Total 2 4 5 6 2" xfId="43154" xr:uid="{2CA427C0-8FB3-4463-B583-2A5F39A0393F}"/>
    <cellStyle name="Total 2 4 5 6 2 2" xfId="43155" xr:uid="{0E172F5D-09A9-4B59-87A4-97ABC260B7A3}"/>
    <cellStyle name="Total 2 4 5 6 2 3" xfId="43156" xr:uid="{B11EF5C6-0340-437A-9F3B-392BB3D7FA76}"/>
    <cellStyle name="Total 2 4 5 6 3" xfId="43157" xr:uid="{E087EDE2-DEEC-4605-835D-B9180B6827B4}"/>
    <cellStyle name="Total 2 4 5 6 3 2" xfId="43158" xr:uid="{2C17D243-6BF8-4FB7-B0D0-193EA40094B9}"/>
    <cellStyle name="Total 2 4 5 6 3 3" xfId="43159" xr:uid="{D1CB4492-F8F5-4989-BFED-788065729F5A}"/>
    <cellStyle name="Total 2 4 5 6 4" xfId="43160" xr:uid="{927C197E-A974-475F-A6BB-964B1BDB84CF}"/>
    <cellStyle name="Total 2 4 5 6 4 2" xfId="43161" xr:uid="{296EF2AE-13D5-4527-98F0-9EB0B1BF2EE9}"/>
    <cellStyle name="Total 2 4 5 6 4 3" xfId="43162" xr:uid="{748DF73A-6B7E-43D0-B2FC-839018A683FE}"/>
    <cellStyle name="Total 2 4 5 6 5" xfId="43163" xr:uid="{8F3B0369-D5D2-455A-970A-83C01B59E1DC}"/>
    <cellStyle name="Total 2 4 5 6 5 2" xfId="43164" xr:uid="{F5BEEA37-D3FA-4B19-B74F-19EA9DD0CCED}"/>
    <cellStyle name="Total 2 4 5 6 5 3" xfId="43165" xr:uid="{ED9399D8-FBE0-4CB5-8004-39404A0547DC}"/>
    <cellStyle name="Total 2 4 5 6 6" xfId="43166" xr:uid="{5A290AF2-D47C-4E7F-B3DF-EBE8DF0AFA65}"/>
    <cellStyle name="Total 2 4 5 6 6 2" xfId="43167" xr:uid="{CBAC4766-1455-4934-8DCD-F7D69CD631A5}"/>
    <cellStyle name="Total 2 4 5 6 6 3" xfId="43168" xr:uid="{D920477C-2378-4968-AB40-2118E53C78DA}"/>
    <cellStyle name="Total 2 4 5 6 7" xfId="43169" xr:uid="{BD8C668B-EA8E-4ED2-946D-DB92ABD9901B}"/>
    <cellStyle name="Total 2 4 5 6 8" xfId="43170" xr:uid="{DCFACBDB-AB24-4ED8-89B2-75C219E12C89}"/>
    <cellStyle name="Total 2 4 5 6 9" xfId="43171" xr:uid="{9E5D6443-2AE6-420E-BBF6-8E896DE67587}"/>
    <cellStyle name="Total 2 4 5 7" xfId="43172" xr:uid="{6398F4EF-EB62-465A-AB31-4A3F03B1EF74}"/>
    <cellStyle name="Total 2 4 5 7 2" xfId="43173" xr:uid="{5E7D709D-53E5-4438-874B-0100B6D972F5}"/>
    <cellStyle name="Total 2 4 5 7 2 2" xfId="43174" xr:uid="{038C8DF5-C2FC-4404-8F30-F0C5A5368B2F}"/>
    <cellStyle name="Total 2 4 5 7 2 3" xfId="43175" xr:uid="{6F25A3F3-1ED9-47EB-A056-F207D7E888C4}"/>
    <cellStyle name="Total 2 4 5 7 3" xfId="43176" xr:uid="{D91349C6-AD84-4305-902E-DFF780630E0A}"/>
    <cellStyle name="Total 2 4 5 7 3 2" xfId="43177" xr:uid="{50707691-E7D2-47C0-839A-7630A39DE649}"/>
    <cellStyle name="Total 2 4 5 7 3 3" xfId="43178" xr:uid="{60FC3424-AFB6-4AC7-A1B8-A1D2ADCB468D}"/>
    <cellStyle name="Total 2 4 5 7 4" xfId="43179" xr:uid="{775AFB5D-03A5-44D5-A339-C3E18015D411}"/>
    <cellStyle name="Total 2 4 5 7 4 2" xfId="43180" xr:uid="{8D01D71B-FC20-4EF6-8AEF-AC659550C2B8}"/>
    <cellStyle name="Total 2 4 5 7 4 3" xfId="43181" xr:uid="{A375FF65-9447-496E-ACCA-FEC5ED53C5E7}"/>
    <cellStyle name="Total 2 4 5 7 5" xfId="43182" xr:uid="{58D0FF04-F74C-44A5-A87B-218AE5905774}"/>
    <cellStyle name="Total 2 4 5 7 5 2" xfId="43183" xr:uid="{15D5E101-F8A7-4DDD-A9AD-16311D0B2872}"/>
    <cellStyle name="Total 2 4 5 7 5 3" xfId="43184" xr:uid="{A056423B-7659-4F75-8E60-A5921FBE6859}"/>
    <cellStyle name="Total 2 4 5 7 6" xfId="43185" xr:uid="{81AA6C34-A6AB-446C-9820-E658640C27D4}"/>
    <cellStyle name="Total 2 4 5 7 6 2" xfId="43186" xr:uid="{E80D7433-6C41-4B7B-B3C1-5E2B460A22A1}"/>
    <cellStyle name="Total 2 4 5 7 6 3" xfId="43187" xr:uid="{0F421EFD-41D9-4D7A-BEB5-16BFF282F174}"/>
    <cellStyle name="Total 2 4 5 7 7" xfId="43188" xr:uid="{A45DCBEB-F897-44AE-A50F-AA2EE58990C4}"/>
    <cellStyle name="Total 2 4 5 7 8" xfId="43189" xr:uid="{E9B26E6B-36A2-439D-B78A-520375C2C9DE}"/>
    <cellStyle name="Total 2 4 5 7 9" xfId="43190" xr:uid="{5B961CE8-83C4-4773-84B8-B5F9C558D434}"/>
    <cellStyle name="Total 2 4 5 8" xfId="43191" xr:uid="{9F32F761-FF2D-4BB5-AD9D-05FB70F75F42}"/>
    <cellStyle name="Total 2 4 5 8 2" xfId="43192" xr:uid="{C43267FE-5AE7-4DA9-83D0-DAEF9D73852A}"/>
    <cellStyle name="Total 2 4 5 8 2 2" xfId="43193" xr:uid="{0EF0515A-0B1A-413F-AEE9-C72FA9D7781C}"/>
    <cellStyle name="Total 2 4 5 8 2 3" xfId="43194" xr:uid="{11E2FC5B-B9EA-495A-9C2C-20E04C15C027}"/>
    <cellStyle name="Total 2 4 5 8 3" xfId="43195" xr:uid="{E891D193-76CB-4551-BF77-06AB445E720D}"/>
    <cellStyle name="Total 2 4 5 8 3 2" xfId="43196" xr:uid="{CC2FB361-FB05-41ED-98B3-3358C695307A}"/>
    <cellStyle name="Total 2 4 5 8 3 3" xfId="43197" xr:uid="{6F0E8EAF-7BF0-41E8-9D21-BAEA87800D0C}"/>
    <cellStyle name="Total 2 4 5 8 4" xfId="43198" xr:uid="{B92F066E-BB6B-49A3-9FD6-3674D81858AC}"/>
    <cellStyle name="Total 2 4 5 8 4 2" xfId="43199" xr:uid="{2BBB97BF-F723-4428-BC36-68F050F57AA0}"/>
    <cellStyle name="Total 2 4 5 8 4 3" xfId="43200" xr:uid="{B7B7641D-C5CA-489A-9A35-0FA2FCAF0156}"/>
    <cellStyle name="Total 2 4 5 8 5" xfId="43201" xr:uid="{2B97888F-5E85-4883-84C8-6054AA6A834D}"/>
    <cellStyle name="Total 2 4 5 8 5 2" xfId="43202" xr:uid="{BA6A78CC-D0E9-411C-8DA8-C3A678ADA901}"/>
    <cellStyle name="Total 2 4 5 8 5 3" xfId="43203" xr:uid="{1F77C6C6-53B6-4E0D-8DD4-210182B4D157}"/>
    <cellStyle name="Total 2 4 5 8 6" xfId="43204" xr:uid="{2B1CB5B4-7399-4828-8D20-CDB067D87201}"/>
    <cellStyle name="Total 2 4 5 8 6 2" xfId="43205" xr:uid="{1B664AA9-662C-48BE-BBD3-732926E41299}"/>
    <cellStyle name="Total 2 4 5 8 6 3" xfId="43206" xr:uid="{C5DFE05F-632E-489E-9237-9380E6A9375E}"/>
    <cellStyle name="Total 2 4 5 8 7" xfId="43207" xr:uid="{17FB2DFF-289F-4C50-AF39-AFB3D093BD22}"/>
    <cellStyle name="Total 2 4 5 8 8" xfId="43208" xr:uid="{4A7D38D3-FD82-41DB-AD98-8BA5437C6F4C}"/>
    <cellStyle name="Total 2 4 5 8 9" xfId="43209" xr:uid="{657FFD4B-6881-4CE9-AFB7-F7C4ACC6AA6E}"/>
    <cellStyle name="Total 2 4 5 9" xfId="43210" xr:uid="{B54C7296-DF0F-42BC-847B-FA4983644423}"/>
    <cellStyle name="Total 2 4 5 9 2" xfId="43211" xr:uid="{9CB8BF47-6D36-48DA-B35F-D6C07F049B45}"/>
    <cellStyle name="Total 2 4 5 9 2 2" xfId="43212" xr:uid="{F5B08A8C-E8E0-4A97-ABF9-5896A83F6355}"/>
    <cellStyle name="Total 2 4 5 9 2 3" xfId="43213" xr:uid="{4D96EE95-DAB8-4F1C-8FDE-DE11E0E22CEB}"/>
    <cellStyle name="Total 2 4 5 9 3" xfId="43214" xr:uid="{AA731FDB-C565-4781-9DCC-2B70FA7E7FB2}"/>
    <cellStyle name="Total 2 4 5 9 3 2" xfId="43215" xr:uid="{60EA1C7E-C8B1-4916-8D9C-499C6D7F220E}"/>
    <cellStyle name="Total 2 4 5 9 3 3" xfId="43216" xr:uid="{A18D4B15-A571-4E7B-8D63-6E4F909CDF58}"/>
    <cellStyle name="Total 2 4 5 9 4" xfId="43217" xr:uid="{6A62014B-E0C8-4417-AE59-8B0C6450736F}"/>
    <cellStyle name="Total 2 4 5 9 4 2" xfId="43218" xr:uid="{C999F30B-E12D-4658-8A53-31D7E11E43DE}"/>
    <cellStyle name="Total 2 4 5 9 4 3" xfId="43219" xr:uid="{4DE32C20-2CEE-4922-A1F3-FEF233D57E35}"/>
    <cellStyle name="Total 2 4 5 9 5" xfId="43220" xr:uid="{1617CF9B-FC2A-4928-BCBA-EAE6DC457AC7}"/>
    <cellStyle name="Total 2 4 5 9 5 2" xfId="43221" xr:uid="{2BFC3819-90F3-4E6F-8128-62301E788E3C}"/>
    <cellStyle name="Total 2 4 5 9 5 3" xfId="43222" xr:uid="{11DF9718-340B-4E5A-A742-5F113CE7882F}"/>
    <cellStyle name="Total 2 4 5 9 6" xfId="43223" xr:uid="{5E91C33B-C1CA-4FE7-AC86-DC62533CC92B}"/>
    <cellStyle name="Total 2 4 5 9 6 2" xfId="43224" xr:uid="{CBB06360-4899-42B2-9234-1947A9EB4279}"/>
    <cellStyle name="Total 2 4 5 9 6 3" xfId="43225" xr:uid="{8DDF8123-A721-478E-8D44-5BD031B8B349}"/>
    <cellStyle name="Total 2 4 5 9 7" xfId="43226" xr:uid="{F5DE1E8C-B5C2-43B0-BA72-B8A4BCBEB5F8}"/>
    <cellStyle name="Total 2 4 5 9 8" xfId="43227" xr:uid="{17B8B1FE-B4AE-4C71-897C-08BACA65E524}"/>
    <cellStyle name="Total 2 4 6" xfId="43228" xr:uid="{CDAB2D5D-A3DF-4070-BFE7-812165F4360B}"/>
    <cellStyle name="Total 2 4 6 10" xfId="43229" xr:uid="{AE77AFC3-C2F3-4E02-B0DB-3056D3AC11E6}"/>
    <cellStyle name="Total 2 4 6 11" xfId="43230" xr:uid="{71713D26-81E1-4FE2-B983-2E593F4F5C5D}"/>
    <cellStyle name="Total 2 4 6 2" xfId="43231" xr:uid="{F732DEC9-936A-4DB5-B905-C75CD844ED98}"/>
    <cellStyle name="Total 2 4 6 2 2" xfId="43232" xr:uid="{DE10447C-8D2B-4D09-B910-8A81CAE1F4CC}"/>
    <cellStyle name="Total 2 4 6 2 3" xfId="43233" xr:uid="{B43A03D2-1BA3-4FFC-BD93-44FD1244475C}"/>
    <cellStyle name="Total 2 4 6 2 4" xfId="43234" xr:uid="{7DD9C8B1-547F-4FB3-A4B8-0939404D096A}"/>
    <cellStyle name="Total 2 4 6 3" xfId="43235" xr:uid="{B1DB1CBA-CD38-4C36-AB2F-B633FC807809}"/>
    <cellStyle name="Total 2 4 6 3 2" xfId="43236" xr:uid="{CBAB003B-6908-4534-8B57-9106DD0C9F6F}"/>
    <cellStyle name="Total 2 4 6 3 3" xfId="43237" xr:uid="{A0976AEE-9D42-425F-8DBF-3386C607EF0E}"/>
    <cellStyle name="Total 2 4 6 3 4" xfId="43238" xr:uid="{709C42C0-91DD-44CA-B95D-BB88039A63E7}"/>
    <cellStyle name="Total 2 4 6 4" xfId="43239" xr:uid="{F2F2D6AC-1C36-4786-A1AD-31836BE8840D}"/>
    <cellStyle name="Total 2 4 6 4 2" xfId="43240" xr:uid="{EECEF76D-6B8F-4001-8E78-429052BAC2A5}"/>
    <cellStyle name="Total 2 4 6 4 3" xfId="43241" xr:uid="{4C91C723-1A6A-4F54-B969-FEF73D24DE1C}"/>
    <cellStyle name="Total 2 4 6 4 4" xfId="43242" xr:uid="{12D2F696-2E3F-45A4-B4D1-CF81B7B3B7A4}"/>
    <cellStyle name="Total 2 4 6 5" xfId="43243" xr:uid="{550EC32B-0671-4931-B915-375202815666}"/>
    <cellStyle name="Total 2 4 6 5 2" xfId="43244" xr:uid="{B31F3EAD-6C3D-4710-90AA-2B26B84700D1}"/>
    <cellStyle name="Total 2 4 6 5 3" xfId="43245" xr:uid="{5E4F7200-CDF6-4EE8-9F94-AB6C411CD141}"/>
    <cellStyle name="Total 2 4 6 5 4" xfId="43246" xr:uid="{B62BCB16-E022-4F4E-996A-754CD264720C}"/>
    <cellStyle name="Total 2 4 6 6" xfId="43247" xr:uid="{AA151D59-3144-459A-8442-DEE25DBB891C}"/>
    <cellStyle name="Total 2 4 6 6 2" xfId="43248" xr:uid="{078BF5C0-71D1-49EE-AF12-7D2EAAED9D19}"/>
    <cellStyle name="Total 2 4 6 6 3" xfId="43249" xr:uid="{B28D667C-C1B1-407F-98C7-312EF4667F27}"/>
    <cellStyle name="Total 2 4 6 6 4" xfId="43250" xr:uid="{CF59688A-0E73-4079-8340-B6E43843FAC1}"/>
    <cellStyle name="Total 2 4 6 7" xfId="43251" xr:uid="{2752FFAA-8005-4C47-A86B-13488DCBAB52}"/>
    <cellStyle name="Total 2 4 6 8" xfId="43252" xr:uid="{EA9C61E7-9B10-419E-A195-AC43A1BFF8DE}"/>
    <cellStyle name="Total 2 4 6 9" xfId="43253" xr:uid="{E1254CC6-E0DD-4ACA-BA62-1AD4B8818A77}"/>
    <cellStyle name="Total 2 4 7" xfId="43254" xr:uid="{BC91BF70-2AE8-4074-A7A0-9D1E07F5CA14}"/>
    <cellStyle name="Total 2 4 7 10" xfId="43255" xr:uid="{7783CCF5-606C-4DEB-B4D5-6A28612EFC71}"/>
    <cellStyle name="Total 2 4 7 2" xfId="43256" xr:uid="{0F5A5605-276A-46D0-A38D-15107D9F9D48}"/>
    <cellStyle name="Total 2 4 7 2 2" xfId="43257" xr:uid="{261E4503-154C-4FA9-964C-D851B8F98196}"/>
    <cellStyle name="Total 2 4 7 2 3" xfId="43258" xr:uid="{19ACB148-875D-4CFC-BFFC-970CD1CE120C}"/>
    <cellStyle name="Total 2 4 7 2 4" xfId="43259" xr:uid="{2903F53C-7D79-4BB3-9CA3-2A8F2E4223FF}"/>
    <cellStyle name="Total 2 4 7 3" xfId="43260" xr:uid="{E058A300-FDD1-4E4C-82EE-9EDDF4AF1EC9}"/>
    <cellStyle name="Total 2 4 7 3 2" xfId="43261" xr:uid="{D520B220-1C9C-4D01-912A-A2E700E3BCA1}"/>
    <cellStyle name="Total 2 4 7 3 3" xfId="43262" xr:uid="{5980890E-15D1-4683-BBB8-F5AD00976679}"/>
    <cellStyle name="Total 2 4 7 3 4" xfId="43263" xr:uid="{03A771B0-68BB-46EC-9C7C-B7EB4193CCAD}"/>
    <cellStyle name="Total 2 4 7 4" xfId="43264" xr:uid="{8FFEE5B0-1E22-4BCE-B173-4E635C67D4F6}"/>
    <cellStyle name="Total 2 4 7 4 2" xfId="43265" xr:uid="{D7105584-E013-49D2-B4B1-3DD89A57B3CB}"/>
    <cellStyle name="Total 2 4 7 4 3" xfId="43266" xr:uid="{7ECBD7A0-BFC1-4224-93CA-85C3F12C330F}"/>
    <cellStyle name="Total 2 4 7 4 4" xfId="43267" xr:uid="{176F783D-BE3A-4F32-B80D-E6F2D02ED599}"/>
    <cellStyle name="Total 2 4 7 5" xfId="43268" xr:uid="{121F7F0F-49D5-45D0-B693-CF3FAC478BF2}"/>
    <cellStyle name="Total 2 4 7 5 2" xfId="43269" xr:uid="{D69B1748-D9E7-4461-BDF5-0DCBA0C80A50}"/>
    <cellStyle name="Total 2 4 7 5 3" xfId="43270" xr:uid="{0F99D704-9BD7-4ADF-A3DE-22A60E3346B0}"/>
    <cellStyle name="Total 2 4 7 5 4" xfId="43271" xr:uid="{571C7904-F96D-45A8-8BFD-5B156D21DAC6}"/>
    <cellStyle name="Total 2 4 7 6" xfId="43272" xr:uid="{AF841AFD-333C-4E82-807E-A2CA8CE396B4}"/>
    <cellStyle name="Total 2 4 7 6 2" xfId="43273" xr:uid="{3DF9DC16-F6E6-474B-B7B5-3D7D4E067545}"/>
    <cellStyle name="Total 2 4 7 6 3" xfId="43274" xr:uid="{69082FCD-3915-4719-BCDD-DEFB9823ED8E}"/>
    <cellStyle name="Total 2 4 7 6 4" xfId="43275" xr:uid="{E1B83585-30EA-47AE-AD8A-BBA560ADE629}"/>
    <cellStyle name="Total 2 4 7 7" xfId="43276" xr:uid="{D53E6644-6126-4CAF-BC8F-B2BDC61C8EBA}"/>
    <cellStyle name="Total 2 4 7 8" xfId="43277" xr:uid="{3FA5D524-98AE-4237-90A4-29A26A6C87FB}"/>
    <cellStyle name="Total 2 4 7 9" xfId="43278" xr:uid="{2D65C5D4-3DDE-4073-903E-57D8533A30E2}"/>
    <cellStyle name="Total 2 4 8" xfId="43279" xr:uid="{B6587D23-549C-4C5D-BA4A-2C8D72146406}"/>
    <cellStyle name="Total 2 4 8 2" xfId="43280" xr:uid="{BF75B4B4-1AF2-4CAD-9D02-F948BB98B192}"/>
    <cellStyle name="Total 2 4 8 2 2" xfId="43281" xr:uid="{5C0F46A8-72AA-44EB-AD7E-CC52D94714E0}"/>
    <cellStyle name="Total 2 4 8 2 3" xfId="43282" xr:uid="{4AF3D035-8242-409E-8E40-B8BDE78D6754}"/>
    <cellStyle name="Total 2 4 8 3" xfId="43283" xr:uid="{D953D8D7-887B-448B-8360-2EA1B6EB3D8C}"/>
    <cellStyle name="Total 2 4 8 3 2" xfId="43284" xr:uid="{EC7C813A-9DD9-422D-A2C4-308FF58F513C}"/>
    <cellStyle name="Total 2 4 8 3 3" xfId="43285" xr:uid="{41CF26A8-BED5-4B8D-B74B-C19FEDC889D5}"/>
    <cellStyle name="Total 2 4 8 4" xfId="43286" xr:uid="{EE896AEB-8E8B-48F3-8D31-24C9038BA1D0}"/>
    <cellStyle name="Total 2 4 8 4 2" xfId="43287" xr:uid="{9899119E-EA7C-4DF0-A61F-292F7CB6BFD8}"/>
    <cellStyle name="Total 2 4 8 4 3" xfId="43288" xr:uid="{272809D1-093D-4C10-B756-6AD6F626A04E}"/>
    <cellStyle name="Total 2 4 8 5" xfId="43289" xr:uid="{7763FE1E-3ECF-4A3F-A8CC-20FF3B55F59D}"/>
    <cellStyle name="Total 2 4 8 5 2" xfId="43290" xr:uid="{0DEEF1F3-0EB4-436D-9106-F7463C21BDF2}"/>
    <cellStyle name="Total 2 4 8 5 3" xfId="43291" xr:uid="{0C4CFACE-9F3E-4928-AA36-B2E3F6D99181}"/>
    <cellStyle name="Total 2 4 8 6" xfId="43292" xr:uid="{CFB01270-3F89-43F3-BCCA-4AE9C0FBE0B6}"/>
    <cellStyle name="Total 2 4 8 6 2" xfId="43293" xr:uid="{6B59C621-96C7-4055-BFA4-54047ED6BFD7}"/>
    <cellStyle name="Total 2 4 8 6 3" xfId="43294" xr:uid="{1283C532-38BF-4DEB-A112-3C2828EFCDAD}"/>
    <cellStyle name="Total 2 4 8 7" xfId="43295" xr:uid="{FE0DD4C0-D79E-4E9C-8CB0-2D07E1F9626B}"/>
    <cellStyle name="Total 2 4 8 8" xfId="43296" xr:uid="{5A4F7C64-E44F-4D86-856E-826B02CC7A69}"/>
    <cellStyle name="Total 2 4 8 9" xfId="43297" xr:uid="{C6FAA210-3EDA-4DD6-9FF0-B1CCC68DB8FF}"/>
    <cellStyle name="Total 2 4 9" xfId="43298" xr:uid="{9B7E6F73-8714-4E17-B5BA-2BA07318BF7F}"/>
    <cellStyle name="Total 2 4 9 2" xfId="43299" xr:uid="{FB22C5F1-D42B-4587-AEAB-6E013638468B}"/>
    <cellStyle name="Total 2 4 9 2 2" xfId="43300" xr:uid="{504C0ED2-7DD7-477D-B63C-7DBBF4AAA3AA}"/>
    <cellStyle name="Total 2 4 9 2 3" xfId="43301" xr:uid="{61FC9617-DF42-426F-A3F2-EFE8241CB418}"/>
    <cellStyle name="Total 2 4 9 3" xfId="43302" xr:uid="{BBED8B2D-FA8A-45EA-B56C-95926FAEE506}"/>
    <cellStyle name="Total 2 4 9 3 2" xfId="43303" xr:uid="{6D1C9E98-6E03-4733-B6AC-1D0FC0603C9F}"/>
    <cellStyle name="Total 2 4 9 3 3" xfId="43304" xr:uid="{68A9CA8F-8ED1-49C1-ACF6-BEB6CC43A7C8}"/>
    <cellStyle name="Total 2 4 9 4" xfId="43305" xr:uid="{688E9B5C-08D9-4C7D-AA17-524D36A47F27}"/>
    <cellStyle name="Total 2 4 9 4 2" xfId="43306" xr:uid="{595D351D-F5A3-4735-ABB5-E69E21A0FFE3}"/>
    <cellStyle name="Total 2 4 9 4 3" xfId="43307" xr:uid="{F68B2CF1-7F15-4B56-8A24-9C6164EFB6B7}"/>
    <cellStyle name="Total 2 4 9 5" xfId="43308" xr:uid="{5FB4B3E1-4BC0-4B0A-8C46-D38F2B5BBE65}"/>
    <cellStyle name="Total 2 4 9 5 2" xfId="43309" xr:uid="{303BD6C1-1B24-4863-B90C-3D770D5F9693}"/>
    <cellStyle name="Total 2 4 9 5 3" xfId="43310" xr:uid="{C056A4E5-D8A5-40A8-9DBD-989681D40014}"/>
    <cellStyle name="Total 2 4 9 6" xfId="43311" xr:uid="{581A2041-7608-4969-AA65-32360F2DC7D9}"/>
    <cellStyle name="Total 2 4 9 6 2" xfId="43312" xr:uid="{DAD6662B-B56C-40BB-B9B6-811AAEBBD9C3}"/>
    <cellStyle name="Total 2 4 9 6 3" xfId="43313" xr:uid="{F4C7D656-A97C-478E-8DBD-FE303F9BA511}"/>
    <cellStyle name="Total 2 4 9 7" xfId="43314" xr:uid="{CF680059-EA46-49A9-82B4-3838466B9C6D}"/>
    <cellStyle name="Total 2 4 9 8" xfId="43315" xr:uid="{E44EAA26-0626-406F-A213-610431893757}"/>
    <cellStyle name="Total 2 4 9 9" xfId="43316" xr:uid="{72E3381D-4085-425D-A0E0-33DEDD9D9185}"/>
    <cellStyle name="Total 2 5" xfId="43317" xr:uid="{0EFF36BF-F294-4F2D-ABB4-5B8E607C465E}"/>
    <cellStyle name="Total 2 5 10" xfId="43318" xr:uid="{06BC1F56-DE2C-48DB-9DB3-EAAF238E5F89}"/>
    <cellStyle name="Total 2 5 10 2" xfId="43319" xr:uid="{C3589CCA-3E40-4F73-8716-CE35C4829860}"/>
    <cellStyle name="Total 2 5 10 2 2" xfId="43320" xr:uid="{C66D2F92-E807-4A48-9407-861C64AAC263}"/>
    <cellStyle name="Total 2 5 10 2 3" xfId="43321" xr:uid="{3597D4E3-454D-4DE5-A5FF-F0140F098040}"/>
    <cellStyle name="Total 2 5 10 3" xfId="43322" xr:uid="{6A9AEA5C-C970-4E68-8926-8D9229C94799}"/>
    <cellStyle name="Total 2 5 10 3 2" xfId="43323" xr:uid="{079430F1-9EF4-46A2-A533-6A7072D2206E}"/>
    <cellStyle name="Total 2 5 10 3 3" xfId="43324" xr:uid="{9611CF92-770E-47DE-AD96-3EF72CAFF89A}"/>
    <cellStyle name="Total 2 5 10 4" xfId="43325" xr:uid="{FB5ECE8E-BACA-4406-B40B-D24F7C8A9E43}"/>
    <cellStyle name="Total 2 5 10 4 2" xfId="43326" xr:uid="{110CDAA3-1923-4D9E-B6E5-F2283BB16C76}"/>
    <cellStyle name="Total 2 5 10 4 3" xfId="43327" xr:uid="{0C2936F7-4F96-4537-B489-81E8F441249A}"/>
    <cellStyle name="Total 2 5 10 5" xfId="43328" xr:uid="{04F6BEF7-DDE1-4C7C-84A9-FC5C8D2C2C6E}"/>
    <cellStyle name="Total 2 5 10 5 2" xfId="43329" xr:uid="{8C2D73D5-3E17-4E8A-A00A-2251891F42C1}"/>
    <cellStyle name="Total 2 5 10 5 3" xfId="43330" xr:uid="{82D28A33-6A99-4169-86EE-78D79A9D5103}"/>
    <cellStyle name="Total 2 5 10 6" xfId="43331" xr:uid="{4B821D55-A4D6-47F0-9476-3F0480DB4382}"/>
    <cellStyle name="Total 2 5 10 6 2" xfId="43332" xr:uid="{93E9FDE0-A3EC-49F8-BAA5-42C95BB01379}"/>
    <cellStyle name="Total 2 5 10 6 3" xfId="43333" xr:uid="{2E33B6BD-7EC2-43D6-8925-D0739094D794}"/>
    <cellStyle name="Total 2 5 10 7" xfId="43334" xr:uid="{B1CB6C9B-0115-4F40-9F1A-B3D09ACF3AA1}"/>
    <cellStyle name="Total 2 5 10 8" xfId="43335" xr:uid="{07659AF8-FA9F-41C5-BC28-4768C3892CB6}"/>
    <cellStyle name="Total 2 5 10 9" xfId="43336" xr:uid="{23CF4928-E0F4-41F5-B8FB-35EAEBDFE475}"/>
    <cellStyle name="Total 2 5 11" xfId="43337" xr:uid="{5C7A3A72-E630-4C1B-9DFC-C76D0A63E62A}"/>
    <cellStyle name="Total 2 5 11 2" xfId="43338" xr:uid="{33325C29-ECF2-4448-96A6-FD8AADFB8F17}"/>
    <cellStyle name="Total 2 5 11 2 2" xfId="43339" xr:uid="{0234FF48-AA1D-4CFD-BAF9-81C09EDFDFE1}"/>
    <cellStyle name="Total 2 5 11 2 3" xfId="43340" xr:uid="{36559CB0-4188-4A6B-A644-BE0FE83CEFF7}"/>
    <cellStyle name="Total 2 5 11 3" xfId="43341" xr:uid="{9B24F150-F70A-44A7-B443-C0FD8D6D0D1F}"/>
    <cellStyle name="Total 2 5 11 3 2" xfId="43342" xr:uid="{CAE4BBB4-4DC4-4FE1-BA20-BE22120E9112}"/>
    <cellStyle name="Total 2 5 11 3 3" xfId="43343" xr:uid="{1887067F-BA8A-4282-9B37-3C78AB04887C}"/>
    <cellStyle name="Total 2 5 11 4" xfId="43344" xr:uid="{DFE36E37-5FE1-4187-9C94-23D068674781}"/>
    <cellStyle name="Total 2 5 11 4 2" xfId="43345" xr:uid="{432F4C5F-694A-4908-B77D-7AC5C7D60122}"/>
    <cellStyle name="Total 2 5 11 4 3" xfId="43346" xr:uid="{CAE8B77F-7D08-453D-9159-F09B34D18AA8}"/>
    <cellStyle name="Total 2 5 11 5" xfId="43347" xr:uid="{18611FD7-8B8C-4D52-BC09-DAF8FB98AC50}"/>
    <cellStyle name="Total 2 5 11 5 2" xfId="43348" xr:uid="{016B527D-4D31-4744-A769-D508865CD6CE}"/>
    <cellStyle name="Total 2 5 11 5 3" xfId="43349" xr:uid="{6EDEF51A-9B69-4390-83FC-4360AFCCB5E7}"/>
    <cellStyle name="Total 2 5 11 6" xfId="43350" xr:uid="{7391F368-69A6-46B5-8003-552AA06653EF}"/>
    <cellStyle name="Total 2 5 11 6 2" xfId="43351" xr:uid="{0D99130A-9B6D-4CA8-8E10-49240E999B9B}"/>
    <cellStyle name="Total 2 5 11 6 3" xfId="43352" xr:uid="{3D543DD3-1B31-4718-B30A-6015CC110631}"/>
    <cellStyle name="Total 2 5 11 7" xfId="43353" xr:uid="{02360D59-3C7A-429A-B2D3-126FA2D66C23}"/>
    <cellStyle name="Total 2 5 11 8" xfId="43354" xr:uid="{7DF04A00-D51A-4295-B909-A21AE90926FD}"/>
    <cellStyle name="Total 2 5 11 9" xfId="43355" xr:uid="{D2E6CC5F-97C5-457A-8452-AF6E42A641F2}"/>
    <cellStyle name="Total 2 5 12" xfId="43356" xr:uid="{4B4A7AC4-CCA5-45C8-AB62-54864EE2AB2A}"/>
    <cellStyle name="Total 2 5 12 2" xfId="43357" xr:uid="{4C74A71C-60F6-41C6-9F52-ADEC23A9AE94}"/>
    <cellStyle name="Total 2 5 12 2 2" xfId="43358" xr:uid="{6F30FD0C-5D42-4F63-BE31-03AF8EB5508E}"/>
    <cellStyle name="Total 2 5 12 2 3" xfId="43359" xr:uid="{4691368A-58A0-4580-9CB7-47C9E9B52DCF}"/>
    <cellStyle name="Total 2 5 12 3" xfId="43360" xr:uid="{2B5F5FFB-6350-4F9A-8580-4118E4D97A57}"/>
    <cellStyle name="Total 2 5 12 3 2" xfId="43361" xr:uid="{F101F567-B2E5-4182-839C-CCF429B5487E}"/>
    <cellStyle name="Total 2 5 12 3 3" xfId="43362" xr:uid="{2F38F721-ECB6-447B-90D8-B6AA8C9BE6FF}"/>
    <cellStyle name="Total 2 5 12 4" xfId="43363" xr:uid="{BB392000-2A02-477D-BC77-208DB97D94C7}"/>
    <cellStyle name="Total 2 5 12 4 2" xfId="43364" xr:uid="{3AEA0D29-D48A-4C9B-BECC-568C4D4AEA33}"/>
    <cellStyle name="Total 2 5 12 4 3" xfId="43365" xr:uid="{44F23AD6-593B-4B3A-B586-3826BEA123D8}"/>
    <cellStyle name="Total 2 5 12 5" xfId="43366" xr:uid="{070B2BA2-C5DF-41D8-9C41-0589C524D911}"/>
    <cellStyle name="Total 2 5 12 5 2" xfId="43367" xr:uid="{58376A58-0370-45F1-8B5B-5BD46D4CC637}"/>
    <cellStyle name="Total 2 5 12 5 3" xfId="43368" xr:uid="{52098463-0D6B-419D-8A97-5F6BD2E7BD63}"/>
    <cellStyle name="Total 2 5 12 6" xfId="43369" xr:uid="{62A557FD-4584-4E5D-86BD-5F237059FF67}"/>
    <cellStyle name="Total 2 5 12 6 2" xfId="43370" xr:uid="{A44A3836-AD3C-4FCF-9DA0-899EFCF4ED95}"/>
    <cellStyle name="Total 2 5 12 6 3" xfId="43371" xr:uid="{42AF216E-84C0-4F58-B45E-B192A7D6E0FD}"/>
    <cellStyle name="Total 2 5 12 7" xfId="43372" xr:uid="{799A2867-8DC6-4DA1-81A0-59E578976548}"/>
    <cellStyle name="Total 2 5 12 8" xfId="43373" xr:uid="{7BCD9880-3170-4EA9-8F14-052076CD4064}"/>
    <cellStyle name="Total 2 5 12 9" xfId="43374" xr:uid="{F7BE075A-9F8E-433F-9A28-EDC7D3323474}"/>
    <cellStyle name="Total 2 5 13" xfId="43375" xr:uid="{322D9F76-367E-4A54-9744-B52BE3054318}"/>
    <cellStyle name="Total 2 5 13 2" xfId="43376" xr:uid="{90E53388-EAD2-4B40-B10E-2FCE57366322}"/>
    <cellStyle name="Total 2 5 13 2 2" xfId="43377" xr:uid="{D8157934-DD0C-41EA-A68C-FE27701099E9}"/>
    <cellStyle name="Total 2 5 13 2 3" xfId="43378" xr:uid="{C5BD379C-37DC-4CC7-AA1F-22547884F25D}"/>
    <cellStyle name="Total 2 5 13 3" xfId="43379" xr:uid="{D694C029-D608-4FC1-B55C-8068B293944C}"/>
    <cellStyle name="Total 2 5 13 3 2" xfId="43380" xr:uid="{AAD1F88C-8C89-4A7B-8A80-EF74183CA9D5}"/>
    <cellStyle name="Total 2 5 13 3 3" xfId="43381" xr:uid="{89908F7F-4A34-4550-8F80-6C3E976911EF}"/>
    <cellStyle name="Total 2 5 13 4" xfId="43382" xr:uid="{941782A1-F4EF-405F-89C1-14C9A238FED0}"/>
    <cellStyle name="Total 2 5 13 4 2" xfId="43383" xr:uid="{501D4EB3-BCCB-4F20-B65B-9C7E415EC28A}"/>
    <cellStyle name="Total 2 5 13 4 3" xfId="43384" xr:uid="{5D78E4C6-B0A5-4C82-9635-80BF61648BFE}"/>
    <cellStyle name="Total 2 5 13 5" xfId="43385" xr:uid="{A3D5CECB-1B8B-49AE-A495-3BA750A926CC}"/>
    <cellStyle name="Total 2 5 13 5 2" xfId="43386" xr:uid="{EB298401-6449-4A93-AA28-95E711A7937E}"/>
    <cellStyle name="Total 2 5 13 5 3" xfId="43387" xr:uid="{E876467F-2F37-4804-8FB1-43C0FB51E5A2}"/>
    <cellStyle name="Total 2 5 13 6" xfId="43388" xr:uid="{7381D019-DAA6-452F-BEDD-8314E2154F74}"/>
    <cellStyle name="Total 2 5 13 6 2" xfId="43389" xr:uid="{F113FF04-1A2D-4E85-98F4-80D00D35C3A8}"/>
    <cellStyle name="Total 2 5 13 6 3" xfId="43390" xr:uid="{E181C9A8-15CD-4DB2-8765-F6B063E02B3E}"/>
    <cellStyle name="Total 2 5 13 7" xfId="43391" xr:uid="{98C981F2-AF6B-44E7-ABEB-DAD72E8E6679}"/>
    <cellStyle name="Total 2 5 13 8" xfId="43392" xr:uid="{5958D1BC-90BA-44D6-9758-A2929DBA15E5}"/>
    <cellStyle name="Total 2 5 13 9" xfId="43393" xr:uid="{DDED0485-0082-432A-A564-028762C8BB33}"/>
    <cellStyle name="Total 2 5 14" xfId="43394" xr:uid="{7BACEEB8-8653-4B6A-8811-8E19D53F5748}"/>
    <cellStyle name="Total 2 5 14 2" xfId="43395" xr:uid="{F81F6370-767E-4041-8DA0-F3221E1DB706}"/>
    <cellStyle name="Total 2 5 14 2 2" xfId="43396" xr:uid="{CF9B0C04-3B95-43F7-B06E-F6401D254152}"/>
    <cellStyle name="Total 2 5 14 2 3" xfId="43397" xr:uid="{A465DDBD-4709-43B8-8B8F-8F34D72D3FB9}"/>
    <cellStyle name="Total 2 5 14 3" xfId="43398" xr:uid="{E757A14B-F06D-41E1-900A-4DCE659E1C4E}"/>
    <cellStyle name="Total 2 5 14 3 2" xfId="43399" xr:uid="{FC2B7682-1112-4A19-BE68-1C245069EE6B}"/>
    <cellStyle name="Total 2 5 14 3 3" xfId="43400" xr:uid="{AB240565-816B-4AC3-B693-882B8EBBE04D}"/>
    <cellStyle name="Total 2 5 14 4" xfId="43401" xr:uid="{4DE78CC8-2971-43B2-B5EC-05151D9AC188}"/>
    <cellStyle name="Total 2 5 14 4 2" xfId="43402" xr:uid="{DF44489A-FD6D-4F7C-958D-4CF6D83D3F62}"/>
    <cellStyle name="Total 2 5 14 4 3" xfId="43403" xr:uid="{4C3C7B91-5510-4054-B29A-31AAFB52B202}"/>
    <cellStyle name="Total 2 5 14 5" xfId="43404" xr:uid="{0164A4EC-634C-4CFE-8FAC-103DAF0B7DDC}"/>
    <cellStyle name="Total 2 5 14 5 2" xfId="43405" xr:uid="{488861FE-DEC7-4534-B8E0-60D8FE4DE898}"/>
    <cellStyle name="Total 2 5 14 5 3" xfId="43406" xr:uid="{5A148BDC-5576-493E-990C-7170A6CE3776}"/>
    <cellStyle name="Total 2 5 14 6" xfId="43407" xr:uid="{3044EC6E-317A-4D23-8584-2EEF340CF9A7}"/>
    <cellStyle name="Total 2 5 14 6 2" xfId="43408" xr:uid="{B363978F-8928-41B0-9548-8B8D84409963}"/>
    <cellStyle name="Total 2 5 14 6 3" xfId="43409" xr:uid="{27EDFEEA-66CC-408D-999E-3BAC91380701}"/>
    <cellStyle name="Total 2 5 14 7" xfId="43410" xr:uid="{0817B872-B3AF-455C-BA28-3FA45C981136}"/>
    <cellStyle name="Total 2 5 14 8" xfId="43411" xr:uid="{44C8F612-B6FB-4A6C-AA24-8C610FD37DB5}"/>
    <cellStyle name="Total 2 5 14 9" xfId="43412" xr:uid="{0AE5FCC2-11ED-4F42-B9E4-322A8F619B2B}"/>
    <cellStyle name="Total 2 5 15" xfId="43413" xr:uid="{9F14966F-18AE-4817-BDF3-A1E618882E30}"/>
    <cellStyle name="Total 2 5 15 2" xfId="43414" xr:uid="{2BD23E82-6161-4A92-8E89-EA9D7825DE1C}"/>
    <cellStyle name="Total 2 5 15 2 2" xfId="43415" xr:uid="{70A363B9-53BE-48D8-9850-5C7D3CE78DAF}"/>
    <cellStyle name="Total 2 5 15 2 3" xfId="43416" xr:uid="{DB209DB8-D58A-48F3-A847-AF2F3229B765}"/>
    <cellStyle name="Total 2 5 15 3" xfId="43417" xr:uid="{A2CCA2BA-87C4-406C-A603-B0676C4B56E4}"/>
    <cellStyle name="Total 2 5 15 3 2" xfId="43418" xr:uid="{F33F1758-6556-4F87-B03A-EFD82B011203}"/>
    <cellStyle name="Total 2 5 15 3 3" xfId="43419" xr:uid="{F34BDDB5-F112-4D1B-896A-35B4E0CEE92D}"/>
    <cellStyle name="Total 2 5 15 4" xfId="43420" xr:uid="{ABBBBB11-C874-4202-B48D-7F7377D48C31}"/>
    <cellStyle name="Total 2 5 15 4 2" xfId="43421" xr:uid="{929D9B16-763D-4500-A255-4C396240A86B}"/>
    <cellStyle name="Total 2 5 15 4 3" xfId="43422" xr:uid="{887C822A-D036-42E8-B112-2064123EF799}"/>
    <cellStyle name="Total 2 5 15 5" xfId="43423" xr:uid="{04FBDC99-CA82-4CED-B9E4-683740C69CF1}"/>
    <cellStyle name="Total 2 5 15 5 2" xfId="43424" xr:uid="{4289AF4B-1701-4621-811E-BE528A320729}"/>
    <cellStyle name="Total 2 5 15 5 3" xfId="43425" xr:uid="{8ADA19A8-2803-4459-8178-CD9CB8444AEF}"/>
    <cellStyle name="Total 2 5 15 6" xfId="43426" xr:uid="{77F5DEDD-CE91-4BE6-BC37-146E44B14130}"/>
    <cellStyle name="Total 2 5 15 6 2" xfId="43427" xr:uid="{7AC8E99E-6846-4F61-9C2D-83EA37D23472}"/>
    <cellStyle name="Total 2 5 15 6 3" xfId="43428" xr:uid="{B81C2FA5-C98C-4C2F-B575-00A4D71B32C5}"/>
    <cellStyle name="Total 2 5 15 7" xfId="43429" xr:uid="{A1556275-66A0-4C7F-B2BD-8645D4482DC8}"/>
    <cellStyle name="Total 2 5 15 8" xfId="43430" xr:uid="{A355E441-45B3-4ED0-8135-A720F0A7F00E}"/>
    <cellStyle name="Total 2 5 15 9" xfId="43431" xr:uid="{383F3810-3482-44EE-B776-917F50F22B56}"/>
    <cellStyle name="Total 2 5 16" xfId="43432" xr:uid="{89736157-D420-4C80-BC5F-E7D82B4F5EE9}"/>
    <cellStyle name="Total 2 5 16 2" xfId="43433" xr:uid="{8D645627-41F9-444A-94E6-F07DDDBA0730}"/>
    <cellStyle name="Total 2 5 16 3" xfId="43434" xr:uid="{9E218B61-7F68-4BD9-9D8A-C8348967383C}"/>
    <cellStyle name="Total 2 5 16 4" xfId="43435" xr:uid="{683198A3-137F-4CEA-9E70-0A0BAFDF0CBC}"/>
    <cellStyle name="Total 2 5 17" xfId="43436" xr:uid="{AE262949-C807-4EC1-9681-116430DCB314}"/>
    <cellStyle name="Total 2 5 18" xfId="43437" xr:uid="{CA4B6ACB-20E0-4969-B288-A71246F46084}"/>
    <cellStyle name="Total 2 5 19" xfId="43438" xr:uid="{8EA10A7D-6C6F-4BA1-89D8-AB3BE52B6E50}"/>
    <cellStyle name="Total 2 5 2" xfId="43439" xr:uid="{345427BF-A8E8-4B91-9B63-85060F77D2B3}"/>
    <cellStyle name="Total 2 5 2 10" xfId="43440" xr:uid="{43A316F4-D3E0-4E18-B09B-C10C4996C444}"/>
    <cellStyle name="Total 2 5 2 10 2" xfId="43441" xr:uid="{94D51418-7DD8-40F1-97AC-B9370B12FF9A}"/>
    <cellStyle name="Total 2 5 2 10 2 2" xfId="43442" xr:uid="{ED7F9A5C-0142-44F1-B81F-CA701CC7EB5A}"/>
    <cellStyle name="Total 2 5 2 10 2 3" xfId="43443" xr:uid="{22DCE7A8-194F-4707-A422-F054709CD1F5}"/>
    <cellStyle name="Total 2 5 2 10 3" xfId="43444" xr:uid="{3F0ABF9D-F649-4330-94F9-1A579381EB55}"/>
    <cellStyle name="Total 2 5 2 10 3 2" xfId="43445" xr:uid="{DF9B9C1C-195A-4AA2-BD8E-6E7458FD9592}"/>
    <cellStyle name="Total 2 5 2 10 3 3" xfId="43446" xr:uid="{901E4FDA-7E81-4FDB-A64B-099BE9577894}"/>
    <cellStyle name="Total 2 5 2 10 4" xfId="43447" xr:uid="{030DD99C-E990-4207-BBA5-A4717399C76A}"/>
    <cellStyle name="Total 2 5 2 10 4 2" xfId="43448" xr:uid="{4C025018-9234-477A-86CA-9D8F7AC7DA49}"/>
    <cellStyle name="Total 2 5 2 10 4 3" xfId="43449" xr:uid="{EB1508B8-5927-4047-B587-8F8178D30D2A}"/>
    <cellStyle name="Total 2 5 2 10 5" xfId="43450" xr:uid="{F670756A-18FB-4310-ABF0-AC24E98027B0}"/>
    <cellStyle name="Total 2 5 2 10 5 2" xfId="43451" xr:uid="{7985FDB0-D302-45E0-9542-214BE1F78767}"/>
    <cellStyle name="Total 2 5 2 10 5 3" xfId="43452" xr:uid="{7742CDE4-7A2C-4BBC-AA8C-D684724F600C}"/>
    <cellStyle name="Total 2 5 2 10 6" xfId="43453" xr:uid="{EBC1836A-CB0F-4DC7-B29A-4F80DF9AD3CB}"/>
    <cellStyle name="Total 2 5 2 10 6 2" xfId="43454" xr:uid="{4F1323FF-1E30-410A-A302-3050EA22927C}"/>
    <cellStyle name="Total 2 5 2 10 6 3" xfId="43455" xr:uid="{CEFDA89F-CDCE-46B4-B032-88974286AB88}"/>
    <cellStyle name="Total 2 5 2 10 7" xfId="43456" xr:uid="{795A4520-A9AE-4B8C-9F47-BB9AF2FA8D55}"/>
    <cellStyle name="Total 2 5 2 10 8" xfId="43457" xr:uid="{94AA235E-EA41-43CA-98CD-3EF7D7B2606C}"/>
    <cellStyle name="Total 2 5 2 10 9" xfId="43458" xr:uid="{7D984332-FCAE-4041-ACDE-D21FBB31CF63}"/>
    <cellStyle name="Total 2 5 2 11" xfId="43459" xr:uid="{F849DDB7-0A73-46D0-A567-E5D823006AB0}"/>
    <cellStyle name="Total 2 5 2 11 2" xfId="43460" xr:uid="{685C0BB4-011D-443F-A856-29EE7BB93FE3}"/>
    <cellStyle name="Total 2 5 2 11 2 2" xfId="43461" xr:uid="{DC4FDE1F-4819-4006-9C32-3931D23D61F0}"/>
    <cellStyle name="Total 2 5 2 11 2 3" xfId="43462" xr:uid="{E318F95A-E44C-476A-A196-DCC6EDFE2A27}"/>
    <cellStyle name="Total 2 5 2 11 3" xfId="43463" xr:uid="{87FC4E9D-1403-4D72-B4AC-4FC8016C82EA}"/>
    <cellStyle name="Total 2 5 2 11 3 2" xfId="43464" xr:uid="{9DC570E8-6CF9-44C7-8CBE-92A3C3BAA6B5}"/>
    <cellStyle name="Total 2 5 2 11 3 3" xfId="43465" xr:uid="{CA043E6E-2630-473D-B7E5-33592D25DD87}"/>
    <cellStyle name="Total 2 5 2 11 4" xfId="43466" xr:uid="{6339FD92-3C93-4212-BE49-2D89153AAC85}"/>
    <cellStyle name="Total 2 5 2 11 4 2" xfId="43467" xr:uid="{BE010703-7BA3-45CA-94A1-88F7F70827DC}"/>
    <cellStyle name="Total 2 5 2 11 4 3" xfId="43468" xr:uid="{25B0AEF7-EA79-466A-BC0A-C437586231C8}"/>
    <cellStyle name="Total 2 5 2 11 5" xfId="43469" xr:uid="{9AA8422B-4F98-4F97-A20C-CFB006543B48}"/>
    <cellStyle name="Total 2 5 2 11 5 2" xfId="43470" xr:uid="{B6073D55-F738-46B2-B1BC-4E491533C9C9}"/>
    <cellStyle name="Total 2 5 2 11 5 3" xfId="43471" xr:uid="{D08242A5-209A-4A2F-B1C1-99D63BC16F0F}"/>
    <cellStyle name="Total 2 5 2 11 6" xfId="43472" xr:uid="{7C7EFF45-B369-415B-AF0A-465969D35733}"/>
    <cellStyle name="Total 2 5 2 11 6 2" xfId="43473" xr:uid="{DB43332B-9904-4B1D-9DD3-07E0910E8243}"/>
    <cellStyle name="Total 2 5 2 11 6 3" xfId="43474" xr:uid="{1D359BA4-7896-471E-A76E-7E6CAA35D948}"/>
    <cellStyle name="Total 2 5 2 11 7" xfId="43475" xr:uid="{0CDB9B5C-125F-41A8-BE2B-4F5B4B9AF5F9}"/>
    <cellStyle name="Total 2 5 2 11 8" xfId="43476" xr:uid="{4C1AFD7E-E529-4696-A886-615E5E5663A9}"/>
    <cellStyle name="Total 2 5 2 11 9" xfId="43477" xr:uid="{25A11685-AA0D-47CC-AEA9-54BAD0DCA88D}"/>
    <cellStyle name="Total 2 5 2 12" xfId="43478" xr:uid="{C25E1B79-DD5A-4DD0-B0B7-429270C13369}"/>
    <cellStyle name="Total 2 5 2 12 2" xfId="43479" xr:uid="{67B1677F-72BE-4F46-805D-BCC679587A5F}"/>
    <cellStyle name="Total 2 5 2 12 2 2" xfId="43480" xr:uid="{396D707A-B0E0-45CA-A3DC-5B3B8EDDD103}"/>
    <cellStyle name="Total 2 5 2 12 2 3" xfId="43481" xr:uid="{FCBC017A-9E73-4938-ACB2-F235BAED4CE8}"/>
    <cellStyle name="Total 2 5 2 12 3" xfId="43482" xr:uid="{CC9FB2F7-38F7-456D-AB77-D2193398081D}"/>
    <cellStyle name="Total 2 5 2 12 3 2" xfId="43483" xr:uid="{F9331668-8115-4BA2-8500-7D2C0EF56B04}"/>
    <cellStyle name="Total 2 5 2 12 3 3" xfId="43484" xr:uid="{B686BEB4-6D74-432A-BD5C-3B2B29823B98}"/>
    <cellStyle name="Total 2 5 2 12 4" xfId="43485" xr:uid="{0BF991A0-5955-4EED-A0E6-A44EC8424EFF}"/>
    <cellStyle name="Total 2 5 2 12 4 2" xfId="43486" xr:uid="{BADC4839-6DEA-4009-BF6D-8758A96E4880}"/>
    <cellStyle name="Total 2 5 2 12 4 3" xfId="43487" xr:uid="{41CAC80D-78AA-4188-8339-51B1D7567722}"/>
    <cellStyle name="Total 2 5 2 12 5" xfId="43488" xr:uid="{38859DFD-4695-4A90-8D28-92FEF5A756CE}"/>
    <cellStyle name="Total 2 5 2 12 5 2" xfId="43489" xr:uid="{9598ED28-1709-4B70-9FE5-2BA77981340E}"/>
    <cellStyle name="Total 2 5 2 12 5 3" xfId="43490" xr:uid="{1EA0EF14-5365-48D2-872D-401694B28583}"/>
    <cellStyle name="Total 2 5 2 12 6" xfId="43491" xr:uid="{3E46E77D-C1C1-47AA-BF38-473871DB7F99}"/>
    <cellStyle name="Total 2 5 2 12 6 2" xfId="43492" xr:uid="{96731D97-DD25-4260-8C8B-9F5B5EFA3D4D}"/>
    <cellStyle name="Total 2 5 2 12 6 3" xfId="43493" xr:uid="{B90E0E1A-8D7A-4CE3-8C95-825054EF117B}"/>
    <cellStyle name="Total 2 5 2 12 7" xfId="43494" xr:uid="{BE0B7599-CA57-4639-AFA1-6EA0F39499BD}"/>
    <cellStyle name="Total 2 5 2 12 8" xfId="43495" xr:uid="{5A6B06E0-2526-40D2-83AB-BCA2A4A09624}"/>
    <cellStyle name="Total 2 5 2 12 9" xfId="43496" xr:uid="{D226FAD3-2289-4DF2-90E2-DF0471B0AFF4}"/>
    <cellStyle name="Total 2 5 2 13" xfId="43497" xr:uid="{616B032E-DFF4-4219-B70A-90EF2E9D4B0E}"/>
    <cellStyle name="Total 2 5 2 13 2" xfId="43498" xr:uid="{839B0A1B-1832-4479-9536-72BB6F3E26E4}"/>
    <cellStyle name="Total 2 5 2 13 2 2" xfId="43499" xr:uid="{AAB5D373-7D9E-4D94-A0EB-A681223172A7}"/>
    <cellStyle name="Total 2 5 2 13 2 3" xfId="43500" xr:uid="{D2020C02-2E12-4663-8CEE-FE6A7A220E69}"/>
    <cellStyle name="Total 2 5 2 13 3" xfId="43501" xr:uid="{B8A3DD11-E6CE-4D59-88F8-78D3699B01A1}"/>
    <cellStyle name="Total 2 5 2 13 3 2" xfId="43502" xr:uid="{39EA974A-7B20-4ADF-8131-CD9ABFAED61D}"/>
    <cellStyle name="Total 2 5 2 13 3 3" xfId="43503" xr:uid="{6CA77B6A-0886-487F-894A-E3D6B5EC4E50}"/>
    <cellStyle name="Total 2 5 2 13 4" xfId="43504" xr:uid="{2466AB79-4A1B-4739-8D33-8B1BF595CA91}"/>
    <cellStyle name="Total 2 5 2 13 4 2" xfId="43505" xr:uid="{0A262CC2-D5C2-4490-8613-24029857026D}"/>
    <cellStyle name="Total 2 5 2 13 4 3" xfId="43506" xr:uid="{DBFE5026-C603-4B96-A2D0-A75C58AD08E2}"/>
    <cellStyle name="Total 2 5 2 13 5" xfId="43507" xr:uid="{A07404E0-2D0F-42D1-9EEA-DEC9721FFEB4}"/>
    <cellStyle name="Total 2 5 2 13 5 2" xfId="43508" xr:uid="{3CAE87DF-8CDC-45C5-99F1-0A7352F8D20C}"/>
    <cellStyle name="Total 2 5 2 13 5 3" xfId="43509" xr:uid="{E2131B21-0039-4700-99D5-68EB9DAC6129}"/>
    <cellStyle name="Total 2 5 2 13 6" xfId="43510" xr:uid="{FE7301E1-AAB9-4C4B-A1DA-2CD3C5157F0C}"/>
    <cellStyle name="Total 2 5 2 13 6 2" xfId="43511" xr:uid="{1D2D3909-C02E-4EF3-A9A2-1315242152F6}"/>
    <cellStyle name="Total 2 5 2 13 6 3" xfId="43512" xr:uid="{2E9113C7-E507-4D38-AD43-076236656C8F}"/>
    <cellStyle name="Total 2 5 2 13 7" xfId="43513" xr:uid="{AAB92E79-278F-49AF-8768-4DA7DAD89FC6}"/>
    <cellStyle name="Total 2 5 2 13 8" xfId="43514" xr:uid="{3C8E452D-F1DB-4E3A-974E-31D7C790498D}"/>
    <cellStyle name="Total 2 5 2 13 9" xfId="43515" xr:uid="{D02EAB70-A1AE-4E86-8677-758EA5123E74}"/>
    <cellStyle name="Total 2 5 2 14" xfId="43516" xr:uid="{501D9D6F-696C-4F89-B540-4FAB1302F854}"/>
    <cellStyle name="Total 2 5 2 14 2" xfId="43517" xr:uid="{616F8042-8DD7-4E2F-A606-43C017995212}"/>
    <cellStyle name="Total 2 5 2 14 3" xfId="43518" xr:uid="{C0711AE9-5A6E-4BED-9D6E-93D6B23225FE}"/>
    <cellStyle name="Total 2 5 2 14 4" xfId="43519" xr:uid="{5791F8F3-5133-4FDC-A203-A644C3BEEF62}"/>
    <cellStyle name="Total 2 5 2 15" xfId="43520" xr:uid="{E73D4149-F69B-4F69-A77F-89B9615E6386}"/>
    <cellStyle name="Total 2 5 2 16" xfId="43521" xr:uid="{225BBC81-6EC2-4DBA-9E19-C11AE66321C1}"/>
    <cellStyle name="Total 2 5 2 17" xfId="43522" xr:uid="{94E222C7-EAC6-4CE6-9BFC-C1D3D5D34107}"/>
    <cellStyle name="Total 2 5 2 18" xfId="43523" xr:uid="{B32F7167-7B7E-4F5F-9E89-58DC139C42AB}"/>
    <cellStyle name="Total 2 5 2 19" xfId="43524" xr:uid="{905AFF7D-D330-4A3B-B7A8-243280C533A5}"/>
    <cellStyle name="Total 2 5 2 2" xfId="43525" xr:uid="{DFBCFC9B-663B-4543-8344-7D995A9CB5E1}"/>
    <cellStyle name="Total 2 5 2 2 10" xfId="43526" xr:uid="{BD940196-DF6A-4F8E-A0F1-0CE970FEF629}"/>
    <cellStyle name="Total 2 5 2 2 10 2" xfId="43527" xr:uid="{558CE361-4149-4372-A6AE-5D1FFEC5C0D2}"/>
    <cellStyle name="Total 2 5 2 2 10 2 2" xfId="43528" xr:uid="{3D7D9F0F-D4A8-4BA9-8899-2CB19AB09A13}"/>
    <cellStyle name="Total 2 5 2 2 10 2 3" xfId="43529" xr:uid="{FD25EF12-CC61-454D-80E1-29FC82413890}"/>
    <cellStyle name="Total 2 5 2 2 10 3" xfId="43530" xr:uid="{514A4670-ED7C-436B-8032-942C7D383FBF}"/>
    <cellStyle name="Total 2 5 2 2 10 3 2" xfId="43531" xr:uid="{0A61379E-F5C8-428D-943D-DAD716F1C950}"/>
    <cellStyle name="Total 2 5 2 2 10 3 3" xfId="43532" xr:uid="{DC559F3B-F792-47D9-BC31-E889E3667C65}"/>
    <cellStyle name="Total 2 5 2 2 10 4" xfId="43533" xr:uid="{CEBA9E7C-9013-4562-8EAB-A21596340313}"/>
    <cellStyle name="Total 2 5 2 2 10 4 2" xfId="43534" xr:uid="{AF7B50C1-99EF-41CC-AC74-C57619660194}"/>
    <cellStyle name="Total 2 5 2 2 10 4 3" xfId="43535" xr:uid="{DA3BA72D-0F05-4CC6-8F25-E1E0E6F6DBF4}"/>
    <cellStyle name="Total 2 5 2 2 10 5" xfId="43536" xr:uid="{82F2E80A-30E7-4E44-B4E4-73373B9AD303}"/>
    <cellStyle name="Total 2 5 2 2 10 5 2" xfId="43537" xr:uid="{AAB0A243-DE3E-4405-8F53-A20AADF8DFD8}"/>
    <cellStyle name="Total 2 5 2 2 10 5 3" xfId="43538" xr:uid="{27BCDA72-DCFD-42D9-88F0-5B170DCC88D1}"/>
    <cellStyle name="Total 2 5 2 2 10 6" xfId="43539" xr:uid="{2635A1D1-017A-426E-B681-F3F14FC46C31}"/>
    <cellStyle name="Total 2 5 2 2 10 6 2" xfId="43540" xr:uid="{3832B71C-CF49-406D-837E-D9CFEB10EFD9}"/>
    <cellStyle name="Total 2 5 2 2 10 6 3" xfId="43541" xr:uid="{CE95A40F-D99F-4459-AF31-A6AF6A44333D}"/>
    <cellStyle name="Total 2 5 2 2 10 7" xfId="43542" xr:uid="{FFFB10FF-7C0D-41E1-963E-AFE69D767822}"/>
    <cellStyle name="Total 2 5 2 2 10 8" xfId="43543" xr:uid="{E8E2A7BF-3C71-4680-A756-FF89450C7BE2}"/>
    <cellStyle name="Total 2 5 2 2 11" xfId="43544" xr:uid="{D96DF1FC-2FF6-4BAB-A929-AACAEE15A629}"/>
    <cellStyle name="Total 2 5 2 2 11 2" xfId="43545" xr:uid="{407C6AF6-F781-49F4-BEBE-D8088F8BABFC}"/>
    <cellStyle name="Total 2 5 2 2 11 2 2" xfId="43546" xr:uid="{2895269C-3BF1-46FC-AD12-4022F2ED869E}"/>
    <cellStyle name="Total 2 5 2 2 11 2 3" xfId="43547" xr:uid="{7F125AB2-4E30-40D5-AD2B-BC1875C4E8BE}"/>
    <cellStyle name="Total 2 5 2 2 11 3" xfId="43548" xr:uid="{4F5EE7E8-AD43-40D8-8C35-9BB76E09DEEB}"/>
    <cellStyle name="Total 2 5 2 2 11 3 2" xfId="43549" xr:uid="{502BF718-2E23-4B4B-BC92-B45F35ADED13}"/>
    <cellStyle name="Total 2 5 2 2 11 3 3" xfId="43550" xr:uid="{59D911DE-99D4-40BE-8816-60E8C7270FA7}"/>
    <cellStyle name="Total 2 5 2 2 11 4" xfId="43551" xr:uid="{A6584714-6271-4D48-AFCD-14DA65D78ED7}"/>
    <cellStyle name="Total 2 5 2 2 11 4 2" xfId="43552" xr:uid="{94EC0874-E4C3-4AC1-9D9B-CBB5C3EF088B}"/>
    <cellStyle name="Total 2 5 2 2 11 4 3" xfId="43553" xr:uid="{89D0735F-E1B5-40CB-8EFB-965616B463A1}"/>
    <cellStyle name="Total 2 5 2 2 11 5" xfId="43554" xr:uid="{A12BD6B5-D2DC-4FE5-8A9E-012B761EAA4B}"/>
    <cellStyle name="Total 2 5 2 2 11 5 2" xfId="43555" xr:uid="{AA77DDBA-E5B3-4F1C-A50E-71A5DE8DAEEF}"/>
    <cellStyle name="Total 2 5 2 2 11 5 3" xfId="43556" xr:uid="{4C96514A-5DA2-4F43-9FBA-E4806CE76DA7}"/>
    <cellStyle name="Total 2 5 2 2 11 6" xfId="43557" xr:uid="{AB9D3BF3-C37C-4624-93A6-F858480EAE18}"/>
    <cellStyle name="Total 2 5 2 2 11 6 2" xfId="43558" xr:uid="{68EA4335-1626-46F9-9471-CC45634791E3}"/>
    <cellStyle name="Total 2 5 2 2 11 6 3" xfId="43559" xr:uid="{7C1F6D4D-B764-4C64-88D5-EB4E675F52B6}"/>
    <cellStyle name="Total 2 5 2 2 11 7" xfId="43560" xr:uid="{DDFB97A5-20F1-456A-91EA-A2E7671D0DA6}"/>
    <cellStyle name="Total 2 5 2 2 11 8" xfId="43561" xr:uid="{D9408340-AB86-4317-BA25-3975B333FCD9}"/>
    <cellStyle name="Total 2 5 2 2 12" xfId="43562" xr:uid="{4716C298-EB91-4C71-B9A8-218A7AD4096E}"/>
    <cellStyle name="Total 2 5 2 2 12 2" xfId="43563" xr:uid="{4488158E-81E8-4AAF-8925-C411CCB2B9AC}"/>
    <cellStyle name="Total 2 5 2 2 12 2 2" xfId="43564" xr:uid="{C73B8DEC-11AB-4033-A174-4232B10D279C}"/>
    <cellStyle name="Total 2 5 2 2 12 2 3" xfId="43565" xr:uid="{4B9E5465-F6C8-450D-9E92-E45DD3F3B2C4}"/>
    <cellStyle name="Total 2 5 2 2 12 3" xfId="43566" xr:uid="{D0772CB7-3169-4D7B-BCDC-5C39C0BB256F}"/>
    <cellStyle name="Total 2 5 2 2 12 3 2" xfId="43567" xr:uid="{5C9AE9AC-4569-40FF-89B9-BF9CE01F7E49}"/>
    <cellStyle name="Total 2 5 2 2 12 3 3" xfId="43568" xr:uid="{1531A18C-D4DC-4777-9D67-C8F45A6FA6D5}"/>
    <cellStyle name="Total 2 5 2 2 12 4" xfId="43569" xr:uid="{DBDD6D27-740A-4111-BA10-D712B31DB7EE}"/>
    <cellStyle name="Total 2 5 2 2 12 4 2" xfId="43570" xr:uid="{7050F7F9-F2E6-426D-8844-B9ED4D736600}"/>
    <cellStyle name="Total 2 5 2 2 12 4 3" xfId="43571" xr:uid="{6C006590-DB9D-4ED8-B9AD-58842BC4A023}"/>
    <cellStyle name="Total 2 5 2 2 12 5" xfId="43572" xr:uid="{9727DF65-46E8-4561-AD0F-116D70234D49}"/>
    <cellStyle name="Total 2 5 2 2 12 5 2" xfId="43573" xr:uid="{88706CD8-EAB8-48E3-BF1A-57E1CBCD9DFA}"/>
    <cellStyle name="Total 2 5 2 2 12 5 3" xfId="43574" xr:uid="{72615783-89AE-4A77-AB75-D1F4E50E7AA6}"/>
    <cellStyle name="Total 2 5 2 2 12 6" xfId="43575" xr:uid="{9DD48367-3EC9-4853-A01B-5315B7726640}"/>
    <cellStyle name="Total 2 5 2 2 12 6 2" xfId="43576" xr:uid="{FE433EF6-804F-4783-924E-E8C02FB3866A}"/>
    <cellStyle name="Total 2 5 2 2 12 6 3" xfId="43577" xr:uid="{013FB38A-053C-44CB-9CE7-7432DC7D4787}"/>
    <cellStyle name="Total 2 5 2 2 12 7" xfId="43578" xr:uid="{BF253DEB-338A-482A-B684-1E6186B78FC4}"/>
    <cellStyle name="Total 2 5 2 2 12 8" xfId="43579" xr:uid="{B03CE0C9-FE81-41FF-8F89-013C1007A518}"/>
    <cellStyle name="Total 2 5 2 2 13" xfId="43580" xr:uid="{4589380B-49A1-4970-9883-6E5A8BC61ABD}"/>
    <cellStyle name="Total 2 5 2 2 13 2" xfId="43581" xr:uid="{48A651F2-6988-4905-8D43-9A5C318A3D26}"/>
    <cellStyle name="Total 2 5 2 2 13 2 2" xfId="43582" xr:uid="{9105529A-E402-495C-B3B3-C0713F6C0643}"/>
    <cellStyle name="Total 2 5 2 2 13 2 3" xfId="43583" xr:uid="{62DFFA84-BCE9-4436-B611-1CF34E5CFAF0}"/>
    <cellStyle name="Total 2 5 2 2 13 3" xfId="43584" xr:uid="{DDAE2C23-2ECE-4D1C-958F-828A25FD3974}"/>
    <cellStyle name="Total 2 5 2 2 13 3 2" xfId="43585" xr:uid="{A44B6EA3-410B-457C-945D-DD058371916D}"/>
    <cellStyle name="Total 2 5 2 2 13 3 3" xfId="43586" xr:uid="{23E243D1-B1FF-4776-9C9D-52ADA0C42229}"/>
    <cellStyle name="Total 2 5 2 2 13 4" xfId="43587" xr:uid="{865504A5-BAC8-4CC4-8243-AC049FFE8007}"/>
    <cellStyle name="Total 2 5 2 2 13 4 2" xfId="43588" xr:uid="{A54BB7CB-0142-4EF0-946D-1B0432A152B7}"/>
    <cellStyle name="Total 2 5 2 2 13 4 3" xfId="43589" xr:uid="{531E5EE9-72F4-42B5-8367-88D9E832DBA2}"/>
    <cellStyle name="Total 2 5 2 2 13 5" xfId="43590" xr:uid="{3B7E65CC-6DE7-46DB-8C11-5D92660E1EAC}"/>
    <cellStyle name="Total 2 5 2 2 13 5 2" xfId="43591" xr:uid="{7A461861-A292-4B9D-874C-26065F1370A9}"/>
    <cellStyle name="Total 2 5 2 2 13 5 3" xfId="43592" xr:uid="{7F143EC5-8283-4E09-9034-E0A7859F8118}"/>
    <cellStyle name="Total 2 5 2 2 13 6" xfId="43593" xr:uid="{B91932BC-1C47-4041-B191-BA550C7DE66A}"/>
    <cellStyle name="Total 2 5 2 2 13 6 2" xfId="43594" xr:uid="{87E9274B-191B-4D98-A6FA-537F4E2AB0C6}"/>
    <cellStyle name="Total 2 5 2 2 13 6 3" xfId="43595" xr:uid="{E48D3E30-80CF-4929-9C2E-8F80F53F5356}"/>
    <cellStyle name="Total 2 5 2 2 13 7" xfId="43596" xr:uid="{2014B405-55A4-4EFC-BDE2-91824111637A}"/>
    <cellStyle name="Total 2 5 2 2 13 8" xfId="43597" xr:uid="{E0E68DD4-C6E8-4898-8929-6F8141E94503}"/>
    <cellStyle name="Total 2 5 2 2 14" xfId="43598" xr:uid="{9EA413EF-C261-4135-A37E-41A3DF8CA1CD}"/>
    <cellStyle name="Total 2 5 2 2 14 2" xfId="43599" xr:uid="{FF896E86-F1D2-4AB5-B730-FD1C14E058F5}"/>
    <cellStyle name="Total 2 5 2 2 14 2 2" xfId="43600" xr:uid="{CB7F768E-A8C7-4AA8-86AE-AC5A16C42F5F}"/>
    <cellStyle name="Total 2 5 2 2 14 2 3" xfId="43601" xr:uid="{274E9218-3DD1-408B-88B8-0DD7047EBA7F}"/>
    <cellStyle name="Total 2 5 2 2 14 3" xfId="43602" xr:uid="{E77A39DA-DDA1-4FAF-B29F-FB79A176BA19}"/>
    <cellStyle name="Total 2 5 2 2 14 3 2" xfId="43603" xr:uid="{82378E99-8F08-4310-95C4-1255318714A2}"/>
    <cellStyle name="Total 2 5 2 2 14 3 3" xfId="43604" xr:uid="{3E89D24B-74D3-45D9-BB23-5260FF12B2A3}"/>
    <cellStyle name="Total 2 5 2 2 14 4" xfId="43605" xr:uid="{44DF46DA-2BD0-4CB5-A1B8-318276EDD375}"/>
    <cellStyle name="Total 2 5 2 2 14 4 2" xfId="43606" xr:uid="{0DC38820-2B5B-494C-A3C1-052E1A490890}"/>
    <cellStyle name="Total 2 5 2 2 14 4 3" xfId="43607" xr:uid="{689FADC9-EC82-4B0B-B5C6-074A327488C9}"/>
    <cellStyle name="Total 2 5 2 2 14 5" xfId="43608" xr:uid="{67E75C61-7845-4CFE-A728-008A517F38A9}"/>
    <cellStyle name="Total 2 5 2 2 14 5 2" xfId="43609" xr:uid="{F1EF9D6C-CD86-47C6-870D-5AAF67ABE083}"/>
    <cellStyle name="Total 2 5 2 2 14 5 3" xfId="43610" xr:uid="{0A656798-943D-4735-A8A2-4CE0C52926C4}"/>
    <cellStyle name="Total 2 5 2 2 14 6" xfId="43611" xr:uid="{3448642F-99D9-4B1F-A309-4A5C543944F6}"/>
    <cellStyle name="Total 2 5 2 2 14 6 2" xfId="43612" xr:uid="{0EC74D9F-134D-40B3-AC58-AA6BE657B376}"/>
    <cellStyle name="Total 2 5 2 2 14 6 3" xfId="43613" xr:uid="{AFF8C8E3-D6A5-45BD-B11E-8A43BE6D7C47}"/>
    <cellStyle name="Total 2 5 2 2 14 7" xfId="43614" xr:uid="{F9F11708-7B46-4059-A4E0-60B40892CEC5}"/>
    <cellStyle name="Total 2 5 2 2 14 8" xfId="43615" xr:uid="{1567943F-D214-474D-817D-EF7D626BE746}"/>
    <cellStyle name="Total 2 5 2 2 15" xfId="43616" xr:uid="{20DB58CA-D3F1-4639-8453-5FED69BB2AC5}"/>
    <cellStyle name="Total 2 5 2 2 15 2" xfId="43617" xr:uid="{B450387A-7875-445E-BBC8-C9F1BF2E60EC}"/>
    <cellStyle name="Total 2 5 2 2 15 3" xfId="43618" xr:uid="{0CFBD715-D664-49A0-972A-806F13C4AF8D}"/>
    <cellStyle name="Total 2 5 2 2 16" xfId="43619" xr:uid="{D936DC38-4EAB-4E7E-BFA4-6E6B1C9CD914}"/>
    <cellStyle name="Total 2 5 2 2 16 2" xfId="43620" xr:uid="{4D545DDE-8CBF-4C03-8319-AD11276D0228}"/>
    <cellStyle name="Total 2 5 2 2 16 3" xfId="43621" xr:uid="{9BFC532D-6B11-430A-80E5-33F76C835DD0}"/>
    <cellStyle name="Total 2 5 2 2 17" xfId="43622" xr:uid="{FD429CFC-BDFF-4189-898D-3639757F14FB}"/>
    <cellStyle name="Total 2 5 2 2 18" xfId="43623" xr:uid="{11C2B302-73FE-4281-840D-0BA80E22A162}"/>
    <cellStyle name="Total 2 5 2 2 2" xfId="43624" xr:uid="{95AFB74A-669B-4119-AE7A-FFF6336A6FDD}"/>
    <cellStyle name="Total 2 5 2 2 2 2" xfId="43625" xr:uid="{6BE77990-4C61-48FA-B5E9-0A4F2F5A19F2}"/>
    <cellStyle name="Total 2 5 2 2 2 2 2" xfId="43626" xr:uid="{71C850EB-04F2-47F0-8232-4B7B08451D5D}"/>
    <cellStyle name="Total 2 5 2 2 2 2 3" xfId="43627" xr:uid="{6918264B-AFBB-40DC-AD84-0833D9C696F6}"/>
    <cellStyle name="Total 2 5 2 2 2 3" xfId="43628" xr:uid="{B9E9ECFA-FB0F-4084-9568-BC8A93B35397}"/>
    <cellStyle name="Total 2 5 2 2 2 3 2" xfId="43629" xr:uid="{90567B10-3412-4816-84A2-0E08822F0124}"/>
    <cellStyle name="Total 2 5 2 2 2 3 3" xfId="43630" xr:uid="{58BDB222-1CF2-4EBD-B2C2-1CED300FA2C1}"/>
    <cellStyle name="Total 2 5 2 2 2 4" xfId="43631" xr:uid="{9A9BE8C8-A8F7-4683-A01A-5D4902B68BCB}"/>
    <cellStyle name="Total 2 5 2 2 2 4 2" xfId="43632" xr:uid="{51F9B3B4-AAA4-4418-B35F-72523D66EABE}"/>
    <cellStyle name="Total 2 5 2 2 2 4 3" xfId="43633" xr:uid="{8740E7FA-458D-4E62-880C-ED019F54187A}"/>
    <cellStyle name="Total 2 5 2 2 2 5" xfId="43634" xr:uid="{919989BA-ED3D-414A-8F57-2927B8A84833}"/>
    <cellStyle name="Total 2 5 2 2 2 5 2" xfId="43635" xr:uid="{C2CB22FF-145A-4651-9E26-B53501DA1832}"/>
    <cellStyle name="Total 2 5 2 2 2 5 3" xfId="43636" xr:uid="{C0F83617-C883-47FE-B79F-D57896878A4E}"/>
    <cellStyle name="Total 2 5 2 2 2 6" xfId="43637" xr:uid="{4C4D8AA8-8122-46D9-A3DA-8F89B5BDC9CA}"/>
    <cellStyle name="Total 2 5 2 2 2 6 2" xfId="43638" xr:uid="{07875048-AFB5-4DBC-9D7B-DB2286A637AB}"/>
    <cellStyle name="Total 2 5 2 2 2 6 3" xfId="43639" xr:uid="{F5CC9851-37E1-4247-9ABF-73B8FE571368}"/>
    <cellStyle name="Total 2 5 2 2 2 7" xfId="43640" xr:uid="{758CC673-3057-494B-AE41-BAC1701C3F78}"/>
    <cellStyle name="Total 2 5 2 2 2 8" xfId="43641" xr:uid="{FB694D2A-C6E1-470F-88DC-50BEE4C4975A}"/>
    <cellStyle name="Total 2 5 2 2 2 9" xfId="43642" xr:uid="{5F56CB41-EC24-4600-8331-49BDC44A54DE}"/>
    <cellStyle name="Total 2 5 2 2 3" xfId="43643" xr:uid="{BAB2CCF4-DFBD-44AE-B543-370F1AE311B5}"/>
    <cellStyle name="Total 2 5 2 2 3 2" xfId="43644" xr:uid="{00CE66BF-15D8-498D-A40F-AB9F7CC656A0}"/>
    <cellStyle name="Total 2 5 2 2 3 2 2" xfId="43645" xr:uid="{01EF8A1A-1683-46D0-81B1-08CA50F5811B}"/>
    <cellStyle name="Total 2 5 2 2 3 2 3" xfId="43646" xr:uid="{224DE27C-3FC4-4E1B-963A-489F67A67C0A}"/>
    <cellStyle name="Total 2 5 2 2 3 3" xfId="43647" xr:uid="{5607AE2F-47D9-4373-8B73-AA57AF692183}"/>
    <cellStyle name="Total 2 5 2 2 3 3 2" xfId="43648" xr:uid="{D03DB183-3E08-4973-8019-7FBC69A2600B}"/>
    <cellStyle name="Total 2 5 2 2 3 3 3" xfId="43649" xr:uid="{1907E8D2-4C11-4EED-A64D-153C3C095195}"/>
    <cellStyle name="Total 2 5 2 2 3 4" xfId="43650" xr:uid="{B05EEB21-D380-498B-985E-092757FA9ED9}"/>
    <cellStyle name="Total 2 5 2 2 3 4 2" xfId="43651" xr:uid="{3DBB3372-56F5-43D3-8FEB-B641AD41916C}"/>
    <cellStyle name="Total 2 5 2 2 3 4 3" xfId="43652" xr:uid="{48095D02-3D2E-469F-BDE4-577A2948AF98}"/>
    <cellStyle name="Total 2 5 2 2 3 5" xfId="43653" xr:uid="{DA500D00-B25B-400C-9E9B-00B378799697}"/>
    <cellStyle name="Total 2 5 2 2 3 5 2" xfId="43654" xr:uid="{F5E474F1-9E6F-486E-BD5A-C2F0F970D407}"/>
    <cellStyle name="Total 2 5 2 2 3 5 3" xfId="43655" xr:uid="{5BDE84AA-AFBF-4146-AB07-A9D0F02192C4}"/>
    <cellStyle name="Total 2 5 2 2 3 6" xfId="43656" xr:uid="{BDC562B9-DC8E-40A2-8DA8-52F0E973E83F}"/>
    <cellStyle name="Total 2 5 2 2 3 6 2" xfId="43657" xr:uid="{993113F8-7960-4F97-ACFB-D8F6A4F76B16}"/>
    <cellStyle name="Total 2 5 2 2 3 6 3" xfId="43658" xr:uid="{C7AEC035-E897-4704-88A5-49B82FB631CE}"/>
    <cellStyle name="Total 2 5 2 2 3 7" xfId="43659" xr:uid="{7AF46A47-6610-40E9-B118-861688019DFF}"/>
    <cellStyle name="Total 2 5 2 2 3 8" xfId="43660" xr:uid="{F340A99A-0366-4F7B-A169-D9C17EA83575}"/>
    <cellStyle name="Total 2 5 2 2 3 9" xfId="43661" xr:uid="{723439C4-FD44-4A70-9ADE-F655C630197E}"/>
    <cellStyle name="Total 2 5 2 2 4" xfId="43662" xr:uid="{60876343-D290-44C1-88DB-A54FDE85659E}"/>
    <cellStyle name="Total 2 5 2 2 4 2" xfId="43663" xr:uid="{575A0982-8FAD-423D-A0F5-AC436B80AB3C}"/>
    <cellStyle name="Total 2 5 2 2 4 2 2" xfId="43664" xr:uid="{F39ACB95-037F-490F-8255-2118F4C46B56}"/>
    <cellStyle name="Total 2 5 2 2 4 2 3" xfId="43665" xr:uid="{E2ED92B8-8D50-4F56-A466-81B5E43E1C5A}"/>
    <cellStyle name="Total 2 5 2 2 4 3" xfId="43666" xr:uid="{4FB496A8-32B9-4ABE-8EFF-7520E1B9A0E1}"/>
    <cellStyle name="Total 2 5 2 2 4 3 2" xfId="43667" xr:uid="{83CC1B63-19E4-4FAC-99E6-630DE09EE06A}"/>
    <cellStyle name="Total 2 5 2 2 4 3 3" xfId="43668" xr:uid="{CAFEFA11-0354-401C-80B5-252379932512}"/>
    <cellStyle name="Total 2 5 2 2 4 4" xfId="43669" xr:uid="{8CB792BA-939E-4053-B317-CB0C9BCD744F}"/>
    <cellStyle name="Total 2 5 2 2 4 4 2" xfId="43670" xr:uid="{5C95D3CD-7E07-4E72-AAB1-A21C218A0EAB}"/>
    <cellStyle name="Total 2 5 2 2 4 4 3" xfId="43671" xr:uid="{C028B7B2-C0C8-4942-B438-D613F4F6BC00}"/>
    <cellStyle name="Total 2 5 2 2 4 5" xfId="43672" xr:uid="{9AE88E10-D87E-445F-8FDF-4C8606028369}"/>
    <cellStyle name="Total 2 5 2 2 4 5 2" xfId="43673" xr:uid="{56F45671-7679-4DF3-835F-C06F8714289D}"/>
    <cellStyle name="Total 2 5 2 2 4 5 3" xfId="43674" xr:uid="{AA07CCA1-F466-4E15-B2AA-63F0EC0247E3}"/>
    <cellStyle name="Total 2 5 2 2 4 6" xfId="43675" xr:uid="{977C7E9C-6AC7-4C14-8A6A-2F13F4219895}"/>
    <cellStyle name="Total 2 5 2 2 4 6 2" xfId="43676" xr:uid="{2BD488C1-6E2E-49D3-AED2-6C1565A13C5A}"/>
    <cellStyle name="Total 2 5 2 2 4 6 3" xfId="43677" xr:uid="{1C443C68-01F8-4C10-B76D-567BFBE0A849}"/>
    <cellStyle name="Total 2 5 2 2 4 7" xfId="43678" xr:uid="{833E2A4A-8C67-4A2E-B82F-A003877A2916}"/>
    <cellStyle name="Total 2 5 2 2 4 8" xfId="43679" xr:uid="{56AC740E-A7A0-4C04-B1D4-AA179E5EEB10}"/>
    <cellStyle name="Total 2 5 2 2 4 9" xfId="43680" xr:uid="{403C2E61-F9FC-4B74-A873-C91EDDE6BF6B}"/>
    <cellStyle name="Total 2 5 2 2 5" xfId="43681" xr:uid="{16784453-C81C-4702-9F7F-FBE4B58CCCA7}"/>
    <cellStyle name="Total 2 5 2 2 5 2" xfId="43682" xr:uid="{009F144A-8192-47BD-95EE-61B2D065BC95}"/>
    <cellStyle name="Total 2 5 2 2 5 2 2" xfId="43683" xr:uid="{755CA41E-3983-49CF-9B56-C54BB5841E62}"/>
    <cellStyle name="Total 2 5 2 2 5 2 3" xfId="43684" xr:uid="{FF16244F-9B84-4B49-B528-1E3E7F695435}"/>
    <cellStyle name="Total 2 5 2 2 5 3" xfId="43685" xr:uid="{4E46E34A-67D8-4A26-8885-4E81E8F69410}"/>
    <cellStyle name="Total 2 5 2 2 5 3 2" xfId="43686" xr:uid="{5B9630C0-418D-4FF1-9650-B137858BD5DA}"/>
    <cellStyle name="Total 2 5 2 2 5 3 3" xfId="43687" xr:uid="{318CF8F6-7C1D-4FF6-B691-636451B40D46}"/>
    <cellStyle name="Total 2 5 2 2 5 4" xfId="43688" xr:uid="{5912D85A-3593-467D-BA0C-AA52501DDD75}"/>
    <cellStyle name="Total 2 5 2 2 5 4 2" xfId="43689" xr:uid="{6C6DE6D2-41C9-40CA-A6D0-F07E1DE4CB1F}"/>
    <cellStyle name="Total 2 5 2 2 5 4 3" xfId="43690" xr:uid="{23FDBFA0-2E34-4EF0-A110-CCA6F15C4059}"/>
    <cellStyle name="Total 2 5 2 2 5 5" xfId="43691" xr:uid="{DAAD400A-88D0-43DF-B13B-B594BCC899A0}"/>
    <cellStyle name="Total 2 5 2 2 5 5 2" xfId="43692" xr:uid="{C41811E3-EE14-461C-BE4E-A528474F8141}"/>
    <cellStyle name="Total 2 5 2 2 5 5 3" xfId="43693" xr:uid="{7D71DA0C-7D51-4017-BD7E-9A39855DE411}"/>
    <cellStyle name="Total 2 5 2 2 5 6" xfId="43694" xr:uid="{3D9C27B1-717A-4C25-BFEA-F4541D6FF544}"/>
    <cellStyle name="Total 2 5 2 2 5 6 2" xfId="43695" xr:uid="{99453E71-ECA3-4642-9202-562A175E4F2E}"/>
    <cellStyle name="Total 2 5 2 2 5 6 3" xfId="43696" xr:uid="{244DD93F-04DB-4B1F-93EE-2CC026B745DD}"/>
    <cellStyle name="Total 2 5 2 2 5 7" xfId="43697" xr:uid="{732A40BB-6F57-49BE-924B-7CA30CBB85EA}"/>
    <cellStyle name="Total 2 5 2 2 5 8" xfId="43698" xr:uid="{96201184-A625-4A18-87D4-2DFCF9E323B6}"/>
    <cellStyle name="Total 2 5 2 2 5 9" xfId="43699" xr:uid="{0D7B0018-48A4-4442-BB67-53D76A889E63}"/>
    <cellStyle name="Total 2 5 2 2 6" xfId="43700" xr:uid="{1268D362-9338-4BFB-B720-B9FD193ECFF3}"/>
    <cellStyle name="Total 2 5 2 2 6 2" xfId="43701" xr:uid="{51697B54-5ABC-4057-95D6-EA6BF8B8002E}"/>
    <cellStyle name="Total 2 5 2 2 6 2 2" xfId="43702" xr:uid="{CBF1A38F-05BD-4D80-9F78-0FBC63ACED51}"/>
    <cellStyle name="Total 2 5 2 2 6 2 3" xfId="43703" xr:uid="{A102B908-7223-4A43-A36A-9FF3E807FB7B}"/>
    <cellStyle name="Total 2 5 2 2 6 3" xfId="43704" xr:uid="{B4D78E67-F445-46ED-97C5-2B2878CE110C}"/>
    <cellStyle name="Total 2 5 2 2 6 3 2" xfId="43705" xr:uid="{99321047-CC22-4F87-893F-27236D4848E1}"/>
    <cellStyle name="Total 2 5 2 2 6 3 3" xfId="43706" xr:uid="{94C0026C-5223-41EB-9672-86482E0F19CC}"/>
    <cellStyle name="Total 2 5 2 2 6 4" xfId="43707" xr:uid="{DAAF270A-BEA9-4C4E-8A03-D1F4983B2BBE}"/>
    <cellStyle name="Total 2 5 2 2 6 4 2" xfId="43708" xr:uid="{A88FEE93-3031-4024-AABC-40FFAFC39B3B}"/>
    <cellStyle name="Total 2 5 2 2 6 4 3" xfId="43709" xr:uid="{C89FF2B3-0988-428D-A761-694A0269382C}"/>
    <cellStyle name="Total 2 5 2 2 6 5" xfId="43710" xr:uid="{BC6DDFB0-2867-429B-B316-B4094AA8192D}"/>
    <cellStyle name="Total 2 5 2 2 6 5 2" xfId="43711" xr:uid="{DD54A9FF-5DD6-4E18-8345-9DD66392E84A}"/>
    <cellStyle name="Total 2 5 2 2 6 5 3" xfId="43712" xr:uid="{12550560-DD9C-4FDD-9BEF-D703B42DFBB2}"/>
    <cellStyle name="Total 2 5 2 2 6 6" xfId="43713" xr:uid="{DE031F12-5868-42B9-86AA-FDE6C6F74C11}"/>
    <cellStyle name="Total 2 5 2 2 6 6 2" xfId="43714" xr:uid="{9C336697-D69F-462F-B2A9-531AAABCB65D}"/>
    <cellStyle name="Total 2 5 2 2 6 6 3" xfId="43715" xr:uid="{15A5C6D9-96DA-4D57-A453-2A951F0760D5}"/>
    <cellStyle name="Total 2 5 2 2 6 7" xfId="43716" xr:uid="{9DF60D3D-8829-4F79-95AA-E99CD92A1835}"/>
    <cellStyle name="Total 2 5 2 2 6 8" xfId="43717" xr:uid="{C8AF0293-A7B3-4380-B390-3D6613C09136}"/>
    <cellStyle name="Total 2 5 2 2 6 9" xfId="43718" xr:uid="{DCE14964-1040-4927-9AE5-96EB378FA9CC}"/>
    <cellStyle name="Total 2 5 2 2 7" xfId="43719" xr:uid="{581585E6-18EC-4129-810B-565B51070D33}"/>
    <cellStyle name="Total 2 5 2 2 7 2" xfId="43720" xr:uid="{2B876AC9-32B4-4D1D-83BC-0B59437E2F00}"/>
    <cellStyle name="Total 2 5 2 2 7 2 2" xfId="43721" xr:uid="{881507E4-E4BE-48E5-A7CF-472B59012618}"/>
    <cellStyle name="Total 2 5 2 2 7 2 3" xfId="43722" xr:uid="{E656E78C-8DC3-44CC-B468-503C22C15D5D}"/>
    <cellStyle name="Total 2 5 2 2 7 3" xfId="43723" xr:uid="{50C3CD5E-082D-4312-B74B-7F32A231B544}"/>
    <cellStyle name="Total 2 5 2 2 7 3 2" xfId="43724" xr:uid="{D13B34CB-BFE9-4056-8C84-D143A82FB449}"/>
    <cellStyle name="Total 2 5 2 2 7 3 3" xfId="43725" xr:uid="{011A3378-9A4E-47CD-9D06-5D1CD4C4DE1B}"/>
    <cellStyle name="Total 2 5 2 2 7 4" xfId="43726" xr:uid="{EDF38BDF-00FB-4407-8EFB-8347599AE394}"/>
    <cellStyle name="Total 2 5 2 2 7 4 2" xfId="43727" xr:uid="{296EA685-355B-439D-A72C-4A97788727DB}"/>
    <cellStyle name="Total 2 5 2 2 7 4 3" xfId="43728" xr:uid="{91F14606-FEA4-4239-8B09-3E3597B2D5AC}"/>
    <cellStyle name="Total 2 5 2 2 7 5" xfId="43729" xr:uid="{A867EC37-7BAF-4AAD-9674-10B651A5A9C9}"/>
    <cellStyle name="Total 2 5 2 2 7 5 2" xfId="43730" xr:uid="{624ED61F-011D-47E6-BBD2-C70C91C0C3E2}"/>
    <cellStyle name="Total 2 5 2 2 7 5 3" xfId="43731" xr:uid="{4D8924E3-8581-4981-AB26-A888A9E91AC0}"/>
    <cellStyle name="Total 2 5 2 2 7 6" xfId="43732" xr:uid="{D1CEB3B7-03D1-4284-AC4A-398DFB88F3EA}"/>
    <cellStyle name="Total 2 5 2 2 7 6 2" xfId="43733" xr:uid="{A7A7CFAE-22FC-41C1-95F8-42C0E5305C33}"/>
    <cellStyle name="Total 2 5 2 2 7 6 3" xfId="43734" xr:uid="{043F5B71-32C2-46E2-94C3-AFC4506A5CC3}"/>
    <cellStyle name="Total 2 5 2 2 7 7" xfId="43735" xr:uid="{8E5F3407-255A-4E5C-9C68-BD38E252301F}"/>
    <cellStyle name="Total 2 5 2 2 7 8" xfId="43736" xr:uid="{3A9DF10F-6C5F-4C94-989D-BD0F958A35A7}"/>
    <cellStyle name="Total 2 5 2 2 7 9" xfId="43737" xr:uid="{CFBFF9D1-60E5-4D03-B0E3-CC0B405AC13E}"/>
    <cellStyle name="Total 2 5 2 2 8" xfId="43738" xr:uid="{F85F0084-E783-450B-BB64-86A1604775FF}"/>
    <cellStyle name="Total 2 5 2 2 8 2" xfId="43739" xr:uid="{42D5D896-B181-42B2-9DE7-0830C4C823C2}"/>
    <cellStyle name="Total 2 5 2 2 8 2 2" xfId="43740" xr:uid="{B7B860A7-2735-495F-90CB-3A61239AC9B7}"/>
    <cellStyle name="Total 2 5 2 2 8 2 3" xfId="43741" xr:uid="{65F21F82-6B6C-4A74-A74F-3DBCE2BFC48B}"/>
    <cellStyle name="Total 2 5 2 2 8 3" xfId="43742" xr:uid="{4E167DFE-581C-48AC-B1D7-B7C9829DEA66}"/>
    <cellStyle name="Total 2 5 2 2 8 3 2" xfId="43743" xr:uid="{967A8521-1D22-43D9-8F7F-A1C9F0B3ADE0}"/>
    <cellStyle name="Total 2 5 2 2 8 3 3" xfId="43744" xr:uid="{EB925652-F678-4C28-B7E9-5D89BB7B1D32}"/>
    <cellStyle name="Total 2 5 2 2 8 4" xfId="43745" xr:uid="{8C5CE13E-CC9B-4940-871C-600556F5621B}"/>
    <cellStyle name="Total 2 5 2 2 8 4 2" xfId="43746" xr:uid="{1A689CA7-B4CE-48DB-9EE8-7E56595EFB8A}"/>
    <cellStyle name="Total 2 5 2 2 8 4 3" xfId="43747" xr:uid="{74FD35C9-1CC0-4FCD-A1C2-8A5D7A960ECF}"/>
    <cellStyle name="Total 2 5 2 2 8 5" xfId="43748" xr:uid="{EEEE90F0-FF62-40DD-9534-9EBC9CC22C39}"/>
    <cellStyle name="Total 2 5 2 2 8 5 2" xfId="43749" xr:uid="{8430FA32-608B-48B2-BCA2-56783CCC1944}"/>
    <cellStyle name="Total 2 5 2 2 8 5 3" xfId="43750" xr:uid="{3C1D45F0-1F14-488D-A93B-713FDA93B48F}"/>
    <cellStyle name="Total 2 5 2 2 8 6" xfId="43751" xr:uid="{CF9D8797-B998-431C-90C5-CAD34F4254AC}"/>
    <cellStyle name="Total 2 5 2 2 8 6 2" xfId="43752" xr:uid="{881C5E9F-9ED7-4A4E-8C06-6D17CAD58662}"/>
    <cellStyle name="Total 2 5 2 2 8 6 3" xfId="43753" xr:uid="{2F022592-111B-4A96-AFFD-80C88E4A4455}"/>
    <cellStyle name="Total 2 5 2 2 8 7" xfId="43754" xr:uid="{027F87BE-B360-4FF0-9C02-40186B0BCBAA}"/>
    <cellStyle name="Total 2 5 2 2 8 8" xfId="43755" xr:uid="{1D8385C2-9C79-45FD-8C10-B206D1A8340C}"/>
    <cellStyle name="Total 2 5 2 2 8 9" xfId="43756" xr:uid="{05FAE8FD-355D-48E6-847E-93A9F415B079}"/>
    <cellStyle name="Total 2 5 2 2 9" xfId="43757" xr:uid="{BFEE7B4B-3842-4F76-8388-11259630FC69}"/>
    <cellStyle name="Total 2 5 2 2 9 2" xfId="43758" xr:uid="{AA9A4025-F2BD-4514-B736-CE30C214DD80}"/>
    <cellStyle name="Total 2 5 2 2 9 2 2" xfId="43759" xr:uid="{D1165AA5-9692-4728-90EB-3CFB44D2F0AF}"/>
    <cellStyle name="Total 2 5 2 2 9 2 3" xfId="43760" xr:uid="{B655CDB4-DA39-4D4E-AB20-D56B5D02FE8F}"/>
    <cellStyle name="Total 2 5 2 2 9 3" xfId="43761" xr:uid="{D8B9BF90-5691-4E98-9F1F-40B5FF267D12}"/>
    <cellStyle name="Total 2 5 2 2 9 3 2" xfId="43762" xr:uid="{A0F8986E-FF8A-4B70-B7A2-B291B8B80F2C}"/>
    <cellStyle name="Total 2 5 2 2 9 3 3" xfId="43763" xr:uid="{8B3C728C-8BB3-4A49-821A-E5FDDE8F91AC}"/>
    <cellStyle name="Total 2 5 2 2 9 4" xfId="43764" xr:uid="{28047039-AE67-48AC-8559-AFCB16C1310E}"/>
    <cellStyle name="Total 2 5 2 2 9 4 2" xfId="43765" xr:uid="{C21D88C4-ACE4-4FF5-9855-3CC121C7BF81}"/>
    <cellStyle name="Total 2 5 2 2 9 4 3" xfId="43766" xr:uid="{1C8A1417-9413-493A-A0D6-AA025DEDBBB5}"/>
    <cellStyle name="Total 2 5 2 2 9 5" xfId="43767" xr:uid="{7ECCF20B-1F6C-4F6D-A764-F989A73377FD}"/>
    <cellStyle name="Total 2 5 2 2 9 5 2" xfId="43768" xr:uid="{2EA47D9B-85D8-4F7C-B685-CCFF53C5B9B7}"/>
    <cellStyle name="Total 2 5 2 2 9 5 3" xfId="43769" xr:uid="{6E1F037C-5549-41CF-8175-B5DC05D3CEBA}"/>
    <cellStyle name="Total 2 5 2 2 9 6" xfId="43770" xr:uid="{C33440BF-BDC3-4577-A045-CB563D08DE7B}"/>
    <cellStyle name="Total 2 5 2 2 9 6 2" xfId="43771" xr:uid="{FDC68A58-5CD5-469A-9975-CC8E12FDFDCD}"/>
    <cellStyle name="Total 2 5 2 2 9 6 3" xfId="43772" xr:uid="{4E98E56A-FAC4-46EF-94DE-27D152D393C7}"/>
    <cellStyle name="Total 2 5 2 2 9 7" xfId="43773" xr:uid="{7CEAF3E1-AEC5-4FD8-908E-CD64A410FBFB}"/>
    <cellStyle name="Total 2 5 2 2 9 8" xfId="43774" xr:uid="{D32280B0-1B26-42F5-BDF7-981FA1F5120D}"/>
    <cellStyle name="Total 2 5 2 20" xfId="43775" xr:uid="{D6CE79AA-CC50-448E-A9DB-4991E2F36480}"/>
    <cellStyle name="Total 2 5 2 3" xfId="43776" xr:uid="{8F8477CC-5E3A-47C8-BE03-849884691B92}"/>
    <cellStyle name="Total 2 5 2 3 10" xfId="43777" xr:uid="{7801DAE9-6101-41E9-834E-80909E17A7F8}"/>
    <cellStyle name="Total 2 5 2 3 10 2" xfId="43778" xr:uid="{76933876-9A1E-4604-8099-9216914A61A5}"/>
    <cellStyle name="Total 2 5 2 3 10 2 2" xfId="43779" xr:uid="{8F463AC0-98A4-4B69-B4A4-F50C9082D4A1}"/>
    <cellStyle name="Total 2 5 2 3 10 2 3" xfId="43780" xr:uid="{D879F2AE-FB85-478B-BCCA-5B2AAFF59E2D}"/>
    <cellStyle name="Total 2 5 2 3 10 3" xfId="43781" xr:uid="{75B80BBA-F71D-4980-8176-4BD39A2BDBE0}"/>
    <cellStyle name="Total 2 5 2 3 10 3 2" xfId="43782" xr:uid="{FF6738A6-00F7-4D99-A120-D8BF32FB2862}"/>
    <cellStyle name="Total 2 5 2 3 10 3 3" xfId="43783" xr:uid="{01FB6985-3D75-4FDD-B676-56BF29351F7F}"/>
    <cellStyle name="Total 2 5 2 3 10 4" xfId="43784" xr:uid="{1C94A727-6D78-45A6-B5FE-2952A68FADD6}"/>
    <cellStyle name="Total 2 5 2 3 10 4 2" xfId="43785" xr:uid="{BCB63D83-7B43-4B4E-B54D-B486FA63F834}"/>
    <cellStyle name="Total 2 5 2 3 10 4 3" xfId="43786" xr:uid="{3B3DF1C8-7E5C-49B5-AEDF-7D67C798892A}"/>
    <cellStyle name="Total 2 5 2 3 10 5" xfId="43787" xr:uid="{469B10E8-D461-48DE-9149-54C9947C100A}"/>
    <cellStyle name="Total 2 5 2 3 10 5 2" xfId="43788" xr:uid="{0D120A14-4B69-4C94-AC55-750E0262E3A9}"/>
    <cellStyle name="Total 2 5 2 3 10 5 3" xfId="43789" xr:uid="{3AB838DB-41F2-4183-9AB9-5BFBB21B17E0}"/>
    <cellStyle name="Total 2 5 2 3 10 6" xfId="43790" xr:uid="{1FA9B12F-3327-4E3A-BF29-B2B4CB334DB3}"/>
    <cellStyle name="Total 2 5 2 3 10 6 2" xfId="43791" xr:uid="{DFA5AF85-9EDE-4A86-BEF6-084112EE342F}"/>
    <cellStyle name="Total 2 5 2 3 10 6 3" xfId="43792" xr:uid="{2E8422A1-F634-4106-9F1E-0D3300E2F48E}"/>
    <cellStyle name="Total 2 5 2 3 10 7" xfId="43793" xr:uid="{004145C9-75C4-455A-989C-9EFC79EC106B}"/>
    <cellStyle name="Total 2 5 2 3 10 8" xfId="43794" xr:uid="{32BF6014-5AA8-4717-83DD-EBD915854C12}"/>
    <cellStyle name="Total 2 5 2 3 11" xfId="43795" xr:uid="{EA734E12-1F8F-43F7-B6F3-4C03533F421F}"/>
    <cellStyle name="Total 2 5 2 3 11 2" xfId="43796" xr:uid="{5809D5BA-5D3B-4A3E-B7F9-895596DA1B68}"/>
    <cellStyle name="Total 2 5 2 3 11 2 2" xfId="43797" xr:uid="{7425EB19-AE7D-4891-8CF7-370B1A3218DB}"/>
    <cellStyle name="Total 2 5 2 3 11 2 3" xfId="43798" xr:uid="{B0EBE61D-A2EA-4D9E-8E00-B41D4ECEF3C2}"/>
    <cellStyle name="Total 2 5 2 3 11 3" xfId="43799" xr:uid="{4066C74F-28A1-4470-B284-A3F9F56D9452}"/>
    <cellStyle name="Total 2 5 2 3 11 3 2" xfId="43800" xr:uid="{DD8DA9FC-B32C-4B74-894C-147E99683740}"/>
    <cellStyle name="Total 2 5 2 3 11 3 3" xfId="43801" xr:uid="{F8AD19F9-B04B-4B91-A856-AD2CBF018E41}"/>
    <cellStyle name="Total 2 5 2 3 11 4" xfId="43802" xr:uid="{CCF66FE1-86AB-4C6F-BFCA-EC2BC24DB5E5}"/>
    <cellStyle name="Total 2 5 2 3 11 4 2" xfId="43803" xr:uid="{9A8632DC-785A-4BC8-9CB4-6E3BD41B44D7}"/>
    <cellStyle name="Total 2 5 2 3 11 4 3" xfId="43804" xr:uid="{B8E3CAF0-5C30-457B-B3D9-7D5D89AA8994}"/>
    <cellStyle name="Total 2 5 2 3 11 5" xfId="43805" xr:uid="{E8AA4EE8-DC20-4FDB-87D9-E68EAA81885B}"/>
    <cellStyle name="Total 2 5 2 3 11 5 2" xfId="43806" xr:uid="{904A90A4-99A6-4206-B492-850E70A03963}"/>
    <cellStyle name="Total 2 5 2 3 11 5 3" xfId="43807" xr:uid="{4135CA8F-963D-470A-BF45-98A65FA0C9DB}"/>
    <cellStyle name="Total 2 5 2 3 11 6" xfId="43808" xr:uid="{E3F0191C-D0CB-479C-B037-C272B36F4421}"/>
    <cellStyle name="Total 2 5 2 3 11 6 2" xfId="43809" xr:uid="{B4AE4705-C0D1-44CF-A8BC-DD5122261523}"/>
    <cellStyle name="Total 2 5 2 3 11 6 3" xfId="43810" xr:uid="{150664F9-6F2F-43E6-AD26-59759B484382}"/>
    <cellStyle name="Total 2 5 2 3 11 7" xfId="43811" xr:uid="{0AF9E7E0-6276-46C8-A382-F55B81CF5B6A}"/>
    <cellStyle name="Total 2 5 2 3 11 8" xfId="43812" xr:uid="{4AC12CF5-8B4D-417D-8CC9-EE864152EDB2}"/>
    <cellStyle name="Total 2 5 2 3 12" xfId="43813" xr:uid="{99B7541C-2380-43F9-892B-6B274DDD3A95}"/>
    <cellStyle name="Total 2 5 2 3 12 2" xfId="43814" xr:uid="{E9C65A6A-C084-42AB-8842-4C858DA46667}"/>
    <cellStyle name="Total 2 5 2 3 12 2 2" xfId="43815" xr:uid="{B0D102EA-D4C2-4DDE-A982-888534D0B55D}"/>
    <cellStyle name="Total 2 5 2 3 12 2 3" xfId="43816" xr:uid="{966F299A-1C54-4AC0-860C-A3324CA448E7}"/>
    <cellStyle name="Total 2 5 2 3 12 3" xfId="43817" xr:uid="{9706FD92-66D1-407D-A6CA-BD13CE4FECB9}"/>
    <cellStyle name="Total 2 5 2 3 12 3 2" xfId="43818" xr:uid="{DBBE5326-B57D-4DE5-AC9B-B30C711BA335}"/>
    <cellStyle name="Total 2 5 2 3 12 3 3" xfId="43819" xr:uid="{E9FBAA31-052B-4CC6-B5A5-5056E73B8CEC}"/>
    <cellStyle name="Total 2 5 2 3 12 4" xfId="43820" xr:uid="{BFED84FA-232B-4CE3-9276-6B5F7E9A68BC}"/>
    <cellStyle name="Total 2 5 2 3 12 4 2" xfId="43821" xr:uid="{F79EB24B-3FBB-4266-BDB8-E4E1590ECF0C}"/>
    <cellStyle name="Total 2 5 2 3 12 4 3" xfId="43822" xr:uid="{714177F8-5312-42CD-A071-7A197398CC26}"/>
    <cellStyle name="Total 2 5 2 3 12 5" xfId="43823" xr:uid="{860EB694-19CC-47D9-9F5E-FF6E7A107167}"/>
    <cellStyle name="Total 2 5 2 3 12 5 2" xfId="43824" xr:uid="{DDCFCA2D-0DD4-489B-BFAE-95F7629386E2}"/>
    <cellStyle name="Total 2 5 2 3 12 5 3" xfId="43825" xr:uid="{6D45D3C2-9CD0-4D47-9936-94423319784C}"/>
    <cellStyle name="Total 2 5 2 3 12 6" xfId="43826" xr:uid="{B633CF08-F147-40B0-B870-234A9A4002E5}"/>
    <cellStyle name="Total 2 5 2 3 12 6 2" xfId="43827" xr:uid="{093B3D52-CA6E-4967-8827-2CCC73263AAA}"/>
    <cellStyle name="Total 2 5 2 3 12 6 3" xfId="43828" xr:uid="{7A0CEFD6-BD4C-431F-9192-1B9C0ED38A68}"/>
    <cellStyle name="Total 2 5 2 3 12 7" xfId="43829" xr:uid="{20DE4BC6-DA55-4B43-8DB3-2DE18D538609}"/>
    <cellStyle name="Total 2 5 2 3 12 8" xfId="43830" xr:uid="{2096712A-EF23-43B3-917E-AFF67416D7C4}"/>
    <cellStyle name="Total 2 5 2 3 13" xfId="43831" xr:uid="{B72494AD-1E75-45A2-A841-A5C0766279C0}"/>
    <cellStyle name="Total 2 5 2 3 13 2" xfId="43832" xr:uid="{42C506C4-C51D-42AA-AF8F-2D37BA2A17F2}"/>
    <cellStyle name="Total 2 5 2 3 13 2 2" xfId="43833" xr:uid="{BD47DF80-D6A2-4E4C-A68A-2B3ABE23907A}"/>
    <cellStyle name="Total 2 5 2 3 13 2 3" xfId="43834" xr:uid="{063451ED-340F-40CC-9F95-D90D30F07D2F}"/>
    <cellStyle name="Total 2 5 2 3 13 3" xfId="43835" xr:uid="{3D03B570-C9BA-4EE1-910A-DE2A8ACD46F1}"/>
    <cellStyle name="Total 2 5 2 3 13 3 2" xfId="43836" xr:uid="{86A67DC7-01BE-4AF2-AC84-474AE66B88A2}"/>
    <cellStyle name="Total 2 5 2 3 13 3 3" xfId="43837" xr:uid="{086087AC-AB4A-408A-877C-3D32E777D63D}"/>
    <cellStyle name="Total 2 5 2 3 13 4" xfId="43838" xr:uid="{F90A5400-6204-4B47-8B4F-D6FC6F1CBAA4}"/>
    <cellStyle name="Total 2 5 2 3 13 4 2" xfId="43839" xr:uid="{2A1A7C63-EA3B-4F5F-8186-B657611FCF1B}"/>
    <cellStyle name="Total 2 5 2 3 13 4 3" xfId="43840" xr:uid="{1C409AF3-2A1C-495D-8212-C8D4D31B22A6}"/>
    <cellStyle name="Total 2 5 2 3 13 5" xfId="43841" xr:uid="{1672054D-3C89-426B-A704-2206C22D640A}"/>
    <cellStyle name="Total 2 5 2 3 13 5 2" xfId="43842" xr:uid="{A738C10B-3B8E-415E-AD2D-8FC471A3F1C3}"/>
    <cellStyle name="Total 2 5 2 3 13 5 3" xfId="43843" xr:uid="{89964D85-BD86-4D21-88D0-81F589222A0B}"/>
    <cellStyle name="Total 2 5 2 3 13 6" xfId="43844" xr:uid="{C79909A4-5721-47E7-9ABA-A9D5DA841BE1}"/>
    <cellStyle name="Total 2 5 2 3 13 6 2" xfId="43845" xr:uid="{1015D4C2-18F5-4E89-BC09-ACC71E120EC8}"/>
    <cellStyle name="Total 2 5 2 3 13 6 3" xfId="43846" xr:uid="{65FB0385-8656-46B1-8E48-D9F37C644E4A}"/>
    <cellStyle name="Total 2 5 2 3 13 7" xfId="43847" xr:uid="{1CC4BF04-176E-4F34-8552-AD433CB424AE}"/>
    <cellStyle name="Total 2 5 2 3 13 8" xfId="43848" xr:uid="{60A9905C-8497-4700-AB43-3567002CABAD}"/>
    <cellStyle name="Total 2 5 2 3 14" xfId="43849" xr:uid="{6206AACC-44F9-4E4E-92D1-829B5A21236F}"/>
    <cellStyle name="Total 2 5 2 3 14 2" xfId="43850" xr:uid="{082991C7-C6E9-4E61-B8F4-EC8FFBB6AF3A}"/>
    <cellStyle name="Total 2 5 2 3 14 2 2" xfId="43851" xr:uid="{3C17614E-3F4F-49D0-B3A2-AC6D3F7847F4}"/>
    <cellStyle name="Total 2 5 2 3 14 2 3" xfId="43852" xr:uid="{15A4D6FF-D141-40FA-B343-691728EBE4FE}"/>
    <cellStyle name="Total 2 5 2 3 14 3" xfId="43853" xr:uid="{61AE29EB-DC38-4E27-8997-D9F108CBEA1F}"/>
    <cellStyle name="Total 2 5 2 3 14 3 2" xfId="43854" xr:uid="{C5B0085C-75C6-4D5D-8F3E-47D4927A8297}"/>
    <cellStyle name="Total 2 5 2 3 14 3 3" xfId="43855" xr:uid="{77A73033-9460-4860-8516-B2EEB436F536}"/>
    <cellStyle name="Total 2 5 2 3 14 4" xfId="43856" xr:uid="{89068744-775E-40EA-83F6-14E9B1425ED6}"/>
    <cellStyle name="Total 2 5 2 3 14 4 2" xfId="43857" xr:uid="{A9F2FCBC-7E39-49AE-86DC-AB3C1132F7AB}"/>
    <cellStyle name="Total 2 5 2 3 14 4 3" xfId="43858" xr:uid="{64754BEB-A01E-481B-BD0E-D481D38418DC}"/>
    <cellStyle name="Total 2 5 2 3 14 5" xfId="43859" xr:uid="{8C87B793-5017-43E0-8FC9-7C7245528F7A}"/>
    <cellStyle name="Total 2 5 2 3 14 5 2" xfId="43860" xr:uid="{19090778-7CD5-4613-A099-5955938E7CA3}"/>
    <cellStyle name="Total 2 5 2 3 14 5 3" xfId="43861" xr:uid="{878B0674-3EAB-4EDD-B829-89182EA635D0}"/>
    <cellStyle name="Total 2 5 2 3 14 6" xfId="43862" xr:uid="{6AD11F7C-FF57-43E4-8E27-A81F7A06AE15}"/>
    <cellStyle name="Total 2 5 2 3 14 6 2" xfId="43863" xr:uid="{178653FB-3208-4EFF-B090-68F33BD64F57}"/>
    <cellStyle name="Total 2 5 2 3 14 6 3" xfId="43864" xr:uid="{978E8CBB-7EE6-4A3A-9307-D7BA9D905474}"/>
    <cellStyle name="Total 2 5 2 3 14 7" xfId="43865" xr:uid="{1C1DF0BC-0163-4EFE-BE81-F2C96C4A5239}"/>
    <cellStyle name="Total 2 5 2 3 14 8" xfId="43866" xr:uid="{BAD88C63-EEB7-4A8F-8D43-153851D5EBE8}"/>
    <cellStyle name="Total 2 5 2 3 15" xfId="43867" xr:uid="{1C011FEA-08C7-4833-86A8-66877E00FDF8}"/>
    <cellStyle name="Total 2 5 2 3 15 2" xfId="43868" xr:uid="{C5C92D06-B189-4424-B2DF-A0D1772899E9}"/>
    <cellStyle name="Total 2 5 2 3 15 3" xfId="43869" xr:uid="{201BA104-ACC3-4BA9-ADA9-5DE5E3E3FB8E}"/>
    <cellStyle name="Total 2 5 2 3 16" xfId="43870" xr:uid="{9C92FB57-892F-44A1-ADB1-9D26E8BC80DC}"/>
    <cellStyle name="Total 2 5 2 3 16 2" xfId="43871" xr:uid="{B960E509-2DBC-4526-819D-252168ADBA6E}"/>
    <cellStyle name="Total 2 5 2 3 16 3" xfId="43872" xr:uid="{90556ECC-2CF2-4823-A582-79FB3CC90F86}"/>
    <cellStyle name="Total 2 5 2 3 17" xfId="43873" xr:uid="{42E22F4E-598A-4257-A50B-74300B88686C}"/>
    <cellStyle name="Total 2 5 2 3 18" xfId="43874" xr:uid="{7DD7069D-4EA5-4D0E-94B9-020648E3BD75}"/>
    <cellStyle name="Total 2 5 2 3 2" xfId="43875" xr:uid="{7DB913E6-D888-41B5-9E1D-C4E880BE956E}"/>
    <cellStyle name="Total 2 5 2 3 2 2" xfId="43876" xr:uid="{761B1113-3404-47D1-B17C-74ADCEA3F91C}"/>
    <cellStyle name="Total 2 5 2 3 2 2 2" xfId="43877" xr:uid="{511FB19A-C057-4C4E-8CD9-029F1D6BE623}"/>
    <cellStyle name="Total 2 5 2 3 2 2 3" xfId="43878" xr:uid="{D7271CDB-F830-4FDB-988B-7301F28C2BA9}"/>
    <cellStyle name="Total 2 5 2 3 2 3" xfId="43879" xr:uid="{74CAAEC3-0571-4807-B84A-2A8F7755E37D}"/>
    <cellStyle name="Total 2 5 2 3 2 3 2" xfId="43880" xr:uid="{B830E34D-B3EE-4122-B67D-4FC8F9162CD8}"/>
    <cellStyle name="Total 2 5 2 3 2 3 3" xfId="43881" xr:uid="{691C4AE3-B5D2-4E9D-A313-05255A4BA102}"/>
    <cellStyle name="Total 2 5 2 3 2 4" xfId="43882" xr:uid="{02FFCE6E-598E-4BD4-81C5-01B9E97DCE81}"/>
    <cellStyle name="Total 2 5 2 3 2 4 2" xfId="43883" xr:uid="{413B66D7-9F08-40F9-96D1-89AF490CA0C1}"/>
    <cellStyle name="Total 2 5 2 3 2 4 3" xfId="43884" xr:uid="{A34FB1DE-4677-49D0-BED4-ED441EF21147}"/>
    <cellStyle name="Total 2 5 2 3 2 5" xfId="43885" xr:uid="{E566601D-4C1D-48D9-A60F-81BEADC7088B}"/>
    <cellStyle name="Total 2 5 2 3 2 5 2" xfId="43886" xr:uid="{2A822674-43CA-43E1-8069-AC390F6764CA}"/>
    <cellStyle name="Total 2 5 2 3 2 5 3" xfId="43887" xr:uid="{9D0C9B95-D8D2-4808-8A8A-EFB6549DC6C7}"/>
    <cellStyle name="Total 2 5 2 3 2 6" xfId="43888" xr:uid="{F1A7BB73-0B05-4879-9A75-FAECFE9BEA29}"/>
    <cellStyle name="Total 2 5 2 3 2 6 2" xfId="43889" xr:uid="{CE58C0CE-AD42-4660-B57F-63DE749833CE}"/>
    <cellStyle name="Total 2 5 2 3 2 6 3" xfId="43890" xr:uid="{2905052B-0E16-4FCF-AD38-E9E942DFFCBB}"/>
    <cellStyle name="Total 2 5 2 3 2 7" xfId="43891" xr:uid="{1C8F0EFE-64F3-48D3-8E7A-40C84500BE2E}"/>
    <cellStyle name="Total 2 5 2 3 2 8" xfId="43892" xr:uid="{98FD1F01-8817-4FE3-8660-933ECF830A79}"/>
    <cellStyle name="Total 2 5 2 3 2 9" xfId="43893" xr:uid="{E06DCE25-A950-4609-BA42-EFF4D5D3B156}"/>
    <cellStyle name="Total 2 5 2 3 3" xfId="43894" xr:uid="{B6BB414C-5F84-4901-A8A9-7847BA05C689}"/>
    <cellStyle name="Total 2 5 2 3 3 2" xfId="43895" xr:uid="{9F9E4AE5-7021-4054-824D-860781A33685}"/>
    <cellStyle name="Total 2 5 2 3 3 2 2" xfId="43896" xr:uid="{DAFF3208-CE5B-47CA-A339-B60939BDECF0}"/>
    <cellStyle name="Total 2 5 2 3 3 2 3" xfId="43897" xr:uid="{80D8BBEC-09D8-4099-AC3B-4669E10746FB}"/>
    <cellStyle name="Total 2 5 2 3 3 3" xfId="43898" xr:uid="{18291527-C925-4EBD-AA24-D95FB59A8105}"/>
    <cellStyle name="Total 2 5 2 3 3 3 2" xfId="43899" xr:uid="{7E94703B-197F-4BAB-89A6-CFB5EA4263C3}"/>
    <cellStyle name="Total 2 5 2 3 3 3 3" xfId="43900" xr:uid="{4089FE13-C281-45E2-8ABA-F4F35B6DA582}"/>
    <cellStyle name="Total 2 5 2 3 3 4" xfId="43901" xr:uid="{5E853792-EBD1-4603-BA55-56E35E9D01C3}"/>
    <cellStyle name="Total 2 5 2 3 3 4 2" xfId="43902" xr:uid="{0CD8B749-C477-4852-A29A-A6B9C4A2612A}"/>
    <cellStyle name="Total 2 5 2 3 3 4 3" xfId="43903" xr:uid="{FB93C7CA-AE2D-41A2-82DA-30CEE5A1ADC2}"/>
    <cellStyle name="Total 2 5 2 3 3 5" xfId="43904" xr:uid="{00106DD4-A5BB-445C-9A2A-F24DD40F7415}"/>
    <cellStyle name="Total 2 5 2 3 3 5 2" xfId="43905" xr:uid="{CBCC94CD-F336-4F78-B045-76E124E613E2}"/>
    <cellStyle name="Total 2 5 2 3 3 5 3" xfId="43906" xr:uid="{9661BF48-CA79-4A43-9949-28E45D88F627}"/>
    <cellStyle name="Total 2 5 2 3 3 6" xfId="43907" xr:uid="{2321D023-9A5A-44C3-B51C-0DE469BA65B4}"/>
    <cellStyle name="Total 2 5 2 3 3 6 2" xfId="43908" xr:uid="{264641C4-BD6A-4615-B498-40BC76584857}"/>
    <cellStyle name="Total 2 5 2 3 3 6 3" xfId="43909" xr:uid="{FC8A5073-F2CB-443A-8E89-53D21AEC4981}"/>
    <cellStyle name="Total 2 5 2 3 3 7" xfId="43910" xr:uid="{913014D8-2CFE-4184-AB26-9CBAB7669A42}"/>
    <cellStyle name="Total 2 5 2 3 3 8" xfId="43911" xr:uid="{15C405CF-4DB0-499B-8826-875A721A44D8}"/>
    <cellStyle name="Total 2 5 2 3 3 9" xfId="43912" xr:uid="{D11032A5-B7D4-486F-A196-33467A543C1C}"/>
    <cellStyle name="Total 2 5 2 3 4" xfId="43913" xr:uid="{B9002ED0-5EFA-4450-A983-643E5EDF3B34}"/>
    <cellStyle name="Total 2 5 2 3 4 2" xfId="43914" xr:uid="{A8E922DB-CF39-4F24-8DB7-F3E358BBAA3D}"/>
    <cellStyle name="Total 2 5 2 3 4 2 2" xfId="43915" xr:uid="{EE5AC23C-3DF6-431D-A3E6-E7CE16CF22E7}"/>
    <cellStyle name="Total 2 5 2 3 4 2 3" xfId="43916" xr:uid="{2E4F04C7-1662-434F-8097-CE2DFBE850E7}"/>
    <cellStyle name="Total 2 5 2 3 4 3" xfId="43917" xr:uid="{94D71EAA-5A62-4B6C-A948-AAF7DBE58B5E}"/>
    <cellStyle name="Total 2 5 2 3 4 3 2" xfId="43918" xr:uid="{C7DF4277-AD10-4B50-8032-DAD5A48B0987}"/>
    <cellStyle name="Total 2 5 2 3 4 3 3" xfId="43919" xr:uid="{94D3C7D2-2BDD-4957-857C-AB5497086F82}"/>
    <cellStyle name="Total 2 5 2 3 4 4" xfId="43920" xr:uid="{E9370D11-BE65-47A4-958D-57A2DF9022D7}"/>
    <cellStyle name="Total 2 5 2 3 4 4 2" xfId="43921" xr:uid="{D3EB518F-99B0-436D-B56C-3ECF5511A40F}"/>
    <cellStyle name="Total 2 5 2 3 4 4 3" xfId="43922" xr:uid="{D6EEE575-2312-4056-BB64-7F44D3BAE063}"/>
    <cellStyle name="Total 2 5 2 3 4 5" xfId="43923" xr:uid="{A199D000-6155-4C0E-9A2F-5BF95B09A14E}"/>
    <cellStyle name="Total 2 5 2 3 4 5 2" xfId="43924" xr:uid="{E0F23E01-1D26-4CBB-B9FA-4D78E9B4D83D}"/>
    <cellStyle name="Total 2 5 2 3 4 5 3" xfId="43925" xr:uid="{60DF34DF-CA40-41E8-BA3C-F70FA855E364}"/>
    <cellStyle name="Total 2 5 2 3 4 6" xfId="43926" xr:uid="{A4AE76E5-8E56-4A9F-A14B-E0BFFE351CEC}"/>
    <cellStyle name="Total 2 5 2 3 4 6 2" xfId="43927" xr:uid="{80DEDBF6-7EBA-493D-9CEF-8C6BFFC1F005}"/>
    <cellStyle name="Total 2 5 2 3 4 6 3" xfId="43928" xr:uid="{89E9C6F8-5D45-47FE-B97D-76343325A3EE}"/>
    <cellStyle name="Total 2 5 2 3 4 7" xfId="43929" xr:uid="{C7DAAD28-7959-4F6F-8BE1-CC670869CC3B}"/>
    <cellStyle name="Total 2 5 2 3 4 8" xfId="43930" xr:uid="{78E4E685-6498-461F-A9F3-07E2FF15B73C}"/>
    <cellStyle name="Total 2 5 2 3 4 9" xfId="43931" xr:uid="{FADDFC59-254E-4368-B63E-BA39EAB656D5}"/>
    <cellStyle name="Total 2 5 2 3 5" xfId="43932" xr:uid="{C1858B1E-474D-4534-A553-A6047FA09A69}"/>
    <cellStyle name="Total 2 5 2 3 5 2" xfId="43933" xr:uid="{1F404BA1-8A55-4FF9-A847-D097121B56F4}"/>
    <cellStyle name="Total 2 5 2 3 5 2 2" xfId="43934" xr:uid="{354B3A29-5A08-4A0D-9D3D-E64167DAF8CE}"/>
    <cellStyle name="Total 2 5 2 3 5 2 3" xfId="43935" xr:uid="{0BABCA05-2A42-4247-9FF1-372108DA2856}"/>
    <cellStyle name="Total 2 5 2 3 5 3" xfId="43936" xr:uid="{C0314F69-549A-47F9-8250-7EA02E1A7F2C}"/>
    <cellStyle name="Total 2 5 2 3 5 3 2" xfId="43937" xr:uid="{A384DA3A-D3CC-41E9-8900-9EA15938AD4F}"/>
    <cellStyle name="Total 2 5 2 3 5 3 3" xfId="43938" xr:uid="{F5951788-6AC9-40F7-A8B7-21CCDCABB6C5}"/>
    <cellStyle name="Total 2 5 2 3 5 4" xfId="43939" xr:uid="{CE74BF6B-A6E0-4FC9-969E-5A25B26039BD}"/>
    <cellStyle name="Total 2 5 2 3 5 4 2" xfId="43940" xr:uid="{EA857662-2C69-43A2-AE55-33BA8BB58CC8}"/>
    <cellStyle name="Total 2 5 2 3 5 4 3" xfId="43941" xr:uid="{99B1B1A7-CC9D-49E6-9E77-434E51C07B98}"/>
    <cellStyle name="Total 2 5 2 3 5 5" xfId="43942" xr:uid="{DF41383E-0841-481F-B630-25864928250F}"/>
    <cellStyle name="Total 2 5 2 3 5 5 2" xfId="43943" xr:uid="{9AC0779C-D3EA-4D08-9CD9-4267657558DF}"/>
    <cellStyle name="Total 2 5 2 3 5 5 3" xfId="43944" xr:uid="{DE6AD140-D356-4DAB-B738-F840F6B974CF}"/>
    <cellStyle name="Total 2 5 2 3 5 6" xfId="43945" xr:uid="{F64740E9-50BB-40E9-86D5-897D622B60DA}"/>
    <cellStyle name="Total 2 5 2 3 5 6 2" xfId="43946" xr:uid="{B5078EC6-E79C-47E6-984E-F1C3D5CBE79E}"/>
    <cellStyle name="Total 2 5 2 3 5 6 3" xfId="43947" xr:uid="{0D776325-4612-40AB-AA32-7EA305CBF647}"/>
    <cellStyle name="Total 2 5 2 3 5 7" xfId="43948" xr:uid="{BB6C8FC6-7F2B-4B1B-A1CC-90815F67BF45}"/>
    <cellStyle name="Total 2 5 2 3 5 8" xfId="43949" xr:uid="{2B4638D2-4270-4678-8CB6-A9579AB5D98B}"/>
    <cellStyle name="Total 2 5 2 3 5 9" xfId="43950" xr:uid="{24BF77D6-7D11-433C-8AFE-FF10582CB467}"/>
    <cellStyle name="Total 2 5 2 3 6" xfId="43951" xr:uid="{ACDDF314-CDA9-4B74-B57C-CD14ED7B15E0}"/>
    <cellStyle name="Total 2 5 2 3 6 2" xfId="43952" xr:uid="{126FA8C3-92F2-4083-B789-11A01C6BADF6}"/>
    <cellStyle name="Total 2 5 2 3 6 2 2" xfId="43953" xr:uid="{771B7E23-48D7-4F25-8646-271012BE86C8}"/>
    <cellStyle name="Total 2 5 2 3 6 2 3" xfId="43954" xr:uid="{39023227-3C9F-4870-A01F-0654682C636B}"/>
    <cellStyle name="Total 2 5 2 3 6 3" xfId="43955" xr:uid="{121B2479-FD8C-4D38-8439-CDE4ADCB0371}"/>
    <cellStyle name="Total 2 5 2 3 6 3 2" xfId="43956" xr:uid="{073FE6D9-0B93-449A-82D6-B3EEC31C4754}"/>
    <cellStyle name="Total 2 5 2 3 6 3 3" xfId="43957" xr:uid="{FA6649FF-305D-4D33-B482-F873A88BF7B0}"/>
    <cellStyle name="Total 2 5 2 3 6 4" xfId="43958" xr:uid="{88B7FE91-DD7B-471F-A682-AE4892AF09D7}"/>
    <cellStyle name="Total 2 5 2 3 6 4 2" xfId="43959" xr:uid="{FC3443B1-0D5F-4F95-9DA5-B64B727D0114}"/>
    <cellStyle name="Total 2 5 2 3 6 4 3" xfId="43960" xr:uid="{98BC3FBF-7D79-47C4-A0F3-5252F1CEF1D9}"/>
    <cellStyle name="Total 2 5 2 3 6 5" xfId="43961" xr:uid="{A7B54658-B7A6-4231-927D-21865075DB32}"/>
    <cellStyle name="Total 2 5 2 3 6 5 2" xfId="43962" xr:uid="{266F51D7-BD72-4791-A133-E82BC958525F}"/>
    <cellStyle name="Total 2 5 2 3 6 5 3" xfId="43963" xr:uid="{C2EB261D-D6CF-4B09-8BA3-A6F5EB4C46C1}"/>
    <cellStyle name="Total 2 5 2 3 6 6" xfId="43964" xr:uid="{8C910191-15E1-4EBF-9E14-5144C9282A9E}"/>
    <cellStyle name="Total 2 5 2 3 6 6 2" xfId="43965" xr:uid="{614CD42C-8DDB-42F0-A397-FB29FC8B0ECC}"/>
    <cellStyle name="Total 2 5 2 3 6 6 3" xfId="43966" xr:uid="{8D67572C-3C93-44B4-B47E-8D53C72D90AB}"/>
    <cellStyle name="Total 2 5 2 3 6 7" xfId="43967" xr:uid="{289F0CAE-4363-44D1-B62B-99D5828865C3}"/>
    <cellStyle name="Total 2 5 2 3 6 8" xfId="43968" xr:uid="{BA8E7CE6-448D-436F-B9F0-105811A5C90B}"/>
    <cellStyle name="Total 2 5 2 3 6 9" xfId="43969" xr:uid="{DEE8D097-7F87-48C2-BF52-311B9E45D177}"/>
    <cellStyle name="Total 2 5 2 3 7" xfId="43970" xr:uid="{5380D1C1-D4B6-489A-9928-585EE95476E0}"/>
    <cellStyle name="Total 2 5 2 3 7 2" xfId="43971" xr:uid="{BB40FAB6-959A-42FF-8C1B-5025CFFF21D9}"/>
    <cellStyle name="Total 2 5 2 3 7 2 2" xfId="43972" xr:uid="{87E8B3D7-3484-4496-93B3-9EAB96312F96}"/>
    <cellStyle name="Total 2 5 2 3 7 2 3" xfId="43973" xr:uid="{198EF1A6-7872-434B-9074-D65E82691BE8}"/>
    <cellStyle name="Total 2 5 2 3 7 3" xfId="43974" xr:uid="{4F60D49D-A815-4061-8B19-A79984BA99D0}"/>
    <cellStyle name="Total 2 5 2 3 7 3 2" xfId="43975" xr:uid="{0F0CE66B-F455-43B0-8D73-41D2B8A5CB2B}"/>
    <cellStyle name="Total 2 5 2 3 7 3 3" xfId="43976" xr:uid="{B72048D7-6105-4C9D-AE2B-DE782CD35C0D}"/>
    <cellStyle name="Total 2 5 2 3 7 4" xfId="43977" xr:uid="{E7BBF4BC-ED63-4CFC-83D2-578ED1C26543}"/>
    <cellStyle name="Total 2 5 2 3 7 4 2" xfId="43978" xr:uid="{8771A003-8646-4587-A9DD-D5A60979A839}"/>
    <cellStyle name="Total 2 5 2 3 7 4 3" xfId="43979" xr:uid="{9A04D9C1-6EB1-476A-8903-EC69BA74DBAA}"/>
    <cellStyle name="Total 2 5 2 3 7 5" xfId="43980" xr:uid="{600109B6-A294-4F26-BD53-04D1982C20AE}"/>
    <cellStyle name="Total 2 5 2 3 7 5 2" xfId="43981" xr:uid="{C0F4E277-B7EF-40B3-A372-F0A7BF5D4CD4}"/>
    <cellStyle name="Total 2 5 2 3 7 5 3" xfId="43982" xr:uid="{1A3A9BD4-3A5C-4015-B9E4-26F77D259A3A}"/>
    <cellStyle name="Total 2 5 2 3 7 6" xfId="43983" xr:uid="{0BAF8DC2-B61F-4424-B5C0-E52FA7663BFF}"/>
    <cellStyle name="Total 2 5 2 3 7 6 2" xfId="43984" xr:uid="{68DABE4E-7FE7-4106-AD2E-DE62E0F22D9B}"/>
    <cellStyle name="Total 2 5 2 3 7 6 3" xfId="43985" xr:uid="{824B9EC5-256D-4F35-8DB5-FD368BC5528A}"/>
    <cellStyle name="Total 2 5 2 3 7 7" xfId="43986" xr:uid="{B8704D5B-39D4-4D56-806A-81624C48BBD0}"/>
    <cellStyle name="Total 2 5 2 3 7 8" xfId="43987" xr:uid="{AEBFFAF4-A509-439B-A855-B8D0FE7C2447}"/>
    <cellStyle name="Total 2 5 2 3 7 9" xfId="43988" xr:uid="{226BAEDF-65C3-4FE6-A5E3-EC07C92A2548}"/>
    <cellStyle name="Total 2 5 2 3 8" xfId="43989" xr:uid="{634F82FA-FD07-4626-A3D4-9D2A7F7D50FE}"/>
    <cellStyle name="Total 2 5 2 3 8 2" xfId="43990" xr:uid="{C4CED795-ADD8-4FCE-B0AE-249347DBB4CD}"/>
    <cellStyle name="Total 2 5 2 3 8 2 2" xfId="43991" xr:uid="{5318EB71-C439-4F1A-9E2B-64C0FF3CEE09}"/>
    <cellStyle name="Total 2 5 2 3 8 2 3" xfId="43992" xr:uid="{28C68D1F-603D-4826-A47E-328CCA612527}"/>
    <cellStyle name="Total 2 5 2 3 8 3" xfId="43993" xr:uid="{5AE4A428-D4E6-4DA0-A721-E07BBB21B926}"/>
    <cellStyle name="Total 2 5 2 3 8 3 2" xfId="43994" xr:uid="{A352B13B-0E72-4A60-9541-021C8F336EFA}"/>
    <cellStyle name="Total 2 5 2 3 8 3 3" xfId="43995" xr:uid="{37BB264D-B47D-419F-96E6-EFF862486B7D}"/>
    <cellStyle name="Total 2 5 2 3 8 4" xfId="43996" xr:uid="{2966BE0A-0BF0-4DBD-ACC3-04F87DD2C872}"/>
    <cellStyle name="Total 2 5 2 3 8 4 2" xfId="43997" xr:uid="{2E0C988A-57D7-469C-BB70-37B1477B5FF8}"/>
    <cellStyle name="Total 2 5 2 3 8 4 3" xfId="43998" xr:uid="{FC4D920D-0795-4443-A6A5-1EF9509F76BD}"/>
    <cellStyle name="Total 2 5 2 3 8 5" xfId="43999" xr:uid="{026447AE-0251-4774-ADCC-F1CA0C3FA0FB}"/>
    <cellStyle name="Total 2 5 2 3 8 5 2" xfId="44000" xr:uid="{41823679-BB0F-4E47-86E5-D437E3B4D1A2}"/>
    <cellStyle name="Total 2 5 2 3 8 5 3" xfId="44001" xr:uid="{D00BD9DB-B34E-483F-AE01-FE6ECF1B95FA}"/>
    <cellStyle name="Total 2 5 2 3 8 6" xfId="44002" xr:uid="{E5279229-CA05-4B55-BB2A-78180A704490}"/>
    <cellStyle name="Total 2 5 2 3 8 6 2" xfId="44003" xr:uid="{94C49F17-EF2F-4E0B-9549-7D95F3FBD769}"/>
    <cellStyle name="Total 2 5 2 3 8 6 3" xfId="44004" xr:uid="{277791D8-52AA-44F7-9ABB-0C6F453636AC}"/>
    <cellStyle name="Total 2 5 2 3 8 7" xfId="44005" xr:uid="{A4630657-666D-4B9A-83EF-EB188D426148}"/>
    <cellStyle name="Total 2 5 2 3 8 8" xfId="44006" xr:uid="{4ECEE39C-8E82-4A42-A414-416D9667B5A0}"/>
    <cellStyle name="Total 2 5 2 3 8 9" xfId="44007" xr:uid="{8FA865E0-D555-493F-B96A-78685BD83A22}"/>
    <cellStyle name="Total 2 5 2 3 9" xfId="44008" xr:uid="{95E2811C-9217-44F7-80D4-8DCA0D7AB681}"/>
    <cellStyle name="Total 2 5 2 3 9 2" xfId="44009" xr:uid="{A2FD2DEF-0C4E-486B-850E-F57779FC34D7}"/>
    <cellStyle name="Total 2 5 2 3 9 2 2" xfId="44010" xr:uid="{ECAC9C63-A8D5-4B43-B3CA-9A763288C456}"/>
    <cellStyle name="Total 2 5 2 3 9 2 3" xfId="44011" xr:uid="{ABA4F827-B268-4AD6-8B72-EB0F7982EDF8}"/>
    <cellStyle name="Total 2 5 2 3 9 3" xfId="44012" xr:uid="{EB20017F-E023-4E79-8974-1F3F32ED0D65}"/>
    <cellStyle name="Total 2 5 2 3 9 3 2" xfId="44013" xr:uid="{3685FACE-54FE-4AE1-8BEA-DB99BFF8CF56}"/>
    <cellStyle name="Total 2 5 2 3 9 3 3" xfId="44014" xr:uid="{1139E8A4-8C0D-4459-B715-9924A32A08C1}"/>
    <cellStyle name="Total 2 5 2 3 9 4" xfId="44015" xr:uid="{EA0BC0AC-1DDF-4ADD-9050-6182158381CB}"/>
    <cellStyle name="Total 2 5 2 3 9 4 2" xfId="44016" xr:uid="{0EBAD8E0-F32F-41B9-9228-CE5D8B92EB46}"/>
    <cellStyle name="Total 2 5 2 3 9 4 3" xfId="44017" xr:uid="{33D4DC17-6996-4244-8F8B-CB251521174D}"/>
    <cellStyle name="Total 2 5 2 3 9 5" xfId="44018" xr:uid="{8C8A02A6-088B-4F91-8599-2FC761CB6F5B}"/>
    <cellStyle name="Total 2 5 2 3 9 5 2" xfId="44019" xr:uid="{CB1FCE60-E71C-4CBB-9A4D-01F4577569E1}"/>
    <cellStyle name="Total 2 5 2 3 9 5 3" xfId="44020" xr:uid="{7BB3488F-7F5C-44A2-BA66-CB095BF994CB}"/>
    <cellStyle name="Total 2 5 2 3 9 6" xfId="44021" xr:uid="{B9AE2BF8-B0B1-423B-8449-72EF58B0BE73}"/>
    <cellStyle name="Total 2 5 2 3 9 6 2" xfId="44022" xr:uid="{82F1F94A-03ED-4FFF-B380-CCC334F9AD06}"/>
    <cellStyle name="Total 2 5 2 3 9 6 3" xfId="44023" xr:uid="{C0A56E29-D6FA-40DB-89EA-E9C61831B1B9}"/>
    <cellStyle name="Total 2 5 2 3 9 7" xfId="44024" xr:uid="{EB9A18AA-460E-4E81-B354-D609B3825C07}"/>
    <cellStyle name="Total 2 5 2 3 9 8" xfId="44025" xr:uid="{CC8B9C1C-5854-44BC-BA74-E0977B092EF2}"/>
    <cellStyle name="Total 2 5 2 4" xfId="44026" xr:uid="{FD82D726-0A84-4099-9135-CAD3886414AD}"/>
    <cellStyle name="Total 2 5 2 4 10" xfId="44027" xr:uid="{196EB1B1-D98C-43C2-B85F-5515D55FF05F}"/>
    <cellStyle name="Total 2 5 2 4 11" xfId="44028" xr:uid="{6A050AE5-2A7A-4AAB-9CB0-96F0950CC354}"/>
    <cellStyle name="Total 2 5 2 4 2" xfId="44029" xr:uid="{A766A9DF-2AA3-437A-9604-ED721E612B98}"/>
    <cellStyle name="Total 2 5 2 4 2 2" xfId="44030" xr:uid="{EF4A1B44-2E2F-466F-933B-2C62D49EFAF0}"/>
    <cellStyle name="Total 2 5 2 4 2 3" xfId="44031" xr:uid="{6E3CA81E-45B8-43AA-9C8F-7AABD09762ED}"/>
    <cellStyle name="Total 2 5 2 4 2 4" xfId="44032" xr:uid="{47DD0718-E7D5-4B9B-A7DF-DA3922485044}"/>
    <cellStyle name="Total 2 5 2 4 3" xfId="44033" xr:uid="{9E454F6A-CA8D-4463-A679-B8B82BA54E67}"/>
    <cellStyle name="Total 2 5 2 4 3 2" xfId="44034" xr:uid="{EA468AE9-A6F9-4194-B95B-29BD645416A0}"/>
    <cellStyle name="Total 2 5 2 4 3 3" xfId="44035" xr:uid="{7E46DFB7-E6BE-4774-BA6D-6FC0B79AA110}"/>
    <cellStyle name="Total 2 5 2 4 3 4" xfId="44036" xr:uid="{2EF66FB5-6DDF-42FD-9180-6DAEA9B31B5F}"/>
    <cellStyle name="Total 2 5 2 4 4" xfId="44037" xr:uid="{9C02C3BC-60ED-41CB-9699-A54F5F6A8C29}"/>
    <cellStyle name="Total 2 5 2 4 4 2" xfId="44038" xr:uid="{AB82929C-349C-4881-80E0-22FC62EE7897}"/>
    <cellStyle name="Total 2 5 2 4 4 3" xfId="44039" xr:uid="{B86DBE66-B16B-4822-A5DC-59852462B7C0}"/>
    <cellStyle name="Total 2 5 2 4 4 4" xfId="44040" xr:uid="{CEEE6DF1-77FA-44FD-A790-9AF1B41D2E71}"/>
    <cellStyle name="Total 2 5 2 4 5" xfId="44041" xr:uid="{5FEEF876-3716-40A7-8CA7-91737094181F}"/>
    <cellStyle name="Total 2 5 2 4 5 2" xfId="44042" xr:uid="{3F796A15-D1B9-4F6B-931F-E39FAF2D5DD9}"/>
    <cellStyle name="Total 2 5 2 4 5 3" xfId="44043" xr:uid="{E02BDBA1-7FBD-4808-8C57-67FBE238FC87}"/>
    <cellStyle name="Total 2 5 2 4 5 4" xfId="44044" xr:uid="{438D35B7-CFD5-4F7E-BD95-01FBC5C0B500}"/>
    <cellStyle name="Total 2 5 2 4 6" xfId="44045" xr:uid="{8DBAB0B6-3706-4CE7-8096-1C3216A62216}"/>
    <cellStyle name="Total 2 5 2 4 6 2" xfId="44046" xr:uid="{61FD14CE-97F8-457C-9938-F639CBD7B624}"/>
    <cellStyle name="Total 2 5 2 4 6 3" xfId="44047" xr:uid="{29FA5238-7DB7-4744-A6D6-7DE5D346BFC3}"/>
    <cellStyle name="Total 2 5 2 4 6 4" xfId="44048" xr:uid="{6B34B508-9C32-4157-AA1D-4EDF43C459BC}"/>
    <cellStyle name="Total 2 5 2 4 7" xfId="44049" xr:uid="{4DAA9179-7CB8-4826-AAA8-CA96357F6E46}"/>
    <cellStyle name="Total 2 5 2 4 8" xfId="44050" xr:uid="{F7E01D8E-4A0E-4300-A53A-20A0F5E9BC87}"/>
    <cellStyle name="Total 2 5 2 4 9" xfId="44051" xr:uid="{9E9FDD87-A56B-47BA-95BB-6AD1A1F43B22}"/>
    <cellStyle name="Total 2 5 2 5" xfId="44052" xr:uid="{853AF94B-2F87-49D3-9202-B8FFA7E77C4F}"/>
    <cellStyle name="Total 2 5 2 5 10" xfId="44053" xr:uid="{241B4B0C-78E4-4908-9AD1-F33B30C40227}"/>
    <cellStyle name="Total 2 5 2 5 11" xfId="44054" xr:uid="{3ADBA12D-3930-4200-907E-B1D4C30AE11C}"/>
    <cellStyle name="Total 2 5 2 5 2" xfId="44055" xr:uid="{907386EE-289B-4C32-979E-F6E40327FF92}"/>
    <cellStyle name="Total 2 5 2 5 2 2" xfId="44056" xr:uid="{25263BAE-68B0-48ED-A4D2-D7A702299C5F}"/>
    <cellStyle name="Total 2 5 2 5 2 3" xfId="44057" xr:uid="{B46C4827-33FE-4ED2-8B3D-F999148DD18C}"/>
    <cellStyle name="Total 2 5 2 5 2 4" xfId="44058" xr:uid="{9CB27ADF-BF3D-4EB8-B79A-95FA7A279D0D}"/>
    <cellStyle name="Total 2 5 2 5 3" xfId="44059" xr:uid="{C9A349ED-27CD-4E18-B5FA-F2A535199F2F}"/>
    <cellStyle name="Total 2 5 2 5 3 2" xfId="44060" xr:uid="{EFAD3707-8867-4C40-89B2-E0C674990D71}"/>
    <cellStyle name="Total 2 5 2 5 3 3" xfId="44061" xr:uid="{5FEC9A0E-F857-4D88-AB3D-938BC7462C39}"/>
    <cellStyle name="Total 2 5 2 5 3 4" xfId="44062" xr:uid="{8BFF8476-AB6E-4EFB-9A12-7312E5886DB6}"/>
    <cellStyle name="Total 2 5 2 5 4" xfId="44063" xr:uid="{540AD2C8-0CE4-455E-A88E-87BC586A6495}"/>
    <cellStyle name="Total 2 5 2 5 4 2" xfId="44064" xr:uid="{869DEBA0-4B20-4DD9-9E2C-692C35B11EDF}"/>
    <cellStyle name="Total 2 5 2 5 4 3" xfId="44065" xr:uid="{7C1D1B3E-6FAF-42E9-AAC5-3CEC1F88355E}"/>
    <cellStyle name="Total 2 5 2 5 4 4" xfId="44066" xr:uid="{D37E4336-6162-4F70-A70C-613D89206B2A}"/>
    <cellStyle name="Total 2 5 2 5 5" xfId="44067" xr:uid="{0FB1C5FD-42A2-4BB5-8AE6-93E40D7C0777}"/>
    <cellStyle name="Total 2 5 2 5 5 2" xfId="44068" xr:uid="{E5E2044F-96A5-4214-A219-960E71878BD2}"/>
    <cellStyle name="Total 2 5 2 5 5 3" xfId="44069" xr:uid="{E50D0107-D380-4EDB-AC68-F16D8C92400B}"/>
    <cellStyle name="Total 2 5 2 5 5 4" xfId="44070" xr:uid="{404060A7-FA8C-4826-BB30-082B105BDD2F}"/>
    <cellStyle name="Total 2 5 2 5 6" xfId="44071" xr:uid="{48C5FC59-D5AB-4472-A738-73EC23ABA036}"/>
    <cellStyle name="Total 2 5 2 5 6 2" xfId="44072" xr:uid="{135DE3F1-DABC-41B3-8F58-8FEEA29CA661}"/>
    <cellStyle name="Total 2 5 2 5 6 3" xfId="44073" xr:uid="{8180703D-90F3-4FB3-AF5F-C7DF2F660A4D}"/>
    <cellStyle name="Total 2 5 2 5 6 4" xfId="44074" xr:uid="{F330A8EC-6CD9-4140-8FF8-DCC808BC082E}"/>
    <cellStyle name="Total 2 5 2 5 7" xfId="44075" xr:uid="{6FD8C377-8E54-4902-9981-CAE229DDA106}"/>
    <cellStyle name="Total 2 5 2 5 8" xfId="44076" xr:uid="{7F53370D-AB72-4A83-AA51-3F3DD351B5E0}"/>
    <cellStyle name="Total 2 5 2 5 9" xfId="44077" xr:uid="{3D859B62-08AD-4179-B597-2F57E6EB8597}"/>
    <cellStyle name="Total 2 5 2 6" xfId="44078" xr:uid="{08040DCE-A373-4566-9C8C-C13832974A8C}"/>
    <cellStyle name="Total 2 5 2 6 2" xfId="44079" xr:uid="{242BDAB4-C4D8-4F4B-951C-5FD773D00C78}"/>
    <cellStyle name="Total 2 5 2 6 2 2" xfId="44080" xr:uid="{06CD516F-022D-4EA2-80B9-35A6B721D91F}"/>
    <cellStyle name="Total 2 5 2 6 2 3" xfId="44081" xr:uid="{167C4D52-EAFC-4CF0-8C40-CE0D47F4AE5F}"/>
    <cellStyle name="Total 2 5 2 6 3" xfId="44082" xr:uid="{39B774B2-B1B5-4E16-A21E-6C08E3F9DEA2}"/>
    <cellStyle name="Total 2 5 2 6 3 2" xfId="44083" xr:uid="{8E91094F-BD1A-4328-B455-D7A76DD45998}"/>
    <cellStyle name="Total 2 5 2 6 3 3" xfId="44084" xr:uid="{AF490227-EFCF-4C9C-9414-F16C471FA0F7}"/>
    <cellStyle name="Total 2 5 2 6 4" xfId="44085" xr:uid="{13FBACFB-F4D7-47FC-A855-350CAF3E8DF6}"/>
    <cellStyle name="Total 2 5 2 6 4 2" xfId="44086" xr:uid="{A2418E80-9B9A-4B89-91F0-69BCB8080A37}"/>
    <cellStyle name="Total 2 5 2 6 4 3" xfId="44087" xr:uid="{DB042902-0925-47AE-8E30-E87F141578FA}"/>
    <cellStyle name="Total 2 5 2 6 5" xfId="44088" xr:uid="{59A0EE48-C8BA-42DB-8653-270047523264}"/>
    <cellStyle name="Total 2 5 2 6 5 2" xfId="44089" xr:uid="{AECDEEE0-904B-4F24-837D-261831EF8D82}"/>
    <cellStyle name="Total 2 5 2 6 5 3" xfId="44090" xr:uid="{5C47B870-66E9-4921-9893-1FDD61DEE2E7}"/>
    <cellStyle name="Total 2 5 2 6 6" xfId="44091" xr:uid="{4BE2B741-462F-4872-B19D-3E253B9E5302}"/>
    <cellStyle name="Total 2 5 2 6 6 2" xfId="44092" xr:uid="{2238D49E-3BA7-4F80-87C9-D902CF880F40}"/>
    <cellStyle name="Total 2 5 2 6 6 3" xfId="44093" xr:uid="{2BF0E2C8-2D5F-4BB0-9FC7-EC7ECFB39F35}"/>
    <cellStyle name="Total 2 5 2 6 7" xfId="44094" xr:uid="{32361833-414C-4C98-B4F0-59A8F5395D1C}"/>
    <cellStyle name="Total 2 5 2 6 8" xfId="44095" xr:uid="{E771521E-C1C7-4410-92BF-FC7F0EFFFEB4}"/>
    <cellStyle name="Total 2 5 2 6 9" xfId="44096" xr:uid="{50F2A0CA-016E-4FCC-A92B-E2DD1A93C9D8}"/>
    <cellStyle name="Total 2 5 2 7" xfId="44097" xr:uid="{E83259A6-52F3-45FA-8181-A8C40CF4F291}"/>
    <cellStyle name="Total 2 5 2 7 2" xfId="44098" xr:uid="{F9FC93BD-FB81-4918-90AC-5034F2D4BC64}"/>
    <cellStyle name="Total 2 5 2 7 2 2" xfId="44099" xr:uid="{598B488A-952E-4985-AE16-EB73E40A21CD}"/>
    <cellStyle name="Total 2 5 2 7 2 3" xfId="44100" xr:uid="{E5EE93C7-391A-412B-AAFE-EDB028E2A66F}"/>
    <cellStyle name="Total 2 5 2 7 3" xfId="44101" xr:uid="{AD91F03D-27F5-4616-8CC4-B86C3BE6EBB6}"/>
    <cellStyle name="Total 2 5 2 7 3 2" xfId="44102" xr:uid="{DF3D6EBC-23B8-4671-B0E8-5EE8168FF2B9}"/>
    <cellStyle name="Total 2 5 2 7 3 3" xfId="44103" xr:uid="{BF6906AF-0C5D-428D-96BF-0D05A746AEE8}"/>
    <cellStyle name="Total 2 5 2 7 4" xfId="44104" xr:uid="{3CA59A24-58DA-45D6-A745-19AC27B9D816}"/>
    <cellStyle name="Total 2 5 2 7 4 2" xfId="44105" xr:uid="{DAD2B416-D3E5-46A6-9806-6C7519873848}"/>
    <cellStyle name="Total 2 5 2 7 4 3" xfId="44106" xr:uid="{DB39A0CF-1F4B-406B-BE40-4A1ADD44C4EE}"/>
    <cellStyle name="Total 2 5 2 7 5" xfId="44107" xr:uid="{29EB49A0-B653-4C00-BA5B-3A5A6C48B841}"/>
    <cellStyle name="Total 2 5 2 7 5 2" xfId="44108" xr:uid="{C4136912-A639-4CDC-A388-CEF009C60367}"/>
    <cellStyle name="Total 2 5 2 7 5 3" xfId="44109" xr:uid="{24B1F631-5C56-465B-9D5B-9ADEBB43FF5B}"/>
    <cellStyle name="Total 2 5 2 7 6" xfId="44110" xr:uid="{EA3BB570-A940-4E19-BDFA-68031A88DE87}"/>
    <cellStyle name="Total 2 5 2 7 6 2" xfId="44111" xr:uid="{5642F4EE-ED53-47F6-8D77-54EEAB3C484C}"/>
    <cellStyle name="Total 2 5 2 7 6 3" xfId="44112" xr:uid="{089B847C-11D6-49E4-A72D-CFAF5F7ADEEC}"/>
    <cellStyle name="Total 2 5 2 7 7" xfId="44113" xr:uid="{457CDCD3-CC2B-41BC-A66D-070B944B6C69}"/>
    <cellStyle name="Total 2 5 2 7 8" xfId="44114" xr:uid="{7DD2DA8B-B87C-49F3-8AD7-22212DEB0CE6}"/>
    <cellStyle name="Total 2 5 2 7 9" xfId="44115" xr:uid="{0CC75BC2-8C0D-4705-BB31-74880B1EFE17}"/>
    <cellStyle name="Total 2 5 2 8" xfId="44116" xr:uid="{5EEF9395-981D-4527-811F-A6D9AC1204A9}"/>
    <cellStyle name="Total 2 5 2 8 2" xfId="44117" xr:uid="{2F4B7CE5-4EBF-49C4-8D1D-67E586D1D7E6}"/>
    <cellStyle name="Total 2 5 2 8 2 2" xfId="44118" xr:uid="{48017C0C-27AA-47A2-A681-58E50D46D808}"/>
    <cellStyle name="Total 2 5 2 8 2 3" xfId="44119" xr:uid="{8C1F5DDB-FD62-4D5E-988A-38B1628A64B1}"/>
    <cellStyle name="Total 2 5 2 8 3" xfId="44120" xr:uid="{39B6A709-58FE-4D21-931E-A0291DBE4DB4}"/>
    <cellStyle name="Total 2 5 2 8 3 2" xfId="44121" xr:uid="{C2A56310-FC72-4550-8B60-07DD4135B96F}"/>
    <cellStyle name="Total 2 5 2 8 3 3" xfId="44122" xr:uid="{2928D953-3072-47B9-A9D9-D0CE84348D4E}"/>
    <cellStyle name="Total 2 5 2 8 4" xfId="44123" xr:uid="{D7D6909C-20F3-4344-AA7D-8AF43AD6AA47}"/>
    <cellStyle name="Total 2 5 2 8 4 2" xfId="44124" xr:uid="{AA9DC711-6CA3-4868-8EB8-077E3B748155}"/>
    <cellStyle name="Total 2 5 2 8 4 3" xfId="44125" xr:uid="{9FB98ADD-4266-45BA-8F4A-955C6669DA84}"/>
    <cellStyle name="Total 2 5 2 8 5" xfId="44126" xr:uid="{3DD5FA63-BBE9-496C-BEA4-12BAB3EFA1FD}"/>
    <cellStyle name="Total 2 5 2 8 5 2" xfId="44127" xr:uid="{B6D05CF9-A2EB-4C83-B71F-4C25F8BF7EB1}"/>
    <cellStyle name="Total 2 5 2 8 5 3" xfId="44128" xr:uid="{5612B3E6-039C-48E8-8C91-1C18A36A66A9}"/>
    <cellStyle name="Total 2 5 2 8 6" xfId="44129" xr:uid="{039B0381-C307-4A77-AFB4-632D0827CCA7}"/>
    <cellStyle name="Total 2 5 2 8 6 2" xfId="44130" xr:uid="{40114EC1-8844-49E5-9B56-B0E17D0172D5}"/>
    <cellStyle name="Total 2 5 2 8 6 3" xfId="44131" xr:uid="{7E93A134-00DF-44D0-9F31-059954806D09}"/>
    <cellStyle name="Total 2 5 2 8 7" xfId="44132" xr:uid="{B05F9750-3529-45AB-99F4-20B0237DEBF7}"/>
    <cellStyle name="Total 2 5 2 8 8" xfId="44133" xr:uid="{C73741ED-B8CA-4E83-9E63-E039C7D45934}"/>
    <cellStyle name="Total 2 5 2 8 9" xfId="44134" xr:uid="{C54932CA-51BF-4B03-82FB-EBAF3F7D9D31}"/>
    <cellStyle name="Total 2 5 2 9" xfId="44135" xr:uid="{32A6A28C-D8A1-4A20-9365-EF0C5B6FC963}"/>
    <cellStyle name="Total 2 5 2 9 2" xfId="44136" xr:uid="{A0D49543-EDD6-4848-B08D-DFC61CD10C56}"/>
    <cellStyle name="Total 2 5 2 9 2 2" xfId="44137" xr:uid="{765C258B-2230-4B2D-B5EB-38529ACA1A0A}"/>
    <cellStyle name="Total 2 5 2 9 2 3" xfId="44138" xr:uid="{D057A6B1-B340-4DBE-BE20-DA93EE52B234}"/>
    <cellStyle name="Total 2 5 2 9 3" xfId="44139" xr:uid="{D55FEB77-0C75-41E4-BC68-6DCF58E0B6B1}"/>
    <cellStyle name="Total 2 5 2 9 3 2" xfId="44140" xr:uid="{903073F5-79DC-4F31-A092-F6E99C68F9D7}"/>
    <cellStyle name="Total 2 5 2 9 3 3" xfId="44141" xr:uid="{669047E8-1493-47A3-8C42-0C2667E018DB}"/>
    <cellStyle name="Total 2 5 2 9 4" xfId="44142" xr:uid="{3DF65B37-2AE1-48A9-BE73-B4385491EAA8}"/>
    <cellStyle name="Total 2 5 2 9 4 2" xfId="44143" xr:uid="{FD3E7A13-D59C-40F1-A498-8EFA10ED68FE}"/>
    <cellStyle name="Total 2 5 2 9 4 3" xfId="44144" xr:uid="{0815079F-C5AD-40D4-86F7-C3A174CC418B}"/>
    <cellStyle name="Total 2 5 2 9 5" xfId="44145" xr:uid="{A4F96763-0E50-46D5-8AF0-659F92F344F3}"/>
    <cellStyle name="Total 2 5 2 9 5 2" xfId="44146" xr:uid="{EC139112-D1D3-40C7-8609-1471B40F1B14}"/>
    <cellStyle name="Total 2 5 2 9 5 3" xfId="44147" xr:uid="{3AB7F83F-5F9D-46C2-B2EB-F58580E704C0}"/>
    <cellStyle name="Total 2 5 2 9 6" xfId="44148" xr:uid="{024B0814-1732-44D4-B9CC-90BA96B308EF}"/>
    <cellStyle name="Total 2 5 2 9 6 2" xfId="44149" xr:uid="{4D453866-8951-40DB-88AD-C1B4DE5922A7}"/>
    <cellStyle name="Total 2 5 2 9 6 3" xfId="44150" xr:uid="{C5B12251-52BF-4FA8-823D-AFD88A135552}"/>
    <cellStyle name="Total 2 5 2 9 7" xfId="44151" xr:uid="{ECFCDAE1-C76D-4163-817C-F026A027C2A7}"/>
    <cellStyle name="Total 2 5 2 9 8" xfId="44152" xr:uid="{B42F5046-8C07-4730-B378-27FAE9C0D55B}"/>
    <cellStyle name="Total 2 5 2 9 9" xfId="44153" xr:uid="{F1DF2479-9D82-491B-8439-74026B5C29DF}"/>
    <cellStyle name="Total 2 5 20" xfId="44154" xr:uid="{AE504630-6D54-46A9-8DF5-093D0706BE63}"/>
    <cellStyle name="Total 2 5 21" xfId="44155" xr:uid="{3D4FA7B1-DE35-46F1-831A-58E7F8BEC4B9}"/>
    <cellStyle name="Total 2 5 22" xfId="44156" xr:uid="{3291E0A8-CCDC-4F9F-B1A9-B0DF0C6F7EC5}"/>
    <cellStyle name="Total 2 5 3" xfId="44157" xr:uid="{6224277C-7081-43E7-B375-CA80CB3C0644}"/>
    <cellStyle name="Total 2 5 3 10" xfId="44158" xr:uid="{640AAD03-2035-4D7B-95DB-287D8DB32A33}"/>
    <cellStyle name="Total 2 5 3 10 2" xfId="44159" xr:uid="{ABAF73D2-8E33-44DB-99A3-ED60D920085E}"/>
    <cellStyle name="Total 2 5 3 10 2 2" xfId="44160" xr:uid="{38F2E49B-3349-4EC1-93FA-25BD16BA3FFB}"/>
    <cellStyle name="Total 2 5 3 10 2 3" xfId="44161" xr:uid="{A99ADE84-9273-4C75-B38F-1890E94D248A}"/>
    <cellStyle name="Total 2 5 3 10 3" xfId="44162" xr:uid="{E571235C-0C04-4CB0-ADB5-2C3831D781B1}"/>
    <cellStyle name="Total 2 5 3 10 3 2" xfId="44163" xr:uid="{038EB60E-8098-4B12-976C-A6096EB2E57F}"/>
    <cellStyle name="Total 2 5 3 10 3 3" xfId="44164" xr:uid="{013D31A1-91B1-4130-8E9A-17FFB4940C12}"/>
    <cellStyle name="Total 2 5 3 10 4" xfId="44165" xr:uid="{D05F8AEF-4FB1-4784-9CCB-E5705C282D75}"/>
    <cellStyle name="Total 2 5 3 10 4 2" xfId="44166" xr:uid="{4F6583E5-9043-4AD3-84B0-A402FB215C52}"/>
    <cellStyle name="Total 2 5 3 10 4 3" xfId="44167" xr:uid="{76E54900-6D54-4021-BEE2-B47284096FEE}"/>
    <cellStyle name="Total 2 5 3 10 5" xfId="44168" xr:uid="{0FFF496B-B406-467C-8AB9-CD497084AD67}"/>
    <cellStyle name="Total 2 5 3 10 5 2" xfId="44169" xr:uid="{E5353FD1-F184-4EED-9C52-FE9D25C48356}"/>
    <cellStyle name="Total 2 5 3 10 5 3" xfId="44170" xr:uid="{6156E875-2FB5-464D-B23F-1C5A7DCD0144}"/>
    <cellStyle name="Total 2 5 3 10 6" xfId="44171" xr:uid="{0583EC46-4CD4-4FCF-9FFC-04A8618B4307}"/>
    <cellStyle name="Total 2 5 3 10 6 2" xfId="44172" xr:uid="{568A0E26-6777-4A51-A7F2-192A2C1643A4}"/>
    <cellStyle name="Total 2 5 3 10 6 3" xfId="44173" xr:uid="{109720BF-1A2D-4B11-9901-1CA2EDAE78D3}"/>
    <cellStyle name="Total 2 5 3 10 7" xfId="44174" xr:uid="{3FB870EE-62AF-473F-BFFA-4D672FE3A466}"/>
    <cellStyle name="Total 2 5 3 10 8" xfId="44175" xr:uid="{872C869E-19F5-4B6F-83C2-1856339423A5}"/>
    <cellStyle name="Total 2 5 3 10 9" xfId="44176" xr:uid="{F0F7DABC-0ACC-46A2-9DFE-D3E8A75AC867}"/>
    <cellStyle name="Total 2 5 3 11" xfId="44177" xr:uid="{28CA9DD9-022A-4CC7-99D0-6EE50D4C1A72}"/>
    <cellStyle name="Total 2 5 3 11 2" xfId="44178" xr:uid="{D3236D85-D185-47C8-AB28-5DA3294CB0AA}"/>
    <cellStyle name="Total 2 5 3 11 2 2" xfId="44179" xr:uid="{707AA780-C0AB-4F06-A4BF-442EE72F5DA1}"/>
    <cellStyle name="Total 2 5 3 11 2 3" xfId="44180" xr:uid="{76258D95-044D-4342-BFE1-A665BF62B267}"/>
    <cellStyle name="Total 2 5 3 11 3" xfId="44181" xr:uid="{06ECF5B8-7326-4E12-95E0-BD392BA0B4AA}"/>
    <cellStyle name="Total 2 5 3 11 3 2" xfId="44182" xr:uid="{208241F7-A64D-4DB7-9435-E2D861F17B32}"/>
    <cellStyle name="Total 2 5 3 11 3 3" xfId="44183" xr:uid="{214E1D60-F108-4A86-A715-8A09739EE7AA}"/>
    <cellStyle name="Total 2 5 3 11 4" xfId="44184" xr:uid="{74C5F5A2-AA96-4BF5-85EF-D455FA14AB64}"/>
    <cellStyle name="Total 2 5 3 11 4 2" xfId="44185" xr:uid="{B075EC62-8ACC-4C0A-B551-553C93141429}"/>
    <cellStyle name="Total 2 5 3 11 4 3" xfId="44186" xr:uid="{730573AD-9DBE-41F7-A009-60BAE02BE7FE}"/>
    <cellStyle name="Total 2 5 3 11 5" xfId="44187" xr:uid="{A5F26267-FE61-4D30-8AE1-4FB63A5AFA4D}"/>
    <cellStyle name="Total 2 5 3 11 5 2" xfId="44188" xr:uid="{21796411-6ADA-4CC8-8362-81CAD151EB53}"/>
    <cellStyle name="Total 2 5 3 11 5 3" xfId="44189" xr:uid="{4081947F-FD3B-4555-AEBA-A9FDD04E9679}"/>
    <cellStyle name="Total 2 5 3 11 6" xfId="44190" xr:uid="{F55DC96D-4952-4026-8FAD-A09E39E40A95}"/>
    <cellStyle name="Total 2 5 3 11 6 2" xfId="44191" xr:uid="{F008BEEE-CEAB-4720-8BE2-C0C3024CBBB0}"/>
    <cellStyle name="Total 2 5 3 11 6 3" xfId="44192" xr:uid="{87DCE63B-9F79-4AEB-86A8-33AE6498B449}"/>
    <cellStyle name="Total 2 5 3 11 7" xfId="44193" xr:uid="{A612E98D-6F1F-4AD4-9FAF-7DD0E16A20D3}"/>
    <cellStyle name="Total 2 5 3 11 8" xfId="44194" xr:uid="{60BD8877-170F-4ACF-ABAE-402D33F26EB0}"/>
    <cellStyle name="Total 2 5 3 11 9" xfId="44195" xr:uid="{31DEDBB0-26B9-41D7-90BB-4FE1B524AE3A}"/>
    <cellStyle name="Total 2 5 3 12" xfId="44196" xr:uid="{CAE4786A-338D-4209-B1E7-B147EA2A4BDC}"/>
    <cellStyle name="Total 2 5 3 12 2" xfId="44197" xr:uid="{4953174B-B37C-47CF-96E1-4BE8D9CC7F06}"/>
    <cellStyle name="Total 2 5 3 12 2 2" xfId="44198" xr:uid="{D02562DB-0F48-468C-AFEB-6A5071F63C08}"/>
    <cellStyle name="Total 2 5 3 12 2 3" xfId="44199" xr:uid="{F6383FDA-A68B-4FCB-87E9-8E2419D76A03}"/>
    <cellStyle name="Total 2 5 3 12 3" xfId="44200" xr:uid="{3CD02C13-2E26-4CD2-B862-B66CD2329221}"/>
    <cellStyle name="Total 2 5 3 12 3 2" xfId="44201" xr:uid="{DB85B108-85FD-4404-BD9B-DD9E92F1F57F}"/>
    <cellStyle name="Total 2 5 3 12 3 3" xfId="44202" xr:uid="{B5859F3F-678B-4390-A882-3225BBD1FF97}"/>
    <cellStyle name="Total 2 5 3 12 4" xfId="44203" xr:uid="{9CF97281-D530-4BF2-AB07-71F0CA4F68DA}"/>
    <cellStyle name="Total 2 5 3 12 4 2" xfId="44204" xr:uid="{8C537B54-209F-4F9E-8DE8-12882040E025}"/>
    <cellStyle name="Total 2 5 3 12 4 3" xfId="44205" xr:uid="{77A3FD6D-A011-4D7A-A4F3-65B2A0B23F98}"/>
    <cellStyle name="Total 2 5 3 12 5" xfId="44206" xr:uid="{3631D8B1-7384-47B8-BA95-D7CEF364519C}"/>
    <cellStyle name="Total 2 5 3 12 5 2" xfId="44207" xr:uid="{BA129BCF-A18A-4855-8B4D-D72305B38FD6}"/>
    <cellStyle name="Total 2 5 3 12 5 3" xfId="44208" xr:uid="{5DA5B028-57B6-43E9-AE1D-4E84D06F28C9}"/>
    <cellStyle name="Total 2 5 3 12 6" xfId="44209" xr:uid="{977AEE15-604C-46DB-A6D3-98F676B0AADF}"/>
    <cellStyle name="Total 2 5 3 12 6 2" xfId="44210" xr:uid="{240CD845-5390-47E5-87F5-808A9584691D}"/>
    <cellStyle name="Total 2 5 3 12 6 3" xfId="44211" xr:uid="{B5C346EA-E57E-410F-8C64-7F6C0A64987B}"/>
    <cellStyle name="Total 2 5 3 12 7" xfId="44212" xr:uid="{C9CBFA72-8BD8-4ADB-A629-ED3CCD172A04}"/>
    <cellStyle name="Total 2 5 3 12 8" xfId="44213" xr:uid="{95949155-2543-4D2E-B3CB-62FD8724BC81}"/>
    <cellStyle name="Total 2 5 3 12 9" xfId="44214" xr:uid="{737EB945-22B9-4CC7-A18B-D9C5DC525D45}"/>
    <cellStyle name="Total 2 5 3 13" xfId="44215" xr:uid="{40E50869-FBEF-469E-8E6E-DD0578552352}"/>
    <cellStyle name="Total 2 5 3 13 2" xfId="44216" xr:uid="{D87F5226-D458-4413-B8B6-6DEFFC42FAE7}"/>
    <cellStyle name="Total 2 5 3 13 2 2" xfId="44217" xr:uid="{64319CC6-5AA4-45FC-B64C-533433CF6968}"/>
    <cellStyle name="Total 2 5 3 13 2 3" xfId="44218" xr:uid="{7E3B2518-0326-456B-B127-AEFC9D9FADFB}"/>
    <cellStyle name="Total 2 5 3 13 3" xfId="44219" xr:uid="{91400ADE-2D9C-4F03-90BB-F167D8F37685}"/>
    <cellStyle name="Total 2 5 3 13 3 2" xfId="44220" xr:uid="{8F59B17F-4CA8-4DF8-8358-529EF0AB4256}"/>
    <cellStyle name="Total 2 5 3 13 3 3" xfId="44221" xr:uid="{2F0108A2-C0A7-4341-92C7-79C7F78CD167}"/>
    <cellStyle name="Total 2 5 3 13 4" xfId="44222" xr:uid="{B4ACA5EB-413E-481A-A4C0-D1237AA956CE}"/>
    <cellStyle name="Total 2 5 3 13 4 2" xfId="44223" xr:uid="{12D14E30-2A26-4362-B9CC-08709797DF83}"/>
    <cellStyle name="Total 2 5 3 13 4 3" xfId="44224" xr:uid="{4F7D5FC4-2551-49E7-A07A-CFA2F25B9C68}"/>
    <cellStyle name="Total 2 5 3 13 5" xfId="44225" xr:uid="{22E71C5E-90C5-47BF-BC1A-9756B96C28D0}"/>
    <cellStyle name="Total 2 5 3 13 5 2" xfId="44226" xr:uid="{682E37BC-C467-4E58-A420-1E61772B4B4C}"/>
    <cellStyle name="Total 2 5 3 13 5 3" xfId="44227" xr:uid="{44130869-771E-46F6-AF1C-690582230A75}"/>
    <cellStyle name="Total 2 5 3 13 6" xfId="44228" xr:uid="{8EE41422-444E-4CC8-9BE0-E105FE60735D}"/>
    <cellStyle name="Total 2 5 3 13 6 2" xfId="44229" xr:uid="{08040FFF-E858-4AAC-8C1C-B0E85C1790D3}"/>
    <cellStyle name="Total 2 5 3 13 6 3" xfId="44230" xr:uid="{E160690B-0B42-4FCE-807E-11B5D8AE26AB}"/>
    <cellStyle name="Total 2 5 3 13 7" xfId="44231" xr:uid="{3F3502A1-281D-400D-8D43-C4919B4FFE92}"/>
    <cellStyle name="Total 2 5 3 13 8" xfId="44232" xr:uid="{FECE5C51-C563-4FCD-8739-93BDEB2EDF8D}"/>
    <cellStyle name="Total 2 5 3 13 9" xfId="44233" xr:uid="{1469BD78-3A6F-4DC5-B96A-7862B952BFFD}"/>
    <cellStyle name="Total 2 5 3 14" xfId="44234" xr:uid="{CF300D54-3075-49F9-B43C-53858C0FA557}"/>
    <cellStyle name="Total 2 5 3 14 2" xfId="44235" xr:uid="{0FB01809-BE5F-4B4A-982E-D43A53AC4781}"/>
    <cellStyle name="Total 2 5 3 14 3" xfId="44236" xr:uid="{79E5EF26-CE11-42A0-B82C-1AD61E4AD273}"/>
    <cellStyle name="Total 2 5 3 14 4" xfId="44237" xr:uid="{B561F655-F71E-4F16-9893-A0B7401AC73D}"/>
    <cellStyle name="Total 2 5 3 15" xfId="44238" xr:uid="{7174A2FC-E6DC-4755-9365-013628FCF763}"/>
    <cellStyle name="Total 2 5 3 16" xfId="44239" xr:uid="{E758CA73-43FA-4FC4-8B8A-6C56FD40E11D}"/>
    <cellStyle name="Total 2 5 3 17" xfId="44240" xr:uid="{D15E227E-93CA-4D5D-AC44-984BD8BCAE27}"/>
    <cellStyle name="Total 2 5 3 18" xfId="44241" xr:uid="{41B6C67E-314C-4AF1-A265-2E62A8B84591}"/>
    <cellStyle name="Total 2 5 3 19" xfId="44242" xr:uid="{C33E992B-68CB-4214-B23A-AB3BFC2B3151}"/>
    <cellStyle name="Total 2 5 3 2" xfId="44243" xr:uid="{AF6827BD-5015-41A5-92E6-44E20720F05C}"/>
    <cellStyle name="Total 2 5 3 2 10" xfId="44244" xr:uid="{6BC62876-7FDC-4BEE-A3C7-6EC9D9CEE750}"/>
    <cellStyle name="Total 2 5 3 2 10 2" xfId="44245" xr:uid="{0B0602C0-BB65-42A0-8840-9E37DD360DFC}"/>
    <cellStyle name="Total 2 5 3 2 10 2 2" xfId="44246" xr:uid="{1A6EC073-C0E1-4A60-90CA-8D613FC7E31B}"/>
    <cellStyle name="Total 2 5 3 2 10 2 3" xfId="44247" xr:uid="{B48094B1-DFBD-4054-A841-BB08EB046BB4}"/>
    <cellStyle name="Total 2 5 3 2 10 3" xfId="44248" xr:uid="{E9E5A212-3D24-4246-83FA-53284F46EFFB}"/>
    <cellStyle name="Total 2 5 3 2 10 3 2" xfId="44249" xr:uid="{C1227574-2C4E-4076-882D-608EC2514AD4}"/>
    <cellStyle name="Total 2 5 3 2 10 3 3" xfId="44250" xr:uid="{7C823D1E-FD08-41F1-83C4-214F1D1428B2}"/>
    <cellStyle name="Total 2 5 3 2 10 4" xfId="44251" xr:uid="{70FFCCC8-3A51-4B49-8BCF-E187D1A5E268}"/>
    <cellStyle name="Total 2 5 3 2 10 4 2" xfId="44252" xr:uid="{3E0682CA-4250-4056-BBAA-685F0692165A}"/>
    <cellStyle name="Total 2 5 3 2 10 4 3" xfId="44253" xr:uid="{301DC20B-2439-494F-9637-2C20AD67E358}"/>
    <cellStyle name="Total 2 5 3 2 10 5" xfId="44254" xr:uid="{00C7DCB3-702B-4E03-8B6E-E332ADAAE3DF}"/>
    <cellStyle name="Total 2 5 3 2 10 5 2" xfId="44255" xr:uid="{AA644452-2907-4225-B382-4B6387FEDABF}"/>
    <cellStyle name="Total 2 5 3 2 10 5 3" xfId="44256" xr:uid="{87E1F6A3-551E-4187-B119-DD9A91D65FE7}"/>
    <cellStyle name="Total 2 5 3 2 10 6" xfId="44257" xr:uid="{41B0F81D-18C9-4E8A-A00D-3B9240245B71}"/>
    <cellStyle name="Total 2 5 3 2 10 6 2" xfId="44258" xr:uid="{8C0156B0-194A-49EF-9CA4-A2F4262D93FD}"/>
    <cellStyle name="Total 2 5 3 2 10 6 3" xfId="44259" xr:uid="{E190DED2-FFC1-41AD-A2A2-22245ACE8979}"/>
    <cellStyle name="Total 2 5 3 2 10 7" xfId="44260" xr:uid="{EC7C7E58-3E6A-4711-8D19-AD9773CD4852}"/>
    <cellStyle name="Total 2 5 3 2 10 8" xfId="44261" xr:uid="{CC5B8C3F-AC04-4CA0-99D4-710365A30ADC}"/>
    <cellStyle name="Total 2 5 3 2 11" xfId="44262" xr:uid="{0356AD3B-F764-4279-9D32-2F353052C08D}"/>
    <cellStyle name="Total 2 5 3 2 11 2" xfId="44263" xr:uid="{C888493D-F225-48A2-89F8-C732EC1DB705}"/>
    <cellStyle name="Total 2 5 3 2 11 2 2" xfId="44264" xr:uid="{0B295078-BAD4-42BD-9C31-E53638CD61F4}"/>
    <cellStyle name="Total 2 5 3 2 11 2 3" xfId="44265" xr:uid="{CD0D8C20-6E5D-4E2B-9DE9-A76F9956A5D6}"/>
    <cellStyle name="Total 2 5 3 2 11 3" xfId="44266" xr:uid="{7FD33DD9-54BC-4206-83FB-7E1E2B0D3898}"/>
    <cellStyle name="Total 2 5 3 2 11 3 2" xfId="44267" xr:uid="{11B96EDA-F164-44C4-A0B1-18E2F07981C7}"/>
    <cellStyle name="Total 2 5 3 2 11 3 3" xfId="44268" xr:uid="{B6CD3C98-7287-4EFA-B325-99DEEA754ABD}"/>
    <cellStyle name="Total 2 5 3 2 11 4" xfId="44269" xr:uid="{E6D51E09-0EEC-48A3-8CDE-6B9CE6BAEF84}"/>
    <cellStyle name="Total 2 5 3 2 11 4 2" xfId="44270" xr:uid="{63D83DD4-563E-4A3C-A01B-6EF36628370A}"/>
    <cellStyle name="Total 2 5 3 2 11 4 3" xfId="44271" xr:uid="{CF254560-B4F9-43CE-8D92-9080B2C4C027}"/>
    <cellStyle name="Total 2 5 3 2 11 5" xfId="44272" xr:uid="{A8A57FFE-2ADD-4DC8-9480-AB5BD32FD74D}"/>
    <cellStyle name="Total 2 5 3 2 11 5 2" xfId="44273" xr:uid="{6E47B09A-5EB2-41B7-9C31-BC3FFE2E3D49}"/>
    <cellStyle name="Total 2 5 3 2 11 5 3" xfId="44274" xr:uid="{0355ADCC-F077-48A3-84A9-A3774D8F0BFC}"/>
    <cellStyle name="Total 2 5 3 2 11 6" xfId="44275" xr:uid="{C83FE70D-2507-431B-8708-C188F571AF38}"/>
    <cellStyle name="Total 2 5 3 2 11 6 2" xfId="44276" xr:uid="{AD724D74-58EF-49EA-9F8D-0539B6143845}"/>
    <cellStyle name="Total 2 5 3 2 11 6 3" xfId="44277" xr:uid="{0B542AAB-7157-4C89-9270-B51424259929}"/>
    <cellStyle name="Total 2 5 3 2 11 7" xfId="44278" xr:uid="{358A51E2-7800-4431-96B2-FB79347DBAE6}"/>
    <cellStyle name="Total 2 5 3 2 11 8" xfId="44279" xr:uid="{CA4ECA5D-84A3-4490-B15B-2907EA1B9A87}"/>
    <cellStyle name="Total 2 5 3 2 12" xfId="44280" xr:uid="{AF2CB1E8-92A2-418D-89DC-815544A3A997}"/>
    <cellStyle name="Total 2 5 3 2 12 2" xfId="44281" xr:uid="{E91F67E6-BA50-497D-B343-8ADF0C79635D}"/>
    <cellStyle name="Total 2 5 3 2 12 2 2" xfId="44282" xr:uid="{04711305-5359-40F8-A0FC-9C5807261B87}"/>
    <cellStyle name="Total 2 5 3 2 12 2 3" xfId="44283" xr:uid="{290E247E-4FCD-4FC5-93A6-8F333E38FF10}"/>
    <cellStyle name="Total 2 5 3 2 12 3" xfId="44284" xr:uid="{19587CC0-66F4-47FB-B0E6-419A1AFFD63D}"/>
    <cellStyle name="Total 2 5 3 2 12 3 2" xfId="44285" xr:uid="{D55DF152-38B6-4A60-A1C1-ACD4476FE90F}"/>
    <cellStyle name="Total 2 5 3 2 12 3 3" xfId="44286" xr:uid="{8A576BB8-3183-4ADF-A319-044BEEE527B1}"/>
    <cellStyle name="Total 2 5 3 2 12 4" xfId="44287" xr:uid="{28F8A82E-8B31-4370-993B-F64EFCFD83C0}"/>
    <cellStyle name="Total 2 5 3 2 12 4 2" xfId="44288" xr:uid="{B7DE5AAD-D600-46B1-9C97-8950248E925C}"/>
    <cellStyle name="Total 2 5 3 2 12 4 3" xfId="44289" xr:uid="{231197BC-0E2D-4CC5-B9C6-5661F4F1B877}"/>
    <cellStyle name="Total 2 5 3 2 12 5" xfId="44290" xr:uid="{469DFD5B-14DB-4598-9406-96BBF75C9433}"/>
    <cellStyle name="Total 2 5 3 2 12 5 2" xfId="44291" xr:uid="{5270CEAE-B8AA-44F4-9131-90F8B9F70E9E}"/>
    <cellStyle name="Total 2 5 3 2 12 5 3" xfId="44292" xr:uid="{F77ABD23-10AE-473A-A17B-B9D876DCE6ED}"/>
    <cellStyle name="Total 2 5 3 2 12 6" xfId="44293" xr:uid="{C1347AA5-DF50-4A8E-8CDA-0B06DE4DA740}"/>
    <cellStyle name="Total 2 5 3 2 12 6 2" xfId="44294" xr:uid="{EBDCCA0C-A246-47B5-A9BD-4455170AF025}"/>
    <cellStyle name="Total 2 5 3 2 12 6 3" xfId="44295" xr:uid="{D62CEF8A-2AE9-445A-B66D-3E7A21B69A24}"/>
    <cellStyle name="Total 2 5 3 2 12 7" xfId="44296" xr:uid="{9E6E3B58-76D4-45BF-BBC9-3153E109B038}"/>
    <cellStyle name="Total 2 5 3 2 12 8" xfId="44297" xr:uid="{BD62D85F-80AC-43A1-B1F3-7CCC2D5F6ADC}"/>
    <cellStyle name="Total 2 5 3 2 13" xfId="44298" xr:uid="{DFBCE96A-76E7-48FD-BAD3-812A33D4D5D6}"/>
    <cellStyle name="Total 2 5 3 2 13 2" xfId="44299" xr:uid="{41A3075C-4A6C-495B-AE6D-34121335DC0F}"/>
    <cellStyle name="Total 2 5 3 2 13 2 2" xfId="44300" xr:uid="{2ABE0AFF-0A92-49E5-8EEF-FA8273C01A0E}"/>
    <cellStyle name="Total 2 5 3 2 13 2 3" xfId="44301" xr:uid="{4C2496CD-BE66-4ED4-90CA-0E7C7DFE719E}"/>
    <cellStyle name="Total 2 5 3 2 13 3" xfId="44302" xr:uid="{28297CC7-473F-466F-B8E0-F9E354840196}"/>
    <cellStyle name="Total 2 5 3 2 13 3 2" xfId="44303" xr:uid="{60136190-109F-4004-BC52-E625BDDEC956}"/>
    <cellStyle name="Total 2 5 3 2 13 3 3" xfId="44304" xr:uid="{3541E2BB-6C0F-4A24-83A2-AE7E6320C23E}"/>
    <cellStyle name="Total 2 5 3 2 13 4" xfId="44305" xr:uid="{03AC934E-C916-4640-981B-31CBA3886A51}"/>
    <cellStyle name="Total 2 5 3 2 13 4 2" xfId="44306" xr:uid="{2B03CE62-CEA1-40BC-A718-4AEB955DFAC4}"/>
    <cellStyle name="Total 2 5 3 2 13 4 3" xfId="44307" xr:uid="{0782BFF5-677F-429C-9DCE-85EA1A2FB145}"/>
    <cellStyle name="Total 2 5 3 2 13 5" xfId="44308" xr:uid="{2A6D279E-759E-42CD-BF53-0154EEFF6992}"/>
    <cellStyle name="Total 2 5 3 2 13 5 2" xfId="44309" xr:uid="{10401F9E-16E2-4252-839E-5C760DF0715C}"/>
    <cellStyle name="Total 2 5 3 2 13 5 3" xfId="44310" xr:uid="{AA297670-C87B-449C-BC81-DE83CFD08D04}"/>
    <cellStyle name="Total 2 5 3 2 13 6" xfId="44311" xr:uid="{DF6E0B7C-3282-404F-A90F-4664966BF7F1}"/>
    <cellStyle name="Total 2 5 3 2 13 6 2" xfId="44312" xr:uid="{7D1DA4B5-24C1-4309-AA29-C6AB0B51707E}"/>
    <cellStyle name="Total 2 5 3 2 13 6 3" xfId="44313" xr:uid="{E9FE1A43-8A02-420B-AE18-051854C4AE5D}"/>
    <cellStyle name="Total 2 5 3 2 13 7" xfId="44314" xr:uid="{2285BA4E-6043-4D71-87FC-561B319FA329}"/>
    <cellStyle name="Total 2 5 3 2 13 8" xfId="44315" xr:uid="{B02E6F03-4964-4370-ACC5-5572E4C1BE44}"/>
    <cellStyle name="Total 2 5 3 2 14" xfId="44316" xr:uid="{D13524B6-5376-462C-93F0-01AFDF4556EB}"/>
    <cellStyle name="Total 2 5 3 2 14 2" xfId="44317" xr:uid="{D736B664-B148-4E3F-B7E4-5E4F83190AAD}"/>
    <cellStyle name="Total 2 5 3 2 14 2 2" xfId="44318" xr:uid="{56777E60-3297-4E28-9481-DD000263249B}"/>
    <cellStyle name="Total 2 5 3 2 14 2 3" xfId="44319" xr:uid="{351CB881-FA41-4465-8A2F-FCBDB919B2E3}"/>
    <cellStyle name="Total 2 5 3 2 14 3" xfId="44320" xr:uid="{7ABDF782-C785-4814-ABB5-26635617689A}"/>
    <cellStyle name="Total 2 5 3 2 14 3 2" xfId="44321" xr:uid="{1DD583F1-AD2C-4600-AD04-543850AEFEE0}"/>
    <cellStyle name="Total 2 5 3 2 14 3 3" xfId="44322" xr:uid="{D3017995-97F7-4F39-BB58-3BABCF3C4DDC}"/>
    <cellStyle name="Total 2 5 3 2 14 4" xfId="44323" xr:uid="{50F4DF71-457C-4868-87FF-A43221321EC4}"/>
    <cellStyle name="Total 2 5 3 2 14 4 2" xfId="44324" xr:uid="{07A31386-D21C-499D-AAFF-A76E2237DEA8}"/>
    <cellStyle name="Total 2 5 3 2 14 4 3" xfId="44325" xr:uid="{EB451F28-C56C-4229-BA5B-B27BFD3580E0}"/>
    <cellStyle name="Total 2 5 3 2 14 5" xfId="44326" xr:uid="{60848386-CB26-4891-8255-DBFE0CD3C82E}"/>
    <cellStyle name="Total 2 5 3 2 14 5 2" xfId="44327" xr:uid="{CF885B67-F6A8-4F99-81B1-18AF41B320B3}"/>
    <cellStyle name="Total 2 5 3 2 14 5 3" xfId="44328" xr:uid="{83F6DC6F-C122-4839-97B7-8F6A75DD9562}"/>
    <cellStyle name="Total 2 5 3 2 14 6" xfId="44329" xr:uid="{83AE0C9B-E5EB-442A-AA7D-5A4B3F417608}"/>
    <cellStyle name="Total 2 5 3 2 14 6 2" xfId="44330" xr:uid="{A59931B1-0A6B-49DC-8A06-404DE177BEA9}"/>
    <cellStyle name="Total 2 5 3 2 14 6 3" xfId="44331" xr:uid="{59C9B200-59CB-415A-8EBE-4F9BA8688071}"/>
    <cellStyle name="Total 2 5 3 2 14 7" xfId="44332" xr:uid="{9B677321-3960-44AF-A50D-716F2FCD34E0}"/>
    <cellStyle name="Total 2 5 3 2 14 8" xfId="44333" xr:uid="{4F511775-A39A-4729-A709-C629E34791C7}"/>
    <cellStyle name="Total 2 5 3 2 15" xfId="44334" xr:uid="{F7D62A14-19BF-45D2-97C3-9CEFA35E34B0}"/>
    <cellStyle name="Total 2 5 3 2 15 2" xfId="44335" xr:uid="{74AA3AE4-18B8-424E-A76E-D4A13F748727}"/>
    <cellStyle name="Total 2 5 3 2 15 3" xfId="44336" xr:uid="{D9A18420-4702-4B37-BBB1-FF540CD552E6}"/>
    <cellStyle name="Total 2 5 3 2 16" xfId="44337" xr:uid="{DC7DDF23-B92B-42D6-B4C6-E707E558A3CF}"/>
    <cellStyle name="Total 2 5 3 2 16 2" xfId="44338" xr:uid="{333C610A-D7A0-456C-B304-599DFC2C9BEE}"/>
    <cellStyle name="Total 2 5 3 2 16 3" xfId="44339" xr:uid="{48068C50-750A-48D4-B3C6-B28E94FC5EA7}"/>
    <cellStyle name="Total 2 5 3 2 17" xfId="44340" xr:uid="{5FABA52F-72F4-4FAE-83EC-240B1EAA493C}"/>
    <cellStyle name="Total 2 5 3 2 18" xfId="44341" xr:uid="{665DC527-E658-47C7-993C-427FF41AEE2B}"/>
    <cellStyle name="Total 2 5 3 2 2" xfId="44342" xr:uid="{B94810ED-CF4F-4002-A8B1-6548158F2D10}"/>
    <cellStyle name="Total 2 5 3 2 2 2" xfId="44343" xr:uid="{6AE48FBE-F602-4E5A-88AC-02C82C9F65BC}"/>
    <cellStyle name="Total 2 5 3 2 2 2 2" xfId="44344" xr:uid="{CEF71F11-89E7-44C0-B7CA-2465CB9D962E}"/>
    <cellStyle name="Total 2 5 3 2 2 2 3" xfId="44345" xr:uid="{4B152593-EF51-4A32-8A34-C5778D8B150B}"/>
    <cellStyle name="Total 2 5 3 2 2 3" xfId="44346" xr:uid="{175FAD46-F249-42A3-B193-4FB72CFF4A0A}"/>
    <cellStyle name="Total 2 5 3 2 2 3 2" xfId="44347" xr:uid="{1B60FAF9-3833-4F2E-8DBE-C2AB1BB64ED7}"/>
    <cellStyle name="Total 2 5 3 2 2 3 3" xfId="44348" xr:uid="{5281639C-200E-45D9-8DEF-8D9F4552F9E9}"/>
    <cellStyle name="Total 2 5 3 2 2 4" xfId="44349" xr:uid="{FEFE040C-0881-4EAF-B7AE-8FEEA74521C6}"/>
    <cellStyle name="Total 2 5 3 2 2 4 2" xfId="44350" xr:uid="{5BFF5C9C-2E16-4CE8-9751-128226A2D231}"/>
    <cellStyle name="Total 2 5 3 2 2 4 3" xfId="44351" xr:uid="{7E9EBBEF-85EB-4383-BE0A-B39F790629FE}"/>
    <cellStyle name="Total 2 5 3 2 2 5" xfId="44352" xr:uid="{76EF5604-4C17-43D4-9DB6-0DCB99A598E4}"/>
    <cellStyle name="Total 2 5 3 2 2 5 2" xfId="44353" xr:uid="{546A5E64-CBEF-4FFE-8D2D-8F2942C1A29C}"/>
    <cellStyle name="Total 2 5 3 2 2 5 3" xfId="44354" xr:uid="{A47AF97E-AB7B-4910-A6C8-271415A0AE66}"/>
    <cellStyle name="Total 2 5 3 2 2 6" xfId="44355" xr:uid="{8758E946-53F2-4EC2-9A40-FEDF6EEBD15F}"/>
    <cellStyle name="Total 2 5 3 2 2 6 2" xfId="44356" xr:uid="{0EE8C3E5-B34E-4E7C-A3D3-36199EE54205}"/>
    <cellStyle name="Total 2 5 3 2 2 6 3" xfId="44357" xr:uid="{D14EFFE7-05E8-49AC-B45D-67F05297E16C}"/>
    <cellStyle name="Total 2 5 3 2 2 7" xfId="44358" xr:uid="{86B078A2-CA47-42E7-8692-62A310A5DF18}"/>
    <cellStyle name="Total 2 5 3 2 2 8" xfId="44359" xr:uid="{7DAA66E8-7211-4309-8D8E-AD04019DBDDD}"/>
    <cellStyle name="Total 2 5 3 2 2 9" xfId="44360" xr:uid="{28B640D1-6BD7-468C-BEEA-BEDD3250E049}"/>
    <cellStyle name="Total 2 5 3 2 3" xfId="44361" xr:uid="{5EA73260-1771-428B-83A0-2582E261ED75}"/>
    <cellStyle name="Total 2 5 3 2 3 2" xfId="44362" xr:uid="{B7E98081-0A72-48F6-9049-D694CDBDEFCB}"/>
    <cellStyle name="Total 2 5 3 2 3 2 2" xfId="44363" xr:uid="{6AA14C35-51C3-49B4-B2B0-39D3BB2A22C5}"/>
    <cellStyle name="Total 2 5 3 2 3 2 3" xfId="44364" xr:uid="{6A5EE2ED-2C61-4344-83B5-1529960B1684}"/>
    <cellStyle name="Total 2 5 3 2 3 3" xfId="44365" xr:uid="{A371669B-5FD4-494E-90A7-55836D334A71}"/>
    <cellStyle name="Total 2 5 3 2 3 3 2" xfId="44366" xr:uid="{F9622E9F-0BEE-4497-9F05-3BF00358C98B}"/>
    <cellStyle name="Total 2 5 3 2 3 3 3" xfId="44367" xr:uid="{F90B0AC5-26B6-484E-8A14-D3F479300207}"/>
    <cellStyle name="Total 2 5 3 2 3 4" xfId="44368" xr:uid="{7FC7167B-19EF-47C5-AB01-76F6B51339DF}"/>
    <cellStyle name="Total 2 5 3 2 3 4 2" xfId="44369" xr:uid="{58E436FD-CBF0-4A27-A092-540BF0830BDA}"/>
    <cellStyle name="Total 2 5 3 2 3 4 3" xfId="44370" xr:uid="{B98659CB-442E-472F-AD45-BC4D49A5A785}"/>
    <cellStyle name="Total 2 5 3 2 3 5" xfId="44371" xr:uid="{8046450F-108B-4E99-A363-8CF933A0225C}"/>
    <cellStyle name="Total 2 5 3 2 3 5 2" xfId="44372" xr:uid="{3E3379AC-6F3F-4D03-AADD-1B4C2F2CF80F}"/>
    <cellStyle name="Total 2 5 3 2 3 5 3" xfId="44373" xr:uid="{1DF4DE5E-9F79-41B7-9158-74453044DB8E}"/>
    <cellStyle name="Total 2 5 3 2 3 6" xfId="44374" xr:uid="{73A8B6BD-70B2-4231-9D32-B9330B149AF9}"/>
    <cellStyle name="Total 2 5 3 2 3 6 2" xfId="44375" xr:uid="{4638F85C-DE9D-471E-8D8E-DA09441703C1}"/>
    <cellStyle name="Total 2 5 3 2 3 6 3" xfId="44376" xr:uid="{9F7A3207-0BDA-4E68-8787-9BCA65215D18}"/>
    <cellStyle name="Total 2 5 3 2 3 7" xfId="44377" xr:uid="{979F7C8E-BBB0-4B68-8C65-FD6EC5A4B6B1}"/>
    <cellStyle name="Total 2 5 3 2 3 8" xfId="44378" xr:uid="{3A693C7F-7AB5-46A4-A3FF-C750973E6AD9}"/>
    <cellStyle name="Total 2 5 3 2 3 9" xfId="44379" xr:uid="{A64E7A0B-F326-4EC1-A37F-E571D2106C1D}"/>
    <cellStyle name="Total 2 5 3 2 4" xfId="44380" xr:uid="{1042CDE9-18F8-497E-B99B-BBF332E4F953}"/>
    <cellStyle name="Total 2 5 3 2 4 2" xfId="44381" xr:uid="{C114FDD4-E44E-43FC-949C-7DE65E2EADFC}"/>
    <cellStyle name="Total 2 5 3 2 4 2 2" xfId="44382" xr:uid="{080AF766-068C-49C5-9279-D8DFA8D72FC0}"/>
    <cellStyle name="Total 2 5 3 2 4 2 3" xfId="44383" xr:uid="{1466ED4D-B5E6-41CD-9C3C-000D9DF367B1}"/>
    <cellStyle name="Total 2 5 3 2 4 3" xfId="44384" xr:uid="{DE5B5ADA-1053-4CB7-85B4-C9294930705A}"/>
    <cellStyle name="Total 2 5 3 2 4 3 2" xfId="44385" xr:uid="{5BE8E13C-1E81-45DF-BEF3-E3BE4C545139}"/>
    <cellStyle name="Total 2 5 3 2 4 3 3" xfId="44386" xr:uid="{60D84B78-25A8-4325-925A-85A69905F484}"/>
    <cellStyle name="Total 2 5 3 2 4 4" xfId="44387" xr:uid="{29D89E11-D17B-460C-9D79-8658492579B7}"/>
    <cellStyle name="Total 2 5 3 2 4 4 2" xfId="44388" xr:uid="{1D02708A-2D6C-4127-9F14-7293DA3480CD}"/>
    <cellStyle name="Total 2 5 3 2 4 4 3" xfId="44389" xr:uid="{418E5753-2F7A-4303-A117-D24E4D3BC09A}"/>
    <cellStyle name="Total 2 5 3 2 4 5" xfId="44390" xr:uid="{E9775EFB-C80A-49C5-9C2E-888E36B9397B}"/>
    <cellStyle name="Total 2 5 3 2 4 5 2" xfId="44391" xr:uid="{F7B20530-0946-4504-9518-775EE2F179BF}"/>
    <cellStyle name="Total 2 5 3 2 4 5 3" xfId="44392" xr:uid="{F8CEBCC7-7B9C-4303-AA22-7AC85B875256}"/>
    <cellStyle name="Total 2 5 3 2 4 6" xfId="44393" xr:uid="{9065BDCE-583D-4124-A443-C8260B04D21E}"/>
    <cellStyle name="Total 2 5 3 2 4 6 2" xfId="44394" xr:uid="{C59EA25D-A48D-449E-80F9-B870DA66EE09}"/>
    <cellStyle name="Total 2 5 3 2 4 6 3" xfId="44395" xr:uid="{579FAB88-6A00-4694-8849-5FE8015ADAF6}"/>
    <cellStyle name="Total 2 5 3 2 4 7" xfId="44396" xr:uid="{91D340CB-B8EE-4025-B572-F11FE70D6B64}"/>
    <cellStyle name="Total 2 5 3 2 4 8" xfId="44397" xr:uid="{F932FB9C-F730-4051-B60C-CC1BAE1EF05E}"/>
    <cellStyle name="Total 2 5 3 2 4 9" xfId="44398" xr:uid="{C645F013-A2DE-42CF-A0F8-DD4781A6DCD9}"/>
    <cellStyle name="Total 2 5 3 2 5" xfId="44399" xr:uid="{A20AFC3F-FDA5-4655-B496-6031AAE98A37}"/>
    <cellStyle name="Total 2 5 3 2 5 2" xfId="44400" xr:uid="{D0B4804A-FE3A-4AE3-85AF-064C198760B7}"/>
    <cellStyle name="Total 2 5 3 2 5 2 2" xfId="44401" xr:uid="{27BC0875-CF20-4171-88FE-98F40F6BB678}"/>
    <cellStyle name="Total 2 5 3 2 5 2 3" xfId="44402" xr:uid="{A8E77AE2-9976-4D7E-9533-718333F986C8}"/>
    <cellStyle name="Total 2 5 3 2 5 3" xfId="44403" xr:uid="{5B8BFDCA-E6C4-4AD2-BB70-4E2484F371F7}"/>
    <cellStyle name="Total 2 5 3 2 5 3 2" xfId="44404" xr:uid="{32741566-32BE-4A99-ADE2-B05667229D5E}"/>
    <cellStyle name="Total 2 5 3 2 5 3 3" xfId="44405" xr:uid="{0B8E49F7-D047-4AAC-8CF7-393AD4DF1210}"/>
    <cellStyle name="Total 2 5 3 2 5 4" xfId="44406" xr:uid="{E53ABC5F-DD1A-495F-AE29-12DCDFDD46AD}"/>
    <cellStyle name="Total 2 5 3 2 5 4 2" xfId="44407" xr:uid="{CC1DF0D2-4201-4F8A-8E27-E548885ACC91}"/>
    <cellStyle name="Total 2 5 3 2 5 4 3" xfId="44408" xr:uid="{C3FD1826-2838-4C45-8FDC-2FF256DF827A}"/>
    <cellStyle name="Total 2 5 3 2 5 5" xfId="44409" xr:uid="{74085382-FEF8-4A8E-AA7C-9A199D6A544B}"/>
    <cellStyle name="Total 2 5 3 2 5 5 2" xfId="44410" xr:uid="{70204701-43FC-4E75-A52A-0BC198A4E2B7}"/>
    <cellStyle name="Total 2 5 3 2 5 5 3" xfId="44411" xr:uid="{C48D8DDD-7CA4-481C-B825-B53236704E55}"/>
    <cellStyle name="Total 2 5 3 2 5 6" xfId="44412" xr:uid="{B76849DC-88CB-45A3-B15C-46F61852C448}"/>
    <cellStyle name="Total 2 5 3 2 5 6 2" xfId="44413" xr:uid="{B2EE009C-3427-4861-842E-37A9E5C84B14}"/>
    <cellStyle name="Total 2 5 3 2 5 6 3" xfId="44414" xr:uid="{A537D6BB-6D8C-448F-87EE-04576DDC7093}"/>
    <cellStyle name="Total 2 5 3 2 5 7" xfId="44415" xr:uid="{A57A2FF9-635F-47FF-8F6F-87A6827D3A36}"/>
    <cellStyle name="Total 2 5 3 2 5 8" xfId="44416" xr:uid="{E753D57A-7407-44F9-8F83-CDD8C2BA10EF}"/>
    <cellStyle name="Total 2 5 3 2 5 9" xfId="44417" xr:uid="{2F78CCB8-D314-4BBA-AA85-2FBE04DDB5A1}"/>
    <cellStyle name="Total 2 5 3 2 6" xfId="44418" xr:uid="{6ACB3765-2E9F-4F6C-AAA5-8BC08049185A}"/>
    <cellStyle name="Total 2 5 3 2 6 2" xfId="44419" xr:uid="{0C0DCD0A-872A-4289-9470-A5A62C5E64F6}"/>
    <cellStyle name="Total 2 5 3 2 6 2 2" xfId="44420" xr:uid="{F7D6946D-AB6B-4C5A-AD5F-A43A22D830D7}"/>
    <cellStyle name="Total 2 5 3 2 6 2 3" xfId="44421" xr:uid="{A2075EBE-AF62-466F-A04A-FA541C301060}"/>
    <cellStyle name="Total 2 5 3 2 6 3" xfId="44422" xr:uid="{43062B05-D0A3-4E04-BBEB-2CBB61B71695}"/>
    <cellStyle name="Total 2 5 3 2 6 3 2" xfId="44423" xr:uid="{79D948C6-90A1-4E04-9ED7-2AB30E3C0092}"/>
    <cellStyle name="Total 2 5 3 2 6 3 3" xfId="44424" xr:uid="{21E5ACBC-6AE0-442F-9B90-0A5FA5F1B32E}"/>
    <cellStyle name="Total 2 5 3 2 6 4" xfId="44425" xr:uid="{3F871113-0C6A-4515-8963-0C7C85CD566B}"/>
    <cellStyle name="Total 2 5 3 2 6 4 2" xfId="44426" xr:uid="{03205FDE-A3F4-48B7-95C9-20FF2794E87D}"/>
    <cellStyle name="Total 2 5 3 2 6 4 3" xfId="44427" xr:uid="{0550FD6F-7F85-432A-A4C5-5F3FCAA65F83}"/>
    <cellStyle name="Total 2 5 3 2 6 5" xfId="44428" xr:uid="{8C698745-0848-420C-8058-2B1725C5DA20}"/>
    <cellStyle name="Total 2 5 3 2 6 5 2" xfId="44429" xr:uid="{AC461713-B856-4244-AFA4-CEAEE55CC579}"/>
    <cellStyle name="Total 2 5 3 2 6 5 3" xfId="44430" xr:uid="{E1866E4A-CA75-45DC-B04C-72DF558E077E}"/>
    <cellStyle name="Total 2 5 3 2 6 6" xfId="44431" xr:uid="{B7DD54A8-7B6B-4843-A8BB-EAA2B5CD60CF}"/>
    <cellStyle name="Total 2 5 3 2 6 6 2" xfId="44432" xr:uid="{B743868C-6614-4F60-8AA7-03F38DE2A0DA}"/>
    <cellStyle name="Total 2 5 3 2 6 6 3" xfId="44433" xr:uid="{BAA9BA7A-F837-4D0F-9226-5039241A7E01}"/>
    <cellStyle name="Total 2 5 3 2 6 7" xfId="44434" xr:uid="{DA7387C2-111A-4D00-95B3-51C7F903265B}"/>
    <cellStyle name="Total 2 5 3 2 6 8" xfId="44435" xr:uid="{49AFE8D6-10DC-4019-B769-0E20C6BF656E}"/>
    <cellStyle name="Total 2 5 3 2 6 9" xfId="44436" xr:uid="{B49C5A92-DDFA-4876-A9C9-B5448733A83F}"/>
    <cellStyle name="Total 2 5 3 2 7" xfId="44437" xr:uid="{0A0B824A-7FD3-4DA9-8CA3-CB442BA5FC11}"/>
    <cellStyle name="Total 2 5 3 2 7 2" xfId="44438" xr:uid="{326974CC-804F-4738-9604-8A222978F748}"/>
    <cellStyle name="Total 2 5 3 2 7 2 2" xfId="44439" xr:uid="{1370DFFA-F5A8-47AC-8B19-FFE4F31476B3}"/>
    <cellStyle name="Total 2 5 3 2 7 2 3" xfId="44440" xr:uid="{180A2BAD-BB3B-4257-89D7-A276CF2149A3}"/>
    <cellStyle name="Total 2 5 3 2 7 3" xfId="44441" xr:uid="{80C70D1A-A6F5-4E1B-8396-C2F502047B9B}"/>
    <cellStyle name="Total 2 5 3 2 7 3 2" xfId="44442" xr:uid="{0CCA9CE3-1908-4488-A036-56A1D8C0A43F}"/>
    <cellStyle name="Total 2 5 3 2 7 3 3" xfId="44443" xr:uid="{915D9EF9-EAA4-482F-9D53-7A6445BBF696}"/>
    <cellStyle name="Total 2 5 3 2 7 4" xfId="44444" xr:uid="{822CC6C3-A584-4349-AFE9-DD6A5A3E77C2}"/>
    <cellStyle name="Total 2 5 3 2 7 4 2" xfId="44445" xr:uid="{F284F505-16E9-4E7E-9F76-243B5E5F1AA6}"/>
    <cellStyle name="Total 2 5 3 2 7 4 3" xfId="44446" xr:uid="{4A65F805-B81A-46D4-AD4D-272D0C1A8E33}"/>
    <cellStyle name="Total 2 5 3 2 7 5" xfId="44447" xr:uid="{4D5345F1-DA23-4811-9ECE-2EB7D1CAFC6D}"/>
    <cellStyle name="Total 2 5 3 2 7 5 2" xfId="44448" xr:uid="{C0CA90C7-B8E3-4215-BD64-848C903CD6B5}"/>
    <cellStyle name="Total 2 5 3 2 7 5 3" xfId="44449" xr:uid="{D8C9CD7A-0A90-4AB6-A42B-DC0BFCDC803D}"/>
    <cellStyle name="Total 2 5 3 2 7 6" xfId="44450" xr:uid="{462F9BC3-70FD-41B6-A7A6-DAC91C17DFAD}"/>
    <cellStyle name="Total 2 5 3 2 7 6 2" xfId="44451" xr:uid="{EB06F633-BC2E-4E6D-9445-8788D92586F9}"/>
    <cellStyle name="Total 2 5 3 2 7 6 3" xfId="44452" xr:uid="{8242F635-AF85-45F6-8182-6A7DC77D3A92}"/>
    <cellStyle name="Total 2 5 3 2 7 7" xfId="44453" xr:uid="{3FDE9E51-3F54-4719-A170-BB522BD369E6}"/>
    <cellStyle name="Total 2 5 3 2 7 8" xfId="44454" xr:uid="{49FCF55C-23A7-4692-94C8-0C87FBC38F4E}"/>
    <cellStyle name="Total 2 5 3 2 7 9" xfId="44455" xr:uid="{FA062546-8430-4840-A0C9-EAB1DE3C50BA}"/>
    <cellStyle name="Total 2 5 3 2 8" xfId="44456" xr:uid="{53F2CD56-B484-4A6D-B351-32DD33387E6F}"/>
    <cellStyle name="Total 2 5 3 2 8 2" xfId="44457" xr:uid="{58D11A8D-1355-4CAF-92AB-62E4FD2C228F}"/>
    <cellStyle name="Total 2 5 3 2 8 2 2" xfId="44458" xr:uid="{39922B07-4C90-4A0F-8706-3F115D384899}"/>
    <cellStyle name="Total 2 5 3 2 8 2 3" xfId="44459" xr:uid="{F8300445-6EAA-4124-85E3-8056E610BCFA}"/>
    <cellStyle name="Total 2 5 3 2 8 3" xfId="44460" xr:uid="{D303B893-A452-4279-9DFD-1CAAFC8E632B}"/>
    <cellStyle name="Total 2 5 3 2 8 3 2" xfId="44461" xr:uid="{13B1B84C-EF13-40F7-82A4-4F05B7CE8927}"/>
    <cellStyle name="Total 2 5 3 2 8 3 3" xfId="44462" xr:uid="{C9DE628D-CE8F-47F9-A98E-C53FF4AEA6AA}"/>
    <cellStyle name="Total 2 5 3 2 8 4" xfId="44463" xr:uid="{EDF0CEC6-339C-41A5-9868-9B014BA70023}"/>
    <cellStyle name="Total 2 5 3 2 8 4 2" xfId="44464" xr:uid="{846DDA8A-9761-4194-94DC-3C03C31FC1CF}"/>
    <cellStyle name="Total 2 5 3 2 8 4 3" xfId="44465" xr:uid="{FB13FCC5-37C4-4A62-9CE3-F52B578982E7}"/>
    <cellStyle name="Total 2 5 3 2 8 5" xfId="44466" xr:uid="{2839800A-C9F6-4DEE-AD21-B5D23BAB13FE}"/>
    <cellStyle name="Total 2 5 3 2 8 5 2" xfId="44467" xr:uid="{82BBE3C8-1E1B-4DD3-8F67-9A9DACE99108}"/>
    <cellStyle name="Total 2 5 3 2 8 5 3" xfId="44468" xr:uid="{845F56F3-D3CB-41E1-8D0A-6F574B1D73B7}"/>
    <cellStyle name="Total 2 5 3 2 8 6" xfId="44469" xr:uid="{B40C9819-8348-4B0D-91A6-BE0DE1279D4A}"/>
    <cellStyle name="Total 2 5 3 2 8 6 2" xfId="44470" xr:uid="{62623810-B4FC-4350-9206-944BD9EAF0F4}"/>
    <cellStyle name="Total 2 5 3 2 8 6 3" xfId="44471" xr:uid="{CC04E894-F767-4224-890E-919F6A08899C}"/>
    <cellStyle name="Total 2 5 3 2 8 7" xfId="44472" xr:uid="{91CE2E3F-F86D-45F2-87F8-209130039F42}"/>
    <cellStyle name="Total 2 5 3 2 8 8" xfId="44473" xr:uid="{0852F69C-DF98-455B-86C1-0304CFADF7EA}"/>
    <cellStyle name="Total 2 5 3 2 8 9" xfId="44474" xr:uid="{B8FE4FDA-D5B9-4CE7-8B64-4AD78E8641EA}"/>
    <cellStyle name="Total 2 5 3 2 9" xfId="44475" xr:uid="{88CC591A-FB0E-4B34-B7DA-46DAB2613B44}"/>
    <cellStyle name="Total 2 5 3 2 9 2" xfId="44476" xr:uid="{4084EBFD-9341-4A05-8E3C-A9B5AC2021BB}"/>
    <cellStyle name="Total 2 5 3 2 9 2 2" xfId="44477" xr:uid="{CE6B3DCE-C67E-4E70-BF8E-DCA9ACE7689A}"/>
    <cellStyle name="Total 2 5 3 2 9 2 3" xfId="44478" xr:uid="{9CC979BA-C86D-486A-8182-4501629225EB}"/>
    <cellStyle name="Total 2 5 3 2 9 3" xfId="44479" xr:uid="{50FABFC7-BBAF-4550-A0BC-2B33E4C01781}"/>
    <cellStyle name="Total 2 5 3 2 9 3 2" xfId="44480" xr:uid="{ABA0D9B7-4C65-475B-BF0B-AE7BDD471BD4}"/>
    <cellStyle name="Total 2 5 3 2 9 3 3" xfId="44481" xr:uid="{803AC80D-88C8-4023-9B58-031A52660B8A}"/>
    <cellStyle name="Total 2 5 3 2 9 4" xfId="44482" xr:uid="{1802FA1C-7916-4474-9A67-62010BABCCC9}"/>
    <cellStyle name="Total 2 5 3 2 9 4 2" xfId="44483" xr:uid="{D80294A8-2744-4E15-A0EB-712F6AD171F2}"/>
    <cellStyle name="Total 2 5 3 2 9 4 3" xfId="44484" xr:uid="{D38F97C2-6F1F-4451-981F-1483F35C6EAA}"/>
    <cellStyle name="Total 2 5 3 2 9 5" xfId="44485" xr:uid="{C77AF6C8-43DF-4481-89B7-C7172DA59328}"/>
    <cellStyle name="Total 2 5 3 2 9 5 2" xfId="44486" xr:uid="{B98B23ED-63F2-4C1E-94E2-96B0600AFA09}"/>
    <cellStyle name="Total 2 5 3 2 9 5 3" xfId="44487" xr:uid="{66CCFBDA-A0A0-44E8-9BED-7CE6C59A0170}"/>
    <cellStyle name="Total 2 5 3 2 9 6" xfId="44488" xr:uid="{9363413C-83CB-4F00-990F-751778435D50}"/>
    <cellStyle name="Total 2 5 3 2 9 6 2" xfId="44489" xr:uid="{A8441A9A-C49B-48F7-A233-7658CCC3DF7F}"/>
    <cellStyle name="Total 2 5 3 2 9 6 3" xfId="44490" xr:uid="{0BE8A144-FD61-4FF3-95DD-0723CF7F8718}"/>
    <cellStyle name="Total 2 5 3 2 9 7" xfId="44491" xr:uid="{7BF5AF93-C70B-4A72-AAFC-FD0239BB717D}"/>
    <cellStyle name="Total 2 5 3 2 9 8" xfId="44492" xr:uid="{4AE054CB-88A6-4081-B4E1-8869F32DD361}"/>
    <cellStyle name="Total 2 5 3 20" xfId="44493" xr:uid="{281EE362-A25A-4BE9-A660-AD5F5EAE4FC7}"/>
    <cellStyle name="Total 2 5 3 3" xfId="44494" xr:uid="{EBC9EB36-E8A9-41E7-A3D4-1CDE2B6EF77C}"/>
    <cellStyle name="Total 2 5 3 3 10" xfId="44495" xr:uid="{12EEE184-21DD-46D8-B3E1-A25AB5819B5D}"/>
    <cellStyle name="Total 2 5 3 3 10 2" xfId="44496" xr:uid="{D053AD72-4D77-4448-82D8-8D07AE273B68}"/>
    <cellStyle name="Total 2 5 3 3 10 2 2" xfId="44497" xr:uid="{C1D0FA87-863F-4F25-A0DA-8A8645F573F5}"/>
    <cellStyle name="Total 2 5 3 3 10 2 3" xfId="44498" xr:uid="{E0D5F21D-9AC5-4C41-A528-12D741C26C75}"/>
    <cellStyle name="Total 2 5 3 3 10 3" xfId="44499" xr:uid="{B7967142-4846-4FC2-BF96-034B7FE749B7}"/>
    <cellStyle name="Total 2 5 3 3 10 3 2" xfId="44500" xr:uid="{2A9873D4-AE63-4BD5-A3EA-62FF8A74FDF8}"/>
    <cellStyle name="Total 2 5 3 3 10 3 3" xfId="44501" xr:uid="{25064E16-F590-4A31-B117-3DA5BAB28819}"/>
    <cellStyle name="Total 2 5 3 3 10 4" xfId="44502" xr:uid="{1979977E-966A-4CD2-8F90-BFE8B990631D}"/>
    <cellStyle name="Total 2 5 3 3 10 4 2" xfId="44503" xr:uid="{67F2E9FD-BE40-495F-ACA7-45E73E376997}"/>
    <cellStyle name="Total 2 5 3 3 10 4 3" xfId="44504" xr:uid="{847FB996-EAE1-4841-95FC-F73F94C61D93}"/>
    <cellStyle name="Total 2 5 3 3 10 5" xfId="44505" xr:uid="{8ADB49E3-760B-4627-8A6F-E883057D0E0B}"/>
    <cellStyle name="Total 2 5 3 3 10 5 2" xfId="44506" xr:uid="{69D934CD-5E82-4C87-8695-08B625B2D247}"/>
    <cellStyle name="Total 2 5 3 3 10 5 3" xfId="44507" xr:uid="{6665B2FE-E9C2-4FC9-921C-816A00157A75}"/>
    <cellStyle name="Total 2 5 3 3 10 6" xfId="44508" xr:uid="{86FCEC1B-5D4D-4A5C-99AE-E70E84397A53}"/>
    <cellStyle name="Total 2 5 3 3 10 6 2" xfId="44509" xr:uid="{A96230D7-6473-4447-928A-D2412AEED897}"/>
    <cellStyle name="Total 2 5 3 3 10 6 3" xfId="44510" xr:uid="{A4544C3D-AF37-439D-821B-C2EC14B43665}"/>
    <cellStyle name="Total 2 5 3 3 10 7" xfId="44511" xr:uid="{265204A3-C357-4E03-8DCB-16FE64298F6B}"/>
    <cellStyle name="Total 2 5 3 3 10 8" xfId="44512" xr:uid="{ECEED464-9DBF-4637-BB6F-AA2D45EE5114}"/>
    <cellStyle name="Total 2 5 3 3 11" xfId="44513" xr:uid="{18BC660B-3258-4944-9565-51C1A3A8C46F}"/>
    <cellStyle name="Total 2 5 3 3 11 2" xfId="44514" xr:uid="{831279EF-EFC0-4032-A1CE-239C2536743E}"/>
    <cellStyle name="Total 2 5 3 3 11 2 2" xfId="44515" xr:uid="{8F18CC0F-DA49-4D70-BE94-EBC59C00EFFE}"/>
    <cellStyle name="Total 2 5 3 3 11 2 3" xfId="44516" xr:uid="{704DAEB6-2819-4AB4-BC95-7B9CC4F68FD6}"/>
    <cellStyle name="Total 2 5 3 3 11 3" xfId="44517" xr:uid="{960FD0B6-2ADE-434C-9647-A2477384E002}"/>
    <cellStyle name="Total 2 5 3 3 11 3 2" xfId="44518" xr:uid="{6DE44591-FD25-4486-B8DC-5B341E84414D}"/>
    <cellStyle name="Total 2 5 3 3 11 3 3" xfId="44519" xr:uid="{EB33DE31-C88B-48DC-A6C8-A0B35C9F1648}"/>
    <cellStyle name="Total 2 5 3 3 11 4" xfId="44520" xr:uid="{82D5415E-3AC8-4CD8-89D8-8DF62F4B7DEE}"/>
    <cellStyle name="Total 2 5 3 3 11 4 2" xfId="44521" xr:uid="{E60E78DE-36FA-404F-99E4-FDFCDB34698E}"/>
    <cellStyle name="Total 2 5 3 3 11 4 3" xfId="44522" xr:uid="{0AEFC0BD-165E-45E1-9D48-DB2822CFDBFA}"/>
    <cellStyle name="Total 2 5 3 3 11 5" xfId="44523" xr:uid="{7B65F3D5-83FA-4F0A-8103-1ECEBA6A4DE9}"/>
    <cellStyle name="Total 2 5 3 3 11 5 2" xfId="44524" xr:uid="{C8BEACB6-2B69-49D4-A921-47F3599ABEF1}"/>
    <cellStyle name="Total 2 5 3 3 11 5 3" xfId="44525" xr:uid="{0DD6ADFF-F76F-4B41-90D6-88A5E4809692}"/>
    <cellStyle name="Total 2 5 3 3 11 6" xfId="44526" xr:uid="{D349EAB6-F39A-40BC-A026-1181725E9B44}"/>
    <cellStyle name="Total 2 5 3 3 11 6 2" xfId="44527" xr:uid="{8CED7839-85CC-4764-B64D-10EAA9D806E6}"/>
    <cellStyle name="Total 2 5 3 3 11 6 3" xfId="44528" xr:uid="{C7ADEBB6-6233-4F81-9C49-F1E45A7AD6AF}"/>
    <cellStyle name="Total 2 5 3 3 11 7" xfId="44529" xr:uid="{83838806-5541-4EA5-8817-41762FF3AA68}"/>
    <cellStyle name="Total 2 5 3 3 11 8" xfId="44530" xr:uid="{A23626E0-5CA4-4BB6-944D-C37CE8B2205F}"/>
    <cellStyle name="Total 2 5 3 3 12" xfId="44531" xr:uid="{9D08BDCE-C40C-4EBE-9E54-315051FE3324}"/>
    <cellStyle name="Total 2 5 3 3 12 2" xfId="44532" xr:uid="{59A451F4-C37B-4FB6-BC99-FFE29173F93E}"/>
    <cellStyle name="Total 2 5 3 3 12 2 2" xfId="44533" xr:uid="{82EBF230-5E70-4B02-8F4E-1EF6129EFEE7}"/>
    <cellStyle name="Total 2 5 3 3 12 2 3" xfId="44534" xr:uid="{229FEC1F-812F-4222-B72F-A70783B462BB}"/>
    <cellStyle name="Total 2 5 3 3 12 3" xfId="44535" xr:uid="{8C8AD784-8519-4459-944C-6B9038F93861}"/>
    <cellStyle name="Total 2 5 3 3 12 3 2" xfId="44536" xr:uid="{A16D3427-115B-46AD-A578-A95FAA2A9C6A}"/>
    <cellStyle name="Total 2 5 3 3 12 3 3" xfId="44537" xr:uid="{E09F8E0A-C252-412E-A29B-47FE834A09E6}"/>
    <cellStyle name="Total 2 5 3 3 12 4" xfId="44538" xr:uid="{753E4D3E-98B2-42EF-AE18-A8E3ADA7F779}"/>
    <cellStyle name="Total 2 5 3 3 12 4 2" xfId="44539" xr:uid="{F52EAC25-D2F2-4698-A74E-C04AB9D1C8D3}"/>
    <cellStyle name="Total 2 5 3 3 12 4 3" xfId="44540" xr:uid="{A594C7EB-C9C9-4A73-99B5-1C95D863D141}"/>
    <cellStyle name="Total 2 5 3 3 12 5" xfId="44541" xr:uid="{4926D84B-2D01-4489-AEB3-36FF653316EF}"/>
    <cellStyle name="Total 2 5 3 3 12 5 2" xfId="44542" xr:uid="{C5CC4BCA-228E-499E-860A-959AF7183E11}"/>
    <cellStyle name="Total 2 5 3 3 12 5 3" xfId="44543" xr:uid="{4AC13C86-FCCC-4973-9566-78FC50423533}"/>
    <cellStyle name="Total 2 5 3 3 12 6" xfId="44544" xr:uid="{F23DC825-E896-4E88-ABC5-9A5CF38956D9}"/>
    <cellStyle name="Total 2 5 3 3 12 6 2" xfId="44545" xr:uid="{81EB8360-DF43-4C1B-A795-5577F405BFAB}"/>
    <cellStyle name="Total 2 5 3 3 12 6 3" xfId="44546" xr:uid="{BEA58959-56DD-4CD7-8106-9C8E9EA5FE28}"/>
    <cellStyle name="Total 2 5 3 3 12 7" xfId="44547" xr:uid="{84FD496D-04C2-4D7C-A900-FD75715FF93A}"/>
    <cellStyle name="Total 2 5 3 3 12 8" xfId="44548" xr:uid="{B852A597-28A7-4134-A642-7FA10BA76918}"/>
    <cellStyle name="Total 2 5 3 3 13" xfId="44549" xr:uid="{EF60D1C3-693F-492F-9136-3BD0532EC2A7}"/>
    <cellStyle name="Total 2 5 3 3 13 2" xfId="44550" xr:uid="{3995101D-B42D-4A8C-BFA9-1A18714EB7F6}"/>
    <cellStyle name="Total 2 5 3 3 13 2 2" xfId="44551" xr:uid="{0A940BD1-E922-4564-A4E8-ADD39DC74EF0}"/>
    <cellStyle name="Total 2 5 3 3 13 2 3" xfId="44552" xr:uid="{3849FB42-5335-4A36-BD60-ADB5D3327089}"/>
    <cellStyle name="Total 2 5 3 3 13 3" xfId="44553" xr:uid="{D08965A2-AAC5-4372-A8AD-325E037F6991}"/>
    <cellStyle name="Total 2 5 3 3 13 3 2" xfId="44554" xr:uid="{FCB47339-9DE1-4C7C-93CE-FBD0FAFBA96D}"/>
    <cellStyle name="Total 2 5 3 3 13 3 3" xfId="44555" xr:uid="{11019A1E-4D93-454B-A479-02E557021A5E}"/>
    <cellStyle name="Total 2 5 3 3 13 4" xfId="44556" xr:uid="{BDF9C269-EC5E-4C36-9BD0-26AF278B903D}"/>
    <cellStyle name="Total 2 5 3 3 13 4 2" xfId="44557" xr:uid="{84E007F6-8183-4A52-93E3-CCD0534352F1}"/>
    <cellStyle name="Total 2 5 3 3 13 4 3" xfId="44558" xr:uid="{02AE386B-C3B2-449E-97E1-2C9393175995}"/>
    <cellStyle name="Total 2 5 3 3 13 5" xfId="44559" xr:uid="{AC0D49FE-0872-4DB7-971C-759435E55B75}"/>
    <cellStyle name="Total 2 5 3 3 13 5 2" xfId="44560" xr:uid="{ABEA3317-9DAA-44F5-906C-3CB0E88E85CE}"/>
    <cellStyle name="Total 2 5 3 3 13 5 3" xfId="44561" xr:uid="{C1C69AF4-F76B-4E22-80DA-863A92AFA5B4}"/>
    <cellStyle name="Total 2 5 3 3 13 6" xfId="44562" xr:uid="{42263FE1-715E-4CFA-8040-C1BB1F60BB5F}"/>
    <cellStyle name="Total 2 5 3 3 13 6 2" xfId="44563" xr:uid="{99BD2D7C-5341-486D-A3B6-91CA792338C9}"/>
    <cellStyle name="Total 2 5 3 3 13 6 3" xfId="44564" xr:uid="{B1C6D3CE-4E0A-4DF3-B3DF-00319FADB52C}"/>
    <cellStyle name="Total 2 5 3 3 13 7" xfId="44565" xr:uid="{797FCD1B-7462-477A-88F5-30F8E08D7AAE}"/>
    <cellStyle name="Total 2 5 3 3 13 8" xfId="44566" xr:uid="{C03D0F02-4B77-4503-8613-2FC089AFE229}"/>
    <cellStyle name="Total 2 5 3 3 14" xfId="44567" xr:uid="{9FDDD553-64CA-4644-96C8-127EA5EB8135}"/>
    <cellStyle name="Total 2 5 3 3 14 2" xfId="44568" xr:uid="{275BA4DD-200C-430A-83B8-53DF794912D2}"/>
    <cellStyle name="Total 2 5 3 3 14 2 2" xfId="44569" xr:uid="{19A015A8-E6F5-4220-8CC8-39D978908148}"/>
    <cellStyle name="Total 2 5 3 3 14 2 3" xfId="44570" xr:uid="{0709D54B-E0AD-408C-922D-5408D6451727}"/>
    <cellStyle name="Total 2 5 3 3 14 3" xfId="44571" xr:uid="{04C4A1EA-B62B-48CA-B792-2631D6FF3FE1}"/>
    <cellStyle name="Total 2 5 3 3 14 3 2" xfId="44572" xr:uid="{8D5E20EF-CDBE-4BDC-B64E-B23F6A11F4FB}"/>
    <cellStyle name="Total 2 5 3 3 14 3 3" xfId="44573" xr:uid="{4614A3CB-C697-450F-A226-C140488F9E1E}"/>
    <cellStyle name="Total 2 5 3 3 14 4" xfId="44574" xr:uid="{C17643C0-1AE6-433A-9B1C-46AF95A9BD61}"/>
    <cellStyle name="Total 2 5 3 3 14 4 2" xfId="44575" xr:uid="{7DB63A41-8259-41C7-85BF-575BB071ADE0}"/>
    <cellStyle name="Total 2 5 3 3 14 4 3" xfId="44576" xr:uid="{1C11EF0E-C5B0-4BBE-9A01-45BA7C1EA4DD}"/>
    <cellStyle name="Total 2 5 3 3 14 5" xfId="44577" xr:uid="{F2CD6C59-FA8D-4BBE-8E4F-4068EECC8BF6}"/>
    <cellStyle name="Total 2 5 3 3 14 5 2" xfId="44578" xr:uid="{515B6327-4B77-45AB-8F3D-F2DDDF3FB2FB}"/>
    <cellStyle name="Total 2 5 3 3 14 5 3" xfId="44579" xr:uid="{976BEC36-F6D1-45B2-9D8E-41F0140C6E6D}"/>
    <cellStyle name="Total 2 5 3 3 14 6" xfId="44580" xr:uid="{6D515DE1-FD14-4840-8360-D593442F2F46}"/>
    <cellStyle name="Total 2 5 3 3 14 6 2" xfId="44581" xr:uid="{C1BC647B-0E6C-4FFF-B803-F8498A10A645}"/>
    <cellStyle name="Total 2 5 3 3 14 6 3" xfId="44582" xr:uid="{E911080A-2708-497C-BC6C-BD86785FE8F6}"/>
    <cellStyle name="Total 2 5 3 3 14 7" xfId="44583" xr:uid="{7946A03C-6B15-41BD-9ACD-6D0AC5432D45}"/>
    <cellStyle name="Total 2 5 3 3 14 8" xfId="44584" xr:uid="{333DE3BC-931C-4137-8ABA-779C0C0AEC4C}"/>
    <cellStyle name="Total 2 5 3 3 15" xfId="44585" xr:uid="{C8099C4D-A7A3-4EB6-AC04-B98EC1345349}"/>
    <cellStyle name="Total 2 5 3 3 15 2" xfId="44586" xr:uid="{80521A49-79BE-4F88-B6A0-CD93D300AF2D}"/>
    <cellStyle name="Total 2 5 3 3 15 3" xfId="44587" xr:uid="{7A9B9534-C32F-4314-872A-3FE4CE8E76CF}"/>
    <cellStyle name="Total 2 5 3 3 16" xfId="44588" xr:uid="{9BEF68BB-7FC3-46A0-8E4E-38F7CCBD0F11}"/>
    <cellStyle name="Total 2 5 3 3 16 2" xfId="44589" xr:uid="{27F2EF97-A8D5-4B4B-987A-F3C29FB5305A}"/>
    <cellStyle name="Total 2 5 3 3 16 3" xfId="44590" xr:uid="{C1489EB5-6FF7-4ED8-B5B6-279ECAB113C2}"/>
    <cellStyle name="Total 2 5 3 3 17" xfId="44591" xr:uid="{65973D05-80CC-47C3-92B7-A676C43147CA}"/>
    <cellStyle name="Total 2 5 3 3 18" xfId="44592" xr:uid="{25CD2053-0F9A-4065-B60F-323A335979D5}"/>
    <cellStyle name="Total 2 5 3 3 2" xfId="44593" xr:uid="{D0CDB23D-B30C-41DD-B62A-29DD4A771887}"/>
    <cellStyle name="Total 2 5 3 3 2 2" xfId="44594" xr:uid="{22CC33EE-E2FD-4C6C-ADC3-FEA8E03A86C6}"/>
    <cellStyle name="Total 2 5 3 3 2 2 2" xfId="44595" xr:uid="{7B3C727C-4A93-45B9-AC53-CDBA3BB048C9}"/>
    <cellStyle name="Total 2 5 3 3 2 2 3" xfId="44596" xr:uid="{C57C2579-56B6-49F4-8404-7F2DB2B63528}"/>
    <cellStyle name="Total 2 5 3 3 2 3" xfId="44597" xr:uid="{1AE43351-AA5E-4532-AEBC-F5FC4040EB11}"/>
    <cellStyle name="Total 2 5 3 3 2 3 2" xfId="44598" xr:uid="{50BA8FAA-AB83-4A4B-BAD2-1A2306BAC1CA}"/>
    <cellStyle name="Total 2 5 3 3 2 3 3" xfId="44599" xr:uid="{72896172-13A2-4131-99EE-377B100092D6}"/>
    <cellStyle name="Total 2 5 3 3 2 4" xfId="44600" xr:uid="{FCFF4BDB-BD9E-48FD-96BA-35287B916B4C}"/>
    <cellStyle name="Total 2 5 3 3 2 4 2" xfId="44601" xr:uid="{48141F8E-FDF2-46C3-9D9D-925434E75D92}"/>
    <cellStyle name="Total 2 5 3 3 2 4 3" xfId="44602" xr:uid="{7DB8F083-CA42-47C0-A860-C17311BA2DE6}"/>
    <cellStyle name="Total 2 5 3 3 2 5" xfId="44603" xr:uid="{8FD074DA-976E-4B8F-A731-16540B5147A9}"/>
    <cellStyle name="Total 2 5 3 3 2 5 2" xfId="44604" xr:uid="{51117B07-60C3-461D-9F8A-77768AA0ECB0}"/>
    <cellStyle name="Total 2 5 3 3 2 5 3" xfId="44605" xr:uid="{63053E48-381F-4205-A614-A1EBC68CC4CA}"/>
    <cellStyle name="Total 2 5 3 3 2 6" xfId="44606" xr:uid="{FE52E086-BC90-4C9D-84B9-58D5E984E697}"/>
    <cellStyle name="Total 2 5 3 3 2 6 2" xfId="44607" xr:uid="{4523BCEB-8C55-414E-9AFB-CA651217C624}"/>
    <cellStyle name="Total 2 5 3 3 2 6 3" xfId="44608" xr:uid="{3FE3987A-307A-4DF2-8375-38BFD0398A28}"/>
    <cellStyle name="Total 2 5 3 3 2 7" xfId="44609" xr:uid="{BB28DB73-C87E-48CC-94FF-179B733246A6}"/>
    <cellStyle name="Total 2 5 3 3 2 8" xfId="44610" xr:uid="{01B9BF1F-7936-4483-A22C-FAC0C76889C0}"/>
    <cellStyle name="Total 2 5 3 3 2 9" xfId="44611" xr:uid="{8CE379DA-10B9-4645-8B81-020761611B10}"/>
    <cellStyle name="Total 2 5 3 3 3" xfId="44612" xr:uid="{92248D15-9867-4BAA-81E4-2E1F468B3C59}"/>
    <cellStyle name="Total 2 5 3 3 3 2" xfId="44613" xr:uid="{530A711C-B1FA-4588-A3BB-9CD68EC225F7}"/>
    <cellStyle name="Total 2 5 3 3 3 2 2" xfId="44614" xr:uid="{D7B7DF0B-5DD9-47E7-80FD-5D5A51C4E3AE}"/>
    <cellStyle name="Total 2 5 3 3 3 2 3" xfId="44615" xr:uid="{EBD5D250-16E3-4473-92E7-3EB5A1FBF11F}"/>
    <cellStyle name="Total 2 5 3 3 3 3" xfId="44616" xr:uid="{8D5F2FC6-1ECC-4C67-A13B-38FB4DE5CC24}"/>
    <cellStyle name="Total 2 5 3 3 3 3 2" xfId="44617" xr:uid="{FCA9528B-E2AA-4805-97C4-51997FC378B3}"/>
    <cellStyle name="Total 2 5 3 3 3 3 3" xfId="44618" xr:uid="{66AD7BF5-5B60-4A1E-B498-DE8C40BE23B5}"/>
    <cellStyle name="Total 2 5 3 3 3 4" xfId="44619" xr:uid="{BD93CB78-66DA-44E5-A5EF-1B3912F01EAB}"/>
    <cellStyle name="Total 2 5 3 3 3 4 2" xfId="44620" xr:uid="{F8A3A765-975B-4585-AA71-C758B8C8C543}"/>
    <cellStyle name="Total 2 5 3 3 3 4 3" xfId="44621" xr:uid="{9C7922B2-64D2-4184-BD89-20AA35BFA380}"/>
    <cellStyle name="Total 2 5 3 3 3 5" xfId="44622" xr:uid="{5EE47165-967E-4ABF-825E-E26D71B62983}"/>
    <cellStyle name="Total 2 5 3 3 3 5 2" xfId="44623" xr:uid="{13C785A8-693E-4D5E-A69E-814113D8C093}"/>
    <cellStyle name="Total 2 5 3 3 3 5 3" xfId="44624" xr:uid="{632BBC32-D432-4CF8-A209-F770CEA9C297}"/>
    <cellStyle name="Total 2 5 3 3 3 6" xfId="44625" xr:uid="{0A54FC02-A791-4806-9387-32EF61828EA6}"/>
    <cellStyle name="Total 2 5 3 3 3 6 2" xfId="44626" xr:uid="{AF1B5A79-9C3B-469A-9E94-5FA4A1B604A8}"/>
    <cellStyle name="Total 2 5 3 3 3 6 3" xfId="44627" xr:uid="{322CD1E9-3A1F-44F6-9C24-0EB8F5A24EA3}"/>
    <cellStyle name="Total 2 5 3 3 3 7" xfId="44628" xr:uid="{3FBE768C-ED24-419C-8A22-D56C9A6E5A77}"/>
    <cellStyle name="Total 2 5 3 3 3 8" xfId="44629" xr:uid="{88C07BD4-8F42-4185-9B24-023B17069888}"/>
    <cellStyle name="Total 2 5 3 3 3 9" xfId="44630" xr:uid="{BD4E947F-867B-4F6D-9AC9-EE09F1AA8E7B}"/>
    <cellStyle name="Total 2 5 3 3 4" xfId="44631" xr:uid="{9F63AA51-4004-400F-B951-A9FB195756EB}"/>
    <cellStyle name="Total 2 5 3 3 4 2" xfId="44632" xr:uid="{455D569D-ED9B-4B8A-88FC-62D9C8619454}"/>
    <cellStyle name="Total 2 5 3 3 4 2 2" xfId="44633" xr:uid="{29875C33-2EFD-4B61-8D1B-D0995600AFFB}"/>
    <cellStyle name="Total 2 5 3 3 4 2 3" xfId="44634" xr:uid="{CC10EE66-1AEA-4BB0-8C7E-A8BA52490705}"/>
    <cellStyle name="Total 2 5 3 3 4 3" xfId="44635" xr:uid="{88C90769-51C2-4DB4-83DF-83786A6A0828}"/>
    <cellStyle name="Total 2 5 3 3 4 3 2" xfId="44636" xr:uid="{2F9D7591-A35D-42DD-843D-7DDC6D7E830E}"/>
    <cellStyle name="Total 2 5 3 3 4 3 3" xfId="44637" xr:uid="{DA11E642-524A-4548-9ECD-557778293D3E}"/>
    <cellStyle name="Total 2 5 3 3 4 4" xfId="44638" xr:uid="{5725B654-FD3D-4D91-88A6-1BABE0A09182}"/>
    <cellStyle name="Total 2 5 3 3 4 4 2" xfId="44639" xr:uid="{65848359-DB04-468B-85E1-010D1B8AFE99}"/>
    <cellStyle name="Total 2 5 3 3 4 4 3" xfId="44640" xr:uid="{40D95E18-1243-49AF-8740-9C17642830B8}"/>
    <cellStyle name="Total 2 5 3 3 4 5" xfId="44641" xr:uid="{D71F0B9F-A3B8-4259-B4D0-9BAB47986163}"/>
    <cellStyle name="Total 2 5 3 3 4 5 2" xfId="44642" xr:uid="{B2BBCA8A-35E7-42C3-8B21-A3EFF57DD142}"/>
    <cellStyle name="Total 2 5 3 3 4 5 3" xfId="44643" xr:uid="{1A5574DC-4A20-4E40-90BD-CFCE03059155}"/>
    <cellStyle name="Total 2 5 3 3 4 6" xfId="44644" xr:uid="{108F780A-2F78-4F36-87B1-73904E8CACED}"/>
    <cellStyle name="Total 2 5 3 3 4 6 2" xfId="44645" xr:uid="{CE2F3CBB-4813-4A92-93BA-FA99CD43C9A9}"/>
    <cellStyle name="Total 2 5 3 3 4 6 3" xfId="44646" xr:uid="{50FD175E-799B-4C8D-8E17-732B7D317830}"/>
    <cellStyle name="Total 2 5 3 3 4 7" xfId="44647" xr:uid="{810F9387-32FB-4647-90D5-C511D02894D0}"/>
    <cellStyle name="Total 2 5 3 3 4 8" xfId="44648" xr:uid="{CEB8D501-476C-4F5A-AF4C-5949448C5E38}"/>
    <cellStyle name="Total 2 5 3 3 4 9" xfId="44649" xr:uid="{E90F2226-4E07-4F0D-B611-4A8849F1E2CB}"/>
    <cellStyle name="Total 2 5 3 3 5" xfId="44650" xr:uid="{907914E8-2A7C-4614-98CD-66DE15D5D418}"/>
    <cellStyle name="Total 2 5 3 3 5 2" xfId="44651" xr:uid="{631E85D6-1AC1-4C89-8649-6D7B5A911894}"/>
    <cellStyle name="Total 2 5 3 3 5 2 2" xfId="44652" xr:uid="{9A36EE3F-C73B-4C1E-9653-9CC94F9C4554}"/>
    <cellStyle name="Total 2 5 3 3 5 2 3" xfId="44653" xr:uid="{ACE39D2A-115C-4DDD-A081-3C9D414AE118}"/>
    <cellStyle name="Total 2 5 3 3 5 3" xfId="44654" xr:uid="{F42648C5-3EB6-482B-8288-0F6CBAA6B419}"/>
    <cellStyle name="Total 2 5 3 3 5 3 2" xfId="44655" xr:uid="{9CC3BD1B-3051-41F4-94D3-2498F98B6ECD}"/>
    <cellStyle name="Total 2 5 3 3 5 3 3" xfId="44656" xr:uid="{006E1349-CE84-4146-8D0F-A8196A0D917D}"/>
    <cellStyle name="Total 2 5 3 3 5 4" xfId="44657" xr:uid="{4F71A294-2CDF-4E46-A45C-465947A8D1EA}"/>
    <cellStyle name="Total 2 5 3 3 5 4 2" xfId="44658" xr:uid="{CEACF21F-EF11-4094-97CA-372EB1910AA1}"/>
    <cellStyle name="Total 2 5 3 3 5 4 3" xfId="44659" xr:uid="{2BDF9A2D-D19B-43AD-9AA2-1B2387F783C8}"/>
    <cellStyle name="Total 2 5 3 3 5 5" xfId="44660" xr:uid="{91B7E654-2FEF-4B8A-ADF6-4A132DB2A23B}"/>
    <cellStyle name="Total 2 5 3 3 5 5 2" xfId="44661" xr:uid="{8E14B8EC-B791-4814-A348-32BE6E2BB2E7}"/>
    <cellStyle name="Total 2 5 3 3 5 5 3" xfId="44662" xr:uid="{B60F0958-1172-42D1-9ACD-66D68415FAC3}"/>
    <cellStyle name="Total 2 5 3 3 5 6" xfId="44663" xr:uid="{6BFC9AFF-EA4D-4312-9EBD-6C3C6CD235E1}"/>
    <cellStyle name="Total 2 5 3 3 5 6 2" xfId="44664" xr:uid="{B6B777DB-E6E2-449D-BBEC-D260481BF191}"/>
    <cellStyle name="Total 2 5 3 3 5 6 3" xfId="44665" xr:uid="{059B5041-5EA0-4F0C-9BE1-9BD6AC3B033C}"/>
    <cellStyle name="Total 2 5 3 3 5 7" xfId="44666" xr:uid="{622D0119-7C95-414A-A804-A67655990C56}"/>
    <cellStyle name="Total 2 5 3 3 5 8" xfId="44667" xr:uid="{706ACE3B-9856-43E9-8643-5B533DAD8D12}"/>
    <cellStyle name="Total 2 5 3 3 5 9" xfId="44668" xr:uid="{D89366EC-F124-4B64-B01C-B18A4231945A}"/>
    <cellStyle name="Total 2 5 3 3 6" xfId="44669" xr:uid="{6C146976-0BB9-4487-BA32-376F20B6ED17}"/>
    <cellStyle name="Total 2 5 3 3 6 2" xfId="44670" xr:uid="{85397ED4-9FFA-410E-A3A3-97B6563D800A}"/>
    <cellStyle name="Total 2 5 3 3 6 2 2" xfId="44671" xr:uid="{22F644C4-A623-49CB-970E-B68CD5557438}"/>
    <cellStyle name="Total 2 5 3 3 6 2 3" xfId="44672" xr:uid="{60ABB8E2-A7D1-44AC-B610-BFB2F1C1881B}"/>
    <cellStyle name="Total 2 5 3 3 6 3" xfId="44673" xr:uid="{94B0B31B-EA32-4F32-89EA-1E00EB6BEE4F}"/>
    <cellStyle name="Total 2 5 3 3 6 3 2" xfId="44674" xr:uid="{13C71DE9-FEDA-406B-B714-436C8DB05454}"/>
    <cellStyle name="Total 2 5 3 3 6 3 3" xfId="44675" xr:uid="{D84ADC42-D8C3-4B0D-A5AB-DEB4B1038956}"/>
    <cellStyle name="Total 2 5 3 3 6 4" xfId="44676" xr:uid="{8E061E2A-CC9B-4546-B8C8-30269F248BCD}"/>
    <cellStyle name="Total 2 5 3 3 6 4 2" xfId="44677" xr:uid="{85D2EA7D-66D4-4FB0-80CF-97B374C98F2F}"/>
    <cellStyle name="Total 2 5 3 3 6 4 3" xfId="44678" xr:uid="{1CE700B3-C310-4684-B2C1-BF7BDA646B95}"/>
    <cellStyle name="Total 2 5 3 3 6 5" xfId="44679" xr:uid="{1C93A113-6551-4564-B1B9-6BD6A9417111}"/>
    <cellStyle name="Total 2 5 3 3 6 5 2" xfId="44680" xr:uid="{35D2C4C8-6771-41C5-8BBE-6492AC1587D5}"/>
    <cellStyle name="Total 2 5 3 3 6 5 3" xfId="44681" xr:uid="{3E3640BE-4433-456E-B255-4ED054C56948}"/>
    <cellStyle name="Total 2 5 3 3 6 6" xfId="44682" xr:uid="{793C5211-ED14-4D48-998B-4F509461B85B}"/>
    <cellStyle name="Total 2 5 3 3 6 6 2" xfId="44683" xr:uid="{5FB6D546-728E-49D4-A18D-7BDD5B558412}"/>
    <cellStyle name="Total 2 5 3 3 6 6 3" xfId="44684" xr:uid="{D72AF86F-F82C-4863-8CA9-620E80DCDFC2}"/>
    <cellStyle name="Total 2 5 3 3 6 7" xfId="44685" xr:uid="{5860CC8E-7C41-4016-8C1F-A97EC36BBA35}"/>
    <cellStyle name="Total 2 5 3 3 6 8" xfId="44686" xr:uid="{6752B070-2EE9-4673-BCA7-D2D685D95EFC}"/>
    <cellStyle name="Total 2 5 3 3 6 9" xfId="44687" xr:uid="{AEC4062B-F877-4024-B4BD-76482AA89FCF}"/>
    <cellStyle name="Total 2 5 3 3 7" xfId="44688" xr:uid="{99C88751-5B1A-4416-8ECE-419ED3F9A226}"/>
    <cellStyle name="Total 2 5 3 3 7 2" xfId="44689" xr:uid="{614261B1-ACC8-49FF-93F1-2B0E220372E5}"/>
    <cellStyle name="Total 2 5 3 3 7 2 2" xfId="44690" xr:uid="{2FF14AAA-4B2E-4299-89BB-BD49C509B399}"/>
    <cellStyle name="Total 2 5 3 3 7 2 3" xfId="44691" xr:uid="{E765203B-29A7-4CEB-A0A3-940C8DDC7E1E}"/>
    <cellStyle name="Total 2 5 3 3 7 3" xfId="44692" xr:uid="{8E692CD3-3D9F-4E87-982B-50E4A6356095}"/>
    <cellStyle name="Total 2 5 3 3 7 3 2" xfId="44693" xr:uid="{8445D578-3196-4858-BFB0-BF1921C740F9}"/>
    <cellStyle name="Total 2 5 3 3 7 3 3" xfId="44694" xr:uid="{2FF03546-2436-4963-A33B-2F25D30B89A7}"/>
    <cellStyle name="Total 2 5 3 3 7 4" xfId="44695" xr:uid="{707F546A-6D70-4140-8B1D-345DF6732C95}"/>
    <cellStyle name="Total 2 5 3 3 7 4 2" xfId="44696" xr:uid="{6A480649-7DAA-45FC-A1CC-A7CED3411875}"/>
    <cellStyle name="Total 2 5 3 3 7 4 3" xfId="44697" xr:uid="{C76F2D2A-F94B-4428-9508-D2327ED82565}"/>
    <cellStyle name="Total 2 5 3 3 7 5" xfId="44698" xr:uid="{93C1D3DE-292B-4894-B6EC-A3E95C65D9A5}"/>
    <cellStyle name="Total 2 5 3 3 7 5 2" xfId="44699" xr:uid="{B595E25B-3B27-464D-8ABB-6466966E7A99}"/>
    <cellStyle name="Total 2 5 3 3 7 5 3" xfId="44700" xr:uid="{12F9746A-96C2-45CC-9146-20B8D6004A41}"/>
    <cellStyle name="Total 2 5 3 3 7 6" xfId="44701" xr:uid="{96074BB9-B181-480D-A51F-0F72DD78B336}"/>
    <cellStyle name="Total 2 5 3 3 7 6 2" xfId="44702" xr:uid="{2DC12B69-2E42-45BE-A88B-2E028335AB15}"/>
    <cellStyle name="Total 2 5 3 3 7 6 3" xfId="44703" xr:uid="{F00B12DE-D5A7-42D0-9F2F-99D188B7E606}"/>
    <cellStyle name="Total 2 5 3 3 7 7" xfId="44704" xr:uid="{67E94F26-75A8-42D7-83C4-4605D21423AE}"/>
    <cellStyle name="Total 2 5 3 3 7 8" xfId="44705" xr:uid="{FBB608CE-7567-47A9-AB85-C304CD7634E5}"/>
    <cellStyle name="Total 2 5 3 3 7 9" xfId="44706" xr:uid="{C2EF3FCA-AE52-4423-8CD7-258DC08189FD}"/>
    <cellStyle name="Total 2 5 3 3 8" xfId="44707" xr:uid="{A1564B3E-2918-4751-90BD-2EC24CA31E64}"/>
    <cellStyle name="Total 2 5 3 3 8 2" xfId="44708" xr:uid="{50F56D41-D420-4B6B-B0D9-41EB7B483177}"/>
    <cellStyle name="Total 2 5 3 3 8 2 2" xfId="44709" xr:uid="{D5528AB3-792F-4DFD-97F3-8D20B522CA90}"/>
    <cellStyle name="Total 2 5 3 3 8 2 3" xfId="44710" xr:uid="{509A3CA1-4E96-4E3F-9BD0-B6556ADB5261}"/>
    <cellStyle name="Total 2 5 3 3 8 3" xfId="44711" xr:uid="{94308F52-AF54-4318-8245-DB7467EA972D}"/>
    <cellStyle name="Total 2 5 3 3 8 3 2" xfId="44712" xr:uid="{DEC4CFF7-132B-4C9A-B4C6-6A5BD3AFD043}"/>
    <cellStyle name="Total 2 5 3 3 8 3 3" xfId="44713" xr:uid="{EA39EAA2-0E23-434F-8DD3-A13E28B32086}"/>
    <cellStyle name="Total 2 5 3 3 8 4" xfId="44714" xr:uid="{E63C5099-73A2-49FB-A285-60924488EDC1}"/>
    <cellStyle name="Total 2 5 3 3 8 4 2" xfId="44715" xr:uid="{B0D40019-DB3D-4201-AB05-3741178B1359}"/>
    <cellStyle name="Total 2 5 3 3 8 4 3" xfId="44716" xr:uid="{044B3732-35D2-4D23-81B4-7FF6DE9ACD64}"/>
    <cellStyle name="Total 2 5 3 3 8 5" xfId="44717" xr:uid="{C85344CD-3292-46B8-A572-2ECA80577658}"/>
    <cellStyle name="Total 2 5 3 3 8 5 2" xfId="44718" xr:uid="{FF4820D4-E06A-4C26-8EB0-5C401DBA4B75}"/>
    <cellStyle name="Total 2 5 3 3 8 5 3" xfId="44719" xr:uid="{76B7DEA2-4549-4951-82F7-D14310E2CAC7}"/>
    <cellStyle name="Total 2 5 3 3 8 6" xfId="44720" xr:uid="{AFA2FBA9-E92E-419E-9F2D-C9CB098712B8}"/>
    <cellStyle name="Total 2 5 3 3 8 6 2" xfId="44721" xr:uid="{CE2EC17A-78D0-42E5-9B41-237EB3EC8B0F}"/>
    <cellStyle name="Total 2 5 3 3 8 6 3" xfId="44722" xr:uid="{9798F3E0-D79E-4D42-9128-A3ADAC58D7B7}"/>
    <cellStyle name="Total 2 5 3 3 8 7" xfId="44723" xr:uid="{D9B68159-EFC6-45E6-8924-69D113B8D2CE}"/>
    <cellStyle name="Total 2 5 3 3 8 8" xfId="44724" xr:uid="{C6691B08-29A9-4705-B3D7-9603FC2FFFB0}"/>
    <cellStyle name="Total 2 5 3 3 8 9" xfId="44725" xr:uid="{54FAC361-D201-4196-97D4-3F3FA69A971A}"/>
    <cellStyle name="Total 2 5 3 3 9" xfId="44726" xr:uid="{81B4A683-091A-4883-A3DC-7FD15CC9859B}"/>
    <cellStyle name="Total 2 5 3 3 9 2" xfId="44727" xr:uid="{AB05A20C-45A1-4B3C-8E1F-3C9EB57EE5D7}"/>
    <cellStyle name="Total 2 5 3 3 9 2 2" xfId="44728" xr:uid="{1696353F-C660-4168-A895-45E7A03A71AF}"/>
    <cellStyle name="Total 2 5 3 3 9 2 3" xfId="44729" xr:uid="{8CDF5BF0-BB02-4562-9E7C-0F4134E89CA9}"/>
    <cellStyle name="Total 2 5 3 3 9 3" xfId="44730" xr:uid="{236495C4-69F8-4304-A711-B8A4BEBE62E6}"/>
    <cellStyle name="Total 2 5 3 3 9 3 2" xfId="44731" xr:uid="{45A9F682-F7A9-49AD-9D1A-C5F14B3BC99D}"/>
    <cellStyle name="Total 2 5 3 3 9 3 3" xfId="44732" xr:uid="{3F2D07E0-40C1-43D1-BBAA-56464B551438}"/>
    <cellStyle name="Total 2 5 3 3 9 4" xfId="44733" xr:uid="{5886D5BE-7059-4B20-8497-A4CB323EF610}"/>
    <cellStyle name="Total 2 5 3 3 9 4 2" xfId="44734" xr:uid="{73515B73-9F21-4966-9309-9273BEFE2D0F}"/>
    <cellStyle name="Total 2 5 3 3 9 4 3" xfId="44735" xr:uid="{5036C3AF-930D-4A81-A8C6-37B0BEDB145C}"/>
    <cellStyle name="Total 2 5 3 3 9 5" xfId="44736" xr:uid="{E5625C8C-1614-4D5C-88C2-E9BBB0F046DD}"/>
    <cellStyle name="Total 2 5 3 3 9 5 2" xfId="44737" xr:uid="{88695175-C18B-4819-B219-18E1CEC5E1AD}"/>
    <cellStyle name="Total 2 5 3 3 9 5 3" xfId="44738" xr:uid="{85C8B1DE-331F-4D7C-AF2B-BBE8C8CAB917}"/>
    <cellStyle name="Total 2 5 3 3 9 6" xfId="44739" xr:uid="{0A363BFA-CC6F-4E71-BE95-45A8A8E07BF3}"/>
    <cellStyle name="Total 2 5 3 3 9 6 2" xfId="44740" xr:uid="{ACB9F87F-18F1-490B-9E2D-4B7707749D77}"/>
    <cellStyle name="Total 2 5 3 3 9 6 3" xfId="44741" xr:uid="{CC6D9FA0-70EA-4F83-896A-F8F2ACEFA869}"/>
    <cellStyle name="Total 2 5 3 3 9 7" xfId="44742" xr:uid="{D4CC939A-C834-4A88-BBF3-AC24E973FCD9}"/>
    <cellStyle name="Total 2 5 3 3 9 8" xfId="44743" xr:uid="{B2133AAC-9B72-4776-A3C0-0BB32AF2DBE3}"/>
    <cellStyle name="Total 2 5 3 4" xfId="44744" xr:uid="{4317DB3A-8C68-41A7-995A-E272A3FBC222}"/>
    <cellStyle name="Total 2 5 3 4 10" xfId="44745" xr:uid="{9640950C-0350-4E62-910B-18F6887B68DF}"/>
    <cellStyle name="Total 2 5 3 4 11" xfId="44746" xr:uid="{C2546791-C18D-40BF-8C4D-9CE9C83238BB}"/>
    <cellStyle name="Total 2 5 3 4 2" xfId="44747" xr:uid="{29179F29-7723-477A-9380-B95FB50227D7}"/>
    <cellStyle name="Total 2 5 3 4 2 2" xfId="44748" xr:uid="{D1F41332-519D-4093-8A18-99567D3AA226}"/>
    <cellStyle name="Total 2 5 3 4 2 3" xfId="44749" xr:uid="{8995D869-6558-4AFC-82C0-D1A522983348}"/>
    <cellStyle name="Total 2 5 3 4 2 4" xfId="44750" xr:uid="{FE42C4F5-C4ED-4AA9-96E3-F419BA2FD4B8}"/>
    <cellStyle name="Total 2 5 3 4 3" xfId="44751" xr:uid="{79E57945-B9F3-4FF8-891E-3C3A1A3A0539}"/>
    <cellStyle name="Total 2 5 3 4 3 2" xfId="44752" xr:uid="{F1C432FC-6577-4D06-9CE9-047AF27301CF}"/>
    <cellStyle name="Total 2 5 3 4 3 3" xfId="44753" xr:uid="{F5DD805C-74CD-43F4-8884-AA716DE9D392}"/>
    <cellStyle name="Total 2 5 3 4 3 4" xfId="44754" xr:uid="{88737513-01A7-43D5-913B-A6F1A4F07265}"/>
    <cellStyle name="Total 2 5 3 4 4" xfId="44755" xr:uid="{62F39A1D-0CB3-4A84-B7B9-52742BE52EEE}"/>
    <cellStyle name="Total 2 5 3 4 4 2" xfId="44756" xr:uid="{D47BD988-B255-497C-9CB4-6A5E99E5C736}"/>
    <cellStyle name="Total 2 5 3 4 4 3" xfId="44757" xr:uid="{E887CC54-BF4A-4558-9EDF-2CD93DACFA33}"/>
    <cellStyle name="Total 2 5 3 4 4 4" xfId="44758" xr:uid="{558A39C0-46F5-4AF7-B6FD-C3F338765388}"/>
    <cellStyle name="Total 2 5 3 4 5" xfId="44759" xr:uid="{384A19FA-5247-4A91-9FCD-C92A2DF0BEBB}"/>
    <cellStyle name="Total 2 5 3 4 5 2" xfId="44760" xr:uid="{93139EDC-AD3C-4081-A95C-F30C33196414}"/>
    <cellStyle name="Total 2 5 3 4 5 3" xfId="44761" xr:uid="{CD53E375-4442-4A2D-84CA-0F9BE6460E7B}"/>
    <cellStyle name="Total 2 5 3 4 5 4" xfId="44762" xr:uid="{457DA3F1-177D-4F8D-9FBC-814789B1EAE9}"/>
    <cellStyle name="Total 2 5 3 4 6" xfId="44763" xr:uid="{1596B37B-8D51-40A1-90B7-78D26DEDCCFF}"/>
    <cellStyle name="Total 2 5 3 4 6 2" xfId="44764" xr:uid="{3271E47C-F253-4A32-9287-204CC93D7414}"/>
    <cellStyle name="Total 2 5 3 4 6 3" xfId="44765" xr:uid="{084B708A-19DA-43C3-B8CE-83592169679D}"/>
    <cellStyle name="Total 2 5 3 4 6 4" xfId="44766" xr:uid="{C55395E6-558F-4D45-B86D-44BA95B0276F}"/>
    <cellStyle name="Total 2 5 3 4 7" xfId="44767" xr:uid="{B3B21751-9FF2-4001-AD64-5F2E05BC4085}"/>
    <cellStyle name="Total 2 5 3 4 8" xfId="44768" xr:uid="{4979A290-8EFF-4ABF-9603-BA236F2BCF27}"/>
    <cellStyle name="Total 2 5 3 4 9" xfId="44769" xr:uid="{521A09E4-8EA4-4323-AE33-DA8B5AD1908B}"/>
    <cellStyle name="Total 2 5 3 5" xfId="44770" xr:uid="{038D9A18-B8FF-4562-962A-8246084823AE}"/>
    <cellStyle name="Total 2 5 3 5 10" xfId="44771" xr:uid="{B55EB67A-0E23-490A-8F8E-00F14872E99D}"/>
    <cellStyle name="Total 2 5 3 5 11" xfId="44772" xr:uid="{13E93817-3B1A-42A6-A57C-88E9E5B9A37C}"/>
    <cellStyle name="Total 2 5 3 5 2" xfId="44773" xr:uid="{7C2E4C61-1095-4D06-8C41-1CA3003EE42C}"/>
    <cellStyle name="Total 2 5 3 5 2 2" xfId="44774" xr:uid="{D6E5C864-C5B4-483C-98A2-D6EE7DDD3CE9}"/>
    <cellStyle name="Total 2 5 3 5 2 3" xfId="44775" xr:uid="{15B45B56-3A06-45A5-B824-133087F3AA4A}"/>
    <cellStyle name="Total 2 5 3 5 2 4" xfId="44776" xr:uid="{E1267CCE-9613-4EDD-BB1B-15560661DDC5}"/>
    <cellStyle name="Total 2 5 3 5 3" xfId="44777" xr:uid="{6FBCA687-C20A-4C2A-8650-DD68A405C9F7}"/>
    <cellStyle name="Total 2 5 3 5 3 2" xfId="44778" xr:uid="{E49883A6-59FB-4711-AE25-34A273647AD6}"/>
    <cellStyle name="Total 2 5 3 5 3 3" xfId="44779" xr:uid="{29B850BE-B497-4A5A-A87D-60903FD43533}"/>
    <cellStyle name="Total 2 5 3 5 3 4" xfId="44780" xr:uid="{6C58AABF-7EFC-4317-A1CA-4EE9420B5A63}"/>
    <cellStyle name="Total 2 5 3 5 4" xfId="44781" xr:uid="{D89331C8-1655-4E29-B494-FD45304F369A}"/>
    <cellStyle name="Total 2 5 3 5 4 2" xfId="44782" xr:uid="{D74245B0-0A7B-4BAD-956E-BA595C44486F}"/>
    <cellStyle name="Total 2 5 3 5 4 3" xfId="44783" xr:uid="{908AF7A5-CB14-44B1-A1FA-C3E8D5EF00E9}"/>
    <cellStyle name="Total 2 5 3 5 4 4" xfId="44784" xr:uid="{505CB5F2-1420-4B41-9D75-69D566C41ED8}"/>
    <cellStyle name="Total 2 5 3 5 5" xfId="44785" xr:uid="{65E0EAD6-8260-4C03-B965-83E53E15FDAF}"/>
    <cellStyle name="Total 2 5 3 5 5 2" xfId="44786" xr:uid="{B6D9E439-A2F1-4206-90BF-16900A1B0157}"/>
    <cellStyle name="Total 2 5 3 5 5 3" xfId="44787" xr:uid="{521B8E92-4670-44B9-ADDE-10721EC6B2F0}"/>
    <cellStyle name="Total 2 5 3 5 5 4" xfId="44788" xr:uid="{1FEAE1FE-03F6-4F1D-A0EF-5594B13C0B0B}"/>
    <cellStyle name="Total 2 5 3 5 6" xfId="44789" xr:uid="{A0379666-5633-4124-AC18-B6F9F66F831A}"/>
    <cellStyle name="Total 2 5 3 5 6 2" xfId="44790" xr:uid="{331B6674-E4A9-4978-8198-1AA76A5649FC}"/>
    <cellStyle name="Total 2 5 3 5 6 3" xfId="44791" xr:uid="{DA31EDFE-D818-4D5C-BD0F-8A654A365164}"/>
    <cellStyle name="Total 2 5 3 5 6 4" xfId="44792" xr:uid="{2364DCCC-1602-4285-A3C5-E5124A652CCA}"/>
    <cellStyle name="Total 2 5 3 5 7" xfId="44793" xr:uid="{B65F1E49-6135-4D7E-9A31-45FA30704A5A}"/>
    <cellStyle name="Total 2 5 3 5 8" xfId="44794" xr:uid="{28DC0EC2-367D-4CA7-9DD0-767689A25BCF}"/>
    <cellStyle name="Total 2 5 3 5 9" xfId="44795" xr:uid="{300FA962-0A81-459B-8D3C-B82A45A1C060}"/>
    <cellStyle name="Total 2 5 3 6" xfId="44796" xr:uid="{207815B7-F6A6-4242-8322-F49E2D4EE7D0}"/>
    <cellStyle name="Total 2 5 3 6 2" xfId="44797" xr:uid="{197E52F5-9DFB-468C-9871-22FAD1EAD794}"/>
    <cellStyle name="Total 2 5 3 6 2 2" xfId="44798" xr:uid="{2D6BEDB2-A0AE-45B8-BB00-B49558DCE719}"/>
    <cellStyle name="Total 2 5 3 6 2 3" xfId="44799" xr:uid="{0EB8964A-643E-4263-B16A-F1E764B32E5A}"/>
    <cellStyle name="Total 2 5 3 6 3" xfId="44800" xr:uid="{14E3C189-CDE1-45B8-8859-3A8E46B105C8}"/>
    <cellStyle name="Total 2 5 3 6 3 2" xfId="44801" xr:uid="{9FDF8240-8AE2-4911-B682-275DC91D54D9}"/>
    <cellStyle name="Total 2 5 3 6 3 3" xfId="44802" xr:uid="{F84F1E1C-DACB-4383-A406-6F553E2FE993}"/>
    <cellStyle name="Total 2 5 3 6 4" xfId="44803" xr:uid="{5EB7E045-3C1E-4C18-B58F-8125707E5595}"/>
    <cellStyle name="Total 2 5 3 6 4 2" xfId="44804" xr:uid="{D7F789D7-57B2-4DB1-B428-F4888F0A05FB}"/>
    <cellStyle name="Total 2 5 3 6 4 3" xfId="44805" xr:uid="{BB048D25-C87A-4BE1-9F5B-FD79192BD9EE}"/>
    <cellStyle name="Total 2 5 3 6 5" xfId="44806" xr:uid="{E743F9AF-825C-4172-A6DB-0F638F042B6C}"/>
    <cellStyle name="Total 2 5 3 6 5 2" xfId="44807" xr:uid="{24EFB319-E12E-4775-806C-C88D945BC8A8}"/>
    <cellStyle name="Total 2 5 3 6 5 3" xfId="44808" xr:uid="{E7FF1F49-B4D2-4F52-83FD-781317E843CC}"/>
    <cellStyle name="Total 2 5 3 6 6" xfId="44809" xr:uid="{176CBB27-6A65-4302-91F8-E5E0618B95F9}"/>
    <cellStyle name="Total 2 5 3 6 6 2" xfId="44810" xr:uid="{B9AD408D-2700-4ADE-8A3D-E10F45E38C67}"/>
    <cellStyle name="Total 2 5 3 6 6 3" xfId="44811" xr:uid="{AA91D1F4-EE9A-4244-92AC-70A3BB8AE232}"/>
    <cellStyle name="Total 2 5 3 6 7" xfId="44812" xr:uid="{24BA7956-3982-459F-9A3C-DBDE53D3DF23}"/>
    <cellStyle name="Total 2 5 3 6 8" xfId="44813" xr:uid="{DFFD59CA-E531-426B-A71A-9142B00A3D17}"/>
    <cellStyle name="Total 2 5 3 6 9" xfId="44814" xr:uid="{815D181A-FFCB-456C-932A-0CAEE29FE5DC}"/>
    <cellStyle name="Total 2 5 3 7" xfId="44815" xr:uid="{E1190ADD-4D0B-4581-8117-85F3A1029B44}"/>
    <cellStyle name="Total 2 5 3 7 2" xfId="44816" xr:uid="{2258BE07-A1C6-4CFE-B1CF-5A8B09C0110A}"/>
    <cellStyle name="Total 2 5 3 7 2 2" xfId="44817" xr:uid="{EDD527D8-CFB1-4849-B647-7E292C15F19C}"/>
    <cellStyle name="Total 2 5 3 7 2 3" xfId="44818" xr:uid="{D9C13D0D-E1D7-4669-8200-35F72E432AD9}"/>
    <cellStyle name="Total 2 5 3 7 3" xfId="44819" xr:uid="{413330F5-08B1-4FB8-87D9-DE6A44748709}"/>
    <cellStyle name="Total 2 5 3 7 3 2" xfId="44820" xr:uid="{DB76DE29-672B-4FC2-A12B-174530019CBA}"/>
    <cellStyle name="Total 2 5 3 7 3 3" xfId="44821" xr:uid="{F881B40C-CCA4-46F8-9B7B-C69E72091B79}"/>
    <cellStyle name="Total 2 5 3 7 4" xfId="44822" xr:uid="{6D995698-8B5D-4568-978B-02E1CFAACF49}"/>
    <cellStyle name="Total 2 5 3 7 4 2" xfId="44823" xr:uid="{F88AF1B0-3396-4BCF-B7DD-3F7C79809671}"/>
    <cellStyle name="Total 2 5 3 7 4 3" xfId="44824" xr:uid="{2938ADFA-9EDF-47DC-9815-13473EB8EABB}"/>
    <cellStyle name="Total 2 5 3 7 5" xfId="44825" xr:uid="{1C6195DE-529F-47CF-945E-C023348B01BB}"/>
    <cellStyle name="Total 2 5 3 7 5 2" xfId="44826" xr:uid="{91687C58-7B95-4657-A76D-4B5ED0196450}"/>
    <cellStyle name="Total 2 5 3 7 5 3" xfId="44827" xr:uid="{09B22E35-5FD9-4DDC-A1B5-D55C24F1DCC0}"/>
    <cellStyle name="Total 2 5 3 7 6" xfId="44828" xr:uid="{FBB88EFF-9857-4273-A692-B3B64719B91D}"/>
    <cellStyle name="Total 2 5 3 7 6 2" xfId="44829" xr:uid="{D6567839-9428-4954-BF67-3F6E1F174A59}"/>
    <cellStyle name="Total 2 5 3 7 6 3" xfId="44830" xr:uid="{461840D9-8A4E-43A2-AB7D-769E00126E94}"/>
    <cellStyle name="Total 2 5 3 7 7" xfId="44831" xr:uid="{2C34094C-8068-4848-98C5-CA258D129E94}"/>
    <cellStyle name="Total 2 5 3 7 8" xfId="44832" xr:uid="{C2CEBDF9-C879-4D15-8EC2-9BC4B3EA63F0}"/>
    <cellStyle name="Total 2 5 3 7 9" xfId="44833" xr:uid="{B82B211B-88DA-469C-A166-45FD35EC8222}"/>
    <cellStyle name="Total 2 5 3 8" xfId="44834" xr:uid="{B659D9A2-88B2-4994-9371-0E06E6115C09}"/>
    <cellStyle name="Total 2 5 3 8 2" xfId="44835" xr:uid="{C47F76ED-BFFF-4664-AA7C-7ECC7C735472}"/>
    <cellStyle name="Total 2 5 3 8 2 2" xfId="44836" xr:uid="{7CC40ADF-AE8E-43A8-BE2B-3C2A319D0F0C}"/>
    <cellStyle name="Total 2 5 3 8 2 3" xfId="44837" xr:uid="{1798602F-2B9E-42E6-A424-3B711B1D3DB3}"/>
    <cellStyle name="Total 2 5 3 8 3" xfId="44838" xr:uid="{06A87C20-673A-43D5-A2B2-5033D6FC36E0}"/>
    <cellStyle name="Total 2 5 3 8 3 2" xfId="44839" xr:uid="{A2BE2248-60E3-4D3B-AEED-B810C124F31E}"/>
    <cellStyle name="Total 2 5 3 8 3 3" xfId="44840" xr:uid="{E655410B-F391-4A27-8B19-4F40CC55B380}"/>
    <cellStyle name="Total 2 5 3 8 4" xfId="44841" xr:uid="{05C6DA3D-44FB-4907-9757-7582DFC441E7}"/>
    <cellStyle name="Total 2 5 3 8 4 2" xfId="44842" xr:uid="{93835A9D-DEA4-4525-8A7B-57FB0C423040}"/>
    <cellStyle name="Total 2 5 3 8 4 3" xfId="44843" xr:uid="{27F4C296-DC1B-46D5-853E-4A876A6009F4}"/>
    <cellStyle name="Total 2 5 3 8 5" xfId="44844" xr:uid="{A276C3B3-8D50-42A9-B4F4-272BD6800C7B}"/>
    <cellStyle name="Total 2 5 3 8 5 2" xfId="44845" xr:uid="{20C87504-121E-4105-8A7A-9263BC1ABFE5}"/>
    <cellStyle name="Total 2 5 3 8 5 3" xfId="44846" xr:uid="{935C8CDC-7B44-482E-BCC6-BE8E3A6A924D}"/>
    <cellStyle name="Total 2 5 3 8 6" xfId="44847" xr:uid="{F0F76353-CB51-43F8-86E7-8EDD7DB94787}"/>
    <cellStyle name="Total 2 5 3 8 6 2" xfId="44848" xr:uid="{227CA7F5-CDBC-4951-A461-4DBC8C76A4DC}"/>
    <cellStyle name="Total 2 5 3 8 6 3" xfId="44849" xr:uid="{4AFF2B67-DFDC-469D-B167-D627006EFC62}"/>
    <cellStyle name="Total 2 5 3 8 7" xfId="44850" xr:uid="{588B82A3-DE1C-413E-BD7A-ED5811835777}"/>
    <cellStyle name="Total 2 5 3 8 8" xfId="44851" xr:uid="{8850BE7D-E0B2-4974-8AC1-1C6D0B72ED64}"/>
    <cellStyle name="Total 2 5 3 8 9" xfId="44852" xr:uid="{33FD3783-A72D-4923-99C5-19F93CC6A467}"/>
    <cellStyle name="Total 2 5 3 9" xfId="44853" xr:uid="{B4F346AB-2483-43A6-88BF-0CF0ECB4CE05}"/>
    <cellStyle name="Total 2 5 3 9 2" xfId="44854" xr:uid="{546ECC7E-D7DE-45EC-A66A-9C7C862F40A8}"/>
    <cellStyle name="Total 2 5 3 9 2 2" xfId="44855" xr:uid="{EBB0416B-6748-49CD-9211-FBAEDD0A884C}"/>
    <cellStyle name="Total 2 5 3 9 2 3" xfId="44856" xr:uid="{FEC7521B-57FE-48C5-9872-A45BE51A8DCD}"/>
    <cellStyle name="Total 2 5 3 9 3" xfId="44857" xr:uid="{7E532B11-88AA-4870-92CA-FEDCB50E8D70}"/>
    <cellStyle name="Total 2 5 3 9 3 2" xfId="44858" xr:uid="{F38E4FD7-216F-498F-893A-5CE80E745CDE}"/>
    <cellStyle name="Total 2 5 3 9 3 3" xfId="44859" xr:uid="{CD3311D2-22DB-4AE1-B0F0-FF8802C2EBBC}"/>
    <cellStyle name="Total 2 5 3 9 4" xfId="44860" xr:uid="{F2F99CF6-A979-4721-A261-0CFC3AEA4DE7}"/>
    <cellStyle name="Total 2 5 3 9 4 2" xfId="44861" xr:uid="{3B0F09F3-2483-4992-A220-B8A1C98A9564}"/>
    <cellStyle name="Total 2 5 3 9 4 3" xfId="44862" xr:uid="{FF5EA27E-D7BA-463E-BF00-7D7D4424FF1B}"/>
    <cellStyle name="Total 2 5 3 9 5" xfId="44863" xr:uid="{13987873-9E70-4081-9E82-3B4155515266}"/>
    <cellStyle name="Total 2 5 3 9 5 2" xfId="44864" xr:uid="{D56639EC-895B-4E0F-8C4F-7419AC168135}"/>
    <cellStyle name="Total 2 5 3 9 5 3" xfId="44865" xr:uid="{528C4814-3654-466A-A646-A9F934DC3E30}"/>
    <cellStyle name="Total 2 5 3 9 6" xfId="44866" xr:uid="{E87655D6-0FF1-402F-8DFD-B0F1D3CF8043}"/>
    <cellStyle name="Total 2 5 3 9 6 2" xfId="44867" xr:uid="{16C938DC-9F05-4B05-8AFD-2862FF8B2301}"/>
    <cellStyle name="Total 2 5 3 9 6 3" xfId="44868" xr:uid="{65ADBE75-2D94-45F7-81F9-7947FDD5B5D2}"/>
    <cellStyle name="Total 2 5 3 9 7" xfId="44869" xr:uid="{3EA03CFD-7D17-4D18-B1CA-786EBDE8B70B}"/>
    <cellStyle name="Total 2 5 3 9 8" xfId="44870" xr:uid="{33F0A8C5-9FF1-4E15-91AD-5702C2F70F54}"/>
    <cellStyle name="Total 2 5 3 9 9" xfId="44871" xr:uid="{54F5B131-48E7-4D38-94AB-6DF668A703A3}"/>
    <cellStyle name="Total 2 5 4" xfId="44872" xr:uid="{4E9ADFA2-6828-4322-AB3E-9E340D9B4892}"/>
    <cellStyle name="Total 2 5 4 10" xfId="44873" xr:uid="{51559960-4CF3-4A7F-A1C2-907B4CBF6ECE}"/>
    <cellStyle name="Total 2 5 4 10 2" xfId="44874" xr:uid="{C1F78316-7277-400B-B718-00765F3562E6}"/>
    <cellStyle name="Total 2 5 4 10 2 2" xfId="44875" xr:uid="{5B800FBF-B9DA-4981-8EAF-BC1B2D708671}"/>
    <cellStyle name="Total 2 5 4 10 2 3" xfId="44876" xr:uid="{653B6B55-03F8-4975-AB82-382A81620181}"/>
    <cellStyle name="Total 2 5 4 10 3" xfId="44877" xr:uid="{D4DB01B8-7141-42B1-BC87-857843D65A83}"/>
    <cellStyle name="Total 2 5 4 10 3 2" xfId="44878" xr:uid="{A592BE6B-AF0A-47F1-B7E3-27FB336A3B5E}"/>
    <cellStyle name="Total 2 5 4 10 3 3" xfId="44879" xr:uid="{1396A82D-DE44-4DE2-A91A-E86359D29DE3}"/>
    <cellStyle name="Total 2 5 4 10 4" xfId="44880" xr:uid="{CB5F3EA9-EB50-4AFD-B0FE-C2B5CD554362}"/>
    <cellStyle name="Total 2 5 4 10 4 2" xfId="44881" xr:uid="{24EFA7F7-E032-416A-B60F-FA0B4606D6B0}"/>
    <cellStyle name="Total 2 5 4 10 4 3" xfId="44882" xr:uid="{9800A535-2A2E-425E-8571-349A25DB52AD}"/>
    <cellStyle name="Total 2 5 4 10 5" xfId="44883" xr:uid="{F98B71E6-AC25-44B9-B199-AA8FEB09011E}"/>
    <cellStyle name="Total 2 5 4 10 5 2" xfId="44884" xr:uid="{3D1D4A66-5CCF-4675-8896-CF91E8163FEE}"/>
    <cellStyle name="Total 2 5 4 10 5 3" xfId="44885" xr:uid="{89AA2A99-9D33-4559-9145-06D134D883DE}"/>
    <cellStyle name="Total 2 5 4 10 6" xfId="44886" xr:uid="{F94E7C7E-CEE5-49A3-A763-2962172313D8}"/>
    <cellStyle name="Total 2 5 4 10 6 2" xfId="44887" xr:uid="{20078BD9-5D98-4AB2-B822-FF6A58C1CDCA}"/>
    <cellStyle name="Total 2 5 4 10 6 3" xfId="44888" xr:uid="{57B2A65C-4E66-4979-B671-ABB01907DD02}"/>
    <cellStyle name="Total 2 5 4 10 7" xfId="44889" xr:uid="{D4C825B0-BB8B-4283-AFD1-2ADD01C093EA}"/>
    <cellStyle name="Total 2 5 4 10 8" xfId="44890" xr:uid="{E3A852F7-E6CB-429D-914D-32A69E7A4DD2}"/>
    <cellStyle name="Total 2 5 4 11" xfId="44891" xr:uid="{7580A468-DBE3-453A-9FBE-200B2DB6A955}"/>
    <cellStyle name="Total 2 5 4 11 2" xfId="44892" xr:uid="{68654812-887F-4027-81B3-01686C9D1616}"/>
    <cellStyle name="Total 2 5 4 11 2 2" xfId="44893" xr:uid="{727D173D-AA8D-47C4-9D1A-F49E88D5AD62}"/>
    <cellStyle name="Total 2 5 4 11 2 3" xfId="44894" xr:uid="{612F3B9B-6F65-41E1-A6B2-A8BCBA9FF83B}"/>
    <cellStyle name="Total 2 5 4 11 3" xfId="44895" xr:uid="{BF640017-AB54-41D9-892C-97DB943DFAE5}"/>
    <cellStyle name="Total 2 5 4 11 3 2" xfId="44896" xr:uid="{E4D9F2F7-F260-4EC2-8BFF-461B8FEA5397}"/>
    <cellStyle name="Total 2 5 4 11 3 3" xfId="44897" xr:uid="{CE18D993-9B41-4343-A608-4FF37732CE34}"/>
    <cellStyle name="Total 2 5 4 11 4" xfId="44898" xr:uid="{9DE4BAFF-DE38-4960-A4D7-FFA8E37935E0}"/>
    <cellStyle name="Total 2 5 4 11 4 2" xfId="44899" xr:uid="{D2A2FFE8-BFD4-4C73-87D8-9DC1F75CF2D4}"/>
    <cellStyle name="Total 2 5 4 11 4 3" xfId="44900" xr:uid="{C7AF7201-2FEE-44B6-ADC8-51BFA6914648}"/>
    <cellStyle name="Total 2 5 4 11 5" xfId="44901" xr:uid="{F41BFFD7-112C-456A-BE71-0A111D1C1C2A}"/>
    <cellStyle name="Total 2 5 4 11 5 2" xfId="44902" xr:uid="{35658751-B301-40A9-9208-FE62852111B2}"/>
    <cellStyle name="Total 2 5 4 11 5 3" xfId="44903" xr:uid="{B5EA16FC-5E8E-4FF2-8DD2-89AD2DA9F8C7}"/>
    <cellStyle name="Total 2 5 4 11 6" xfId="44904" xr:uid="{A90FF5F7-DFB4-4D36-95EB-6016D7FEE655}"/>
    <cellStyle name="Total 2 5 4 11 6 2" xfId="44905" xr:uid="{A1347245-4987-4D0B-B112-5413BFC586B9}"/>
    <cellStyle name="Total 2 5 4 11 6 3" xfId="44906" xr:uid="{64D3166A-FC9F-438C-8B8B-305914CA0EEF}"/>
    <cellStyle name="Total 2 5 4 11 7" xfId="44907" xr:uid="{8FB0717E-38B5-4C71-844B-F7F079F6B891}"/>
    <cellStyle name="Total 2 5 4 11 8" xfId="44908" xr:uid="{89765433-4F14-461B-B143-0DF79D99B0C3}"/>
    <cellStyle name="Total 2 5 4 12" xfId="44909" xr:uid="{2957DA04-8014-4C78-9E70-ACEFEDA6EBFF}"/>
    <cellStyle name="Total 2 5 4 12 2" xfId="44910" xr:uid="{0F1E5138-8032-4F96-BCD8-94405F0187A9}"/>
    <cellStyle name="Total 2 5 4 12 2 2" xfId="44911" xr:uid="{5B4EF179-018F-4F0A-AFC0-60ADB56644AA}"/>
    <cellStyle name="Total 2 5 4 12 2 3" xfId="44912" xr:uid="{0466FFCC-099A-4F95-8812-9B97C66A38EA}"/>
    <cellStyle name="Total 2 5 4 12 3" xfId="44913" xr:uid="{37529A04-9291-40C7-B952-2EDD5C9D5C32}"/>
    <cellStyle name="Total 2 5 4 12 3 2" xfId="44914" xr:uid="{AA738881-2FAA-49CA-9A03-9820C3DF1476}"/>
    <cellStyle name="Total 2 5 4 12 3 3" xfId="44915" xr:uid="{20D108F3-6951-4801-A812-9B70E29F2F26}"/>
    <cellStyle name="Total 2 5 4 12 4" xfId="44916" xr:uid="{4E3ED3F8-17DE-4A3F-BF3D-92D0FB37486D}"/>
    <cellStyle name="Total 2 5 4 12 4 2" xfId="44917" xr:uid="{D02E4CF7-3C86-4C44-8256-9D1D4F587F0F}"/>
    <cellStyle name="Total 2 5 4 12 4 3" xfId="44918" xr:uid="{8FA60B46-22D3-4132-A16B-8C6F5D329A54}"/>
    <cellStyle name="Total 2 5 4 12 5" xfId="44919" xr:uid="{ED698004-E195-48A7-ABAB-55BBFBEB8FF2}"/>
    <cellStyle name="Total 2 5 4 12 5 2" xfId="44920" xr:uid="{59D45B39-B6A8-4ABF-8A94-E3B932610C10}"/>
    <cellStyle name="Total 2 5 4 12 5 3" xfId="44921" xr:uid="{57BEBE07-2C4B-4F38-8130-A553DF603E27}"/>
    <cellStyle name="Total 2 5 4 12 6" xfId="44922" xr:uid="{969933BF-6A7D-438E-9A04-EC74C3F595B4}"/>
    <cellStyle name="Total 2 5 4 12 6 2" xfId="44923" xr:uid="{5709587E-847E-4210-9F31-E0B1220AF15D}"/>
    <cellStyle name="Total 2 5 4 12 6 3" xfId="44924" xr:uid="{EC43E099-2766-4C61-9B82-F650BC8786B4}"/>
    <cellStyle name="Total 2 5 4 12 7" xfId="44925" xr:uid="{671F8170-CB18-4FB5-B0D5-EE6B010F8066}"/>
    <cellStyle name="Total 2 5 4 12 8" xfId="44926" xr:uid="{BCE883B4-B8B0-4AB9-B0ED-94B1288D187B}"/>
    <cellStyle name="Total 2 5 4 13" xfId="44927" xr:uid="{E8CAB53A-2C41-4DEF-BAB3-7C601281CF66}"/>
    <cellStyle name="Total 2 5 4 13 2" xfId="44928" xr:uid="{D0A182A2-2137-4A6D-A966-C8860C396F13}"/>
    <cellStyle name="Total 2 5 4 13 2 2" xfId="44929" xr:uid="{2D381C73-B1BF-420B-8C4C-A6F58CD11971}"/>
    <cellStyle name="Total 2 5 4 13 2 3" xfId="44930" xr:uid="{7C235854-765D-45A2-B0FE-535DC064C81A}"/>
    <cellStyle name="Total 2 5 4 13 3" xfId="44931" xr:uid="{5621373E-35A3-4DE9-BB3E-8CE63BF41C3C}"/>
    <cellStyle name="Total 2 5 4 13 3 2" xfId="44932" xr:uid="{E5E74437-6A1E-426B-883B-393DA76A2C29}"/>
    <cellStyle name="Total 2 5 4 13 3 3" xfId="44933" xr:uid="{978F3DC0-B1C2-4A72-9ADF-297ED042FC78}"/>
    <cellStyle name="Total 2 5 4 13 4" xfId="44934" xr:uid="{58DE8D3C-8536-4670-82A9-F9A03A64F4A1}"/>
    <cellStyle name="Total 2 5 4 13 4 2" xfId="44935" xr:uid="{DACE0DF0-E96A-4647-B25E-047582B9ADFC}"/>
    <cellStyle name="Total 2 5 4 13 4 3" xfId="44936" xr:uid="{0D3D39FB-E91C-4AF7-A44A-153651303F06}"/>
    <cellStyle name="Total 2 5 4 13 5" xfId="44937" xr:uid="{D505B903-F3BF-46C2-8B51-0FE0FEB3A1E0}"/>
    <cellStyle name="Total 2 5 4 13 5 2" xfId="44938" xr:uid="{CE56F293-15EA-49CF-B4AF-2E71D789F98B}"/>
    <cellStyle name="Total 2 5 4 13 5 3" xfId="44939" xr:uid="{19B925A4-DA0A-4195-8EC1-B66F6D9B05D8}"/>
    <cellStyle name="Total 2 5 4 13 6" xfId="44940" xr:uid="{0A77BA20-299E-4128-8863-CB98F516B844}"/>
    <cellStyle name="Total 2 5 4 13 6 2" xfId="44941" xr:uid="{10EAB091-C41F-4D94-855A-F78425AD1D68}"/>
    <cellStyle name="Total 2 5 4 13 6 3" xfId="44942" xr:uid="{8E8EEB0F-4970-4F7B-B8EA-9F070161D861}"/>
    <cellStyle name="Total 2 5 4 13 7" xfId="44943" xr:uid="{322B9B2D-AEFA-4B12-8954-E3494DD80B47}"/>
    <cellStyle name="Total 2 5 4 13 8" xfId="44944" xr:uid="{50650ECC-5FDE-45EC-9EF5-EACE5623900B}"/>
    <cellStyle name="Total 2 5 4 14" xfId="44945" xr:uid="{C28F5FA6-501B-4174-85B4-347F2AB568A5}"/>
    <cellStyle name="Total 2 5 4 14 2" xfId="44946" xr:uid="{6FABD83A-DF49-438F-BF4F-1BFA0B1A4CAE}"/>
    <cellStyle name="Total 2 5 4 14 2 2" xfId="44947" xr:uid="{9505A95C-84A4-4FF1-BA68-D4599BB9D1F7}"/>
    <cellStyle name="Total 2 5 4 14 2 3" xfId="44948" xr:uid="{E4AF7D9C-0C7E-4FE3-B849-0C3CD354B8EB}"/>
    <cellStyle name="Total 2 5 4 14 3" xfId="44949" xr:uid="{8D379F5E-BA19-450C-AE80-0D66601C7E9E}"/>
    <cellStyle name="Total 2 5 4 14 3 2" xfId="44950" xr:uid="{5DF24FEA-FA12-4A00-8F0A-66DF8ABFB8CC}"/>
    <cellStyle name="Total 2 5 4 14 3 3" xfId="44951" xr:uid="{BA8E73FE-869A-4DE4-984F-336A5850A243}"/>
    <cellStyle name="Total 2 5 4 14 4" xfId="44952" xr:uid="{437F2152-5CEF-4A5B-A1A5-02A40522E39E}"/>
    <cellStyle name="Total 2 5 4 14 4 2" xfId="44953" xr:uid="{1E7DDC83-8C47-429E-8F08-16F9C2E811FC}"/>
    <cellStyle name="Total 2 5 4 14 4 3" xfId="44954" xr:uid="{29C7469F-9508-4BBC-A0E6-CFF91E36F264}"/>
    <cellStyle name="Total 2 5 4 14 5" xfId="44955" xr:uid="{2E83C2CB-9C1B-4B73-A4D9-241E9EE313D7}"/>
    <cellStyle name="Total 2 5 4 14 5 2" xfId="44956" xr:uid="{3B601530-E9A6-4FDA-8D00-F9B24AAC5726}"/>
    <cellStyle name="Total 2 5 4 14 5 3" xfId="44957" xr:uid="{8B657EDA-A67C-4DD3-8D52-D7809FB49063}"/>
    <cellStyle name="Total 2 5 4 14 6" xfId="44958" xr:uid="{C85E75E8-8EF0-45A5-8926-0AC7A45C3436}"/>
    <cellStyle name="Total 2 5 4 14 6 2" xfId="44959" xr:uid="{6A149872-422F-4042-AF5D-2D59ACAC5372}"/>
    <cellStyle name="Total 2 5 4 14 6 3" xfId="44960" xr:uid="{87F24C5F-8063-45AB-986B-1F645EF52001}"/>
    <cellStyle name="Total 2 5 4 14 7" xfId="44961" xr:uid="{5DA68774-2033-4551-8BB0-5DA77F6958C1}"/>
    <cellStyle name="Total 2 5 4 14 8" xfId="44962" xr:uid="{6EF7898C-9B01-40A2-9A08-31E35A4BEB52}"/>
    <cellStyle name="Total 2 5 4 15" xfId="44963" xr:uid="{B36BD2EB-B1EF-4B0F-A60F-7B97760066E5}"/>
    <cellStyle name="Total 2 5 4 15 2" xfId="44964" xr:uid="{A7ABF1A7-7BFB-47A9-BA44-E5D1A8A7B5A7}"/>
    <cellStyle name="Total 2 5 4 15 3" xfId="44965" xr:uid="{AEFBB9DA-277D-4782-A616-49DCC8CD72D3}"/>
    <cellStyle name="Total 2 5 4 16" xfId="44966" xr:uid="{125B2836-ADEE-4EDB-AB11-B711234BEF8F}"/>
    <cellStyle name="Total 2 5 4 16 2" xfId="44967" xr:uid="{0BA72443-0F57-4209-9904-5A412BB96E97}"/>
    <cellStyle name="Total 2 5 4 16 3" xfId="44968" xr:uid="{4010A35A-97D5-4D2F-A01D-3F2E9BC02FB6}"/>
    <cellStyle name="Total 2 5 4 17" xfId="44969" xr:uid="{AFB4D469-3E74-4B72-BFE0-06A27812DC3D}"/>
    <cellStyle name="Total 2 5 4 18" xfId="44970" xr:uid="{59CDE93A-19CC-4BBF-A6DF-BFAD127C3902}"/>
    <cellStyle name="Total 2 5 4 2" xfId="44971" xr:uid="{09356C02-F992-46A5-AFEB-8731B63B20EE}"/>
    <cellStyle name="Total 2 5 4 2 2" xfId="44972" xr:uid="{0A5ADF3F-4B7F-4FB9-B95E-BE61B03ECD81}"/>
    <cellStyle name="Total 2 5 4 2 2 2" xfId="44973" xr:uid="{6D9FB3E4-B1AB-458A-9855-E858D5E6C72B}"/>
    <cellStyle name="Total 2 5 4 2 2 3" xfId="44974" xr:uid="{1DCFEF44-28FB-4EA9-A127-43EC3DE363A1}"/>
    <cellStyle name="Total 2 5 4 2 3" xfId="44975" xr:uid="{2EFDFD44-9A22-49A5-A439-F4813CFEBA8E}"/>
    <cellStyle name="Total 2 5 4 2 3 2" xfId="44976" xr:uid="{B3B864D6-35EA-4065-A76B-AFDD02A5F99E}"/>
    <cellStyle name="Total 2 5 4 2 3 3" xfId="44977" xr:uid="{EFC73563-AC9F-49F8-8EB3-07C4A8EC3FFB}"/>
    <cellStyle name="Total 2 5 4 2 4" xfId="44978" xr:uid="{54DFEE2C-3815-42BF-9A4C-53F4D4797EAF}"/>
    <cellStyle name="Total 2 5 4 2 4 2" xfId="44979" xr:uid="{D9F95B8F-6585-46AD-AF7E-ACF8F481038C}"/>
    <cellStyle name="Total 2 5 4 2 4 3" xfId="44980" xr:uid="{AA7075AE-F3F8-46B5-8241-B5E1EAF9381F}"/>
    <cellStyle name="Total 2 5 4 2 5" xfId="44981" xr:uid="{DAA83B91-8846-4A0E-AD16-05A2159A0BA7}"/>
    <cellStyle name="Total 2 5 4 2 5 2" xfId="44982" xr:uid="{FA8F4909-334F-4D07-994E-D269F69F5D1E}"/>
    <cellStyle name="Total 2 5 4 2 5 3" xfId="44983" xr:uid="{6F91CA27-6E0B-4670-B46F-75482BC172E1}"/>
    <cellStyle name="Total 2 5 4 2 6" xfId="44984" xr:uid="{40FD3795-5362-4557-9DEE-0C4ED400AC64}"/>
    <cellStyle name="Total 2 5 4 2 6 2" xfId="44985" xr:uid="{5CE1C6EF-B348-468B-85A6-1A2012A0EDEC}"/>
    <cellStyle name="Total 2 5 4 2 6 3" xfId="44986" xr:uid="{BBCF076B-C0DC-4C4A-B4D5-59F27165A7AF}"/>
    <cellStyle name="Total 2 5 4 2 7" xfId="44987" xr:uid="{D6BBB8BA-B6C9-4DA8-A638-9F09B4C6FF5D}"/>
    <cellStyle name="Total 2 5 4 2 8" xfId="44988" xr:uid="{91DA0BCB-21BF-45F9-B7B6-54BE99C265D9}"/>
    <cellStyle name="Total 2 5 4 2 9" xfId="44989" xr:uid="{5B1C7F53-2AEF-4EC5-8168-76E1C2434645}"/>
    <cellStyle name="Total 2 5 4 3" xfId="44990" xr:uid="{7AE06807-6D38-41B7-958D-3323663AB36C}"/>
    <cellStyle name="Total 2 5 4 3 2" xfId="44991" xr:uid="{917C801D-F999-46E4-8A4F-A0E59590586D}"/>
    <cellStyle name="Total 2 5 4 3 2 2" xfId="44992" xr:uid="{40906674-146C-47F3-B07C-A1836692CE5C}"/>
    <cellStyle name="Total 2 5 4 3 2 3" xfId="44993" xr:uid="{846B1D07-1141-49F7-84F5-E5D8583F5BE2}"/>
    <cellStyle name="Total 2 5 4 3 3" xfId="44994" xr:uid="{DEEE4E91-8241-4EE6-B0B6-4DF958BA94DE}"/>
    <cellStyle name="Total 2 5 4 3 3 2" xfId="44995" xr:uid="{A4CC188C-E65A-4DB2-8711-DFBCF316073E}"/>
    <cellStyle name="Total 2 5 4 3 3 3" xfId="44996" xr:uid="{A9429940-23DB-447C-A0F4-08BC13A481CC}"/>
    <cellStyle name="Total 2 5 4 3 4" xfId="44997" xr:uid="{E025D022-B0E2-4678-A75C-85C2F2DD112A}"/>
    <cellStyle name="Total 2 5 4 3 4 2" xfId="44998" xr:uid="{91144DE9-727A-4EC5-A500-A7BE6F996558}"/>
    <cellStyle name="Total 2 5 4 3 4 3" xfId="44999" xr:uid="{BFBB0C01-6E85-4099-929A-F54BAF0E7A66}"/>
    <cellStyle name="Total 2 5 4 3 5" xfId="45000" xr:uid="{8AEC9C57-B193-4A40-99DF-6DAD61E2AF42}"/>
    <cellStyle name="Total 2 5 4 3 5 2" xfId="45001" xr:uid="{0D35F817-8465-4404-AC42-7244838E5132}"/>
    <cellStyle name="Total 2 5 4 3 5 3" xfId="45002" xr:uid="{89BF14D5-0275-4819-81B2-7F3C6C50266D}"/>
    <cellStyle name="Total 2 5 4 3 6" xfId="45003" xr:uid="{4B00BF7B-8167-4C54-953A-0476FEC1EAA8}"/>
    <cellStyle name="Total 2 5 4 3 6 2" xfId="45004" xr:uid="{153805C7-76AA-4C9B-9176-47F719F3A5CE}"/>
    <cellStyle name="Total 2 5 4 3 6 3" xfId="45005" xr:uid="{F40C9814-EEC6-41DF-99A9-AC0378BB72E3}"/>
    <cellStyle name="Total 2 5 4 3 7" xfId="45006" xr:uid="{9553B496-74D0-4C27-A8E1-04C4C8859FA6}"/>
    <cellStyle name="Total 2 5 4 3 8" xfId="45007" xr:uid="{80E02A05-E222-4946-AF76-F9830513BB73}"/>
    <cellStyle name="Total 2 5 4 3 9" xfId="45008" xr:uid="{110B1EFA-DA19-4A25-A2E4-51D2B430DF62}"/>
    <cellStyle name="Total 2 5 4 4" xfId="45009" xr:uid="{65EF4FC4-8F6A-47A3-9101-070DA42D426C}"/>
    <cellStyle name="Total 2 5 4 4 2" xfId="45010" xr:uid="{D00684DC-FFE2-4E49-9843-4457515D7D9F}"/>
    <cellStyle name="Total 2 5 4 4 2 2" xfId="45011" xr:uid="{3EB1372E-660B-4942-B567-474DD4E26337}"/>
    <cellStyle name="Total 2 5 4 4 2 3" xfId="45012" xr:uid="{EA3DDD8D-A3F0-4595-8412-DEBAD1FA3AB1}"/>
    <cellStyle name="Total 2 5 4 4 3" xfId="45013" xr:uid="{FD8536CA-AD55-4839-89CA-D678806A3B8B}"/>
    <cellStyle name="Total 2 5 4 4 3 2" xfId="45014" xr:uid="{3DBC12CA-BBC2-47D5-B737-F430533563B3}"/>
    <cellStyle name="Total 2 5 4 4 3 3" xfId="45015" xr:uid="{8B7D5313-B5A4-4429-B17C-6D5B8B6AC0BB}"/>
    <cellStyle name="Total 2 5 4 4 4" xfId="45016" xr:uid="{11800FEF-09CC-41D4-AFAB-A154E53B5F66}"/>
    <cellStyle name="Total 2 5 4 4 4 2" xfId="45017" xr:uid="{F80FB992-3764-4594-A5C6-1C27DFC396F0}"/>
    <cellStyle name="Total 2 5 4 4 4 3" xfId="45018" xr:uid="{A5610EF2-A8E7-4124-B6C9-F27E1CC1733E}"/>
    <cellStyle name="Total 2 5 4 4 5" xfId="45019" xr:uid="{98B46584-F2B1-47DA-BD12-541656A6FF33}"/>
    <cellStyle name="Total 2 5 4 4 5 2" xfId="45020" xr:uid="{4E806BC9-C373-48FB-856D-9A00AF37F4A4}"/>
    <cellStyle name="Total 2 5 4 4 5 3" xfId="45021" xr:uid="{0BC88FC4-8E20-4B9D-B83D-DA3A927EEAED}"/>
    <cellStyle name="Total 2 5 4 4 6" xfId="45022" xr:uid="{EF937746-39AA-4735-86CC-803CD3334F38}"/>
    <cellStyle name="Total 2 5 4 4 6 2" xfId="45023" xr:uid="{5D4E4DC3-75F9-4F4F-BD9C-EE7A513E1664}"/>
    <cellStyle name="Total 2 5 4 4 6 3" xfId="45024" xr:uid="{CF67C21A-56EA-4BAF-AAA0-F432B4649127}"/>
    <cellStyle name="Total 2 5 4 4 7" xfId="45025" xr:uid="{7239B283-450B-47D8-AFB1-55426E73B2AB}"/>
    <cellStyle name="Total 2 5 4 4 8" xfId="45026" xr:uid="{71B62289-E3E2-4B36-B6D3-CB54141F7796}"/>
    <cellStyle name="Total 2 5 4 4 9" xfId="45027" xr:uid="{9677711E-8E61-4AFA-B92E-44C2E591847B}"/>
    <cellStyle name="Total 2 5 4 5" xfId="45028" xr:uid="{2605CC42-5C50-4613-B55E-917EDCFDE327}"/>
    <cellStyle name="Total 2 5 4 5 2" xfId="45029" xr:uid="{DE146C99-017C-453B-A6C3-B25DBE652F39}"/>
    <cellStyle name="Total 2 5 4 5 2 2" xfId="45030" xr:uid="{C446A1CF-7880-461A-B556-1B9EBD72B47E}"/>
    <cellStyle name="Total 2 5 4 5 2 3" xfId="45031" xr:uid="{9FBB0D98-3568-4F98-9C3C-9157ED77A2CF}"/>
    <cellStyle name="Total 2 5 4 5 3" xfId="45032" xr:uid="{0BCE7F01-C02E-48C5-A206-FC18A1E14754}"/>
    <cellStyle name="Total 2 5 4 5 3 2" xfId="45033" xr:uid="{5A9ADE56-16B6-494C-9240-CAB433FE85B1}"/>
    <cellStyle name="Total 2 5 4 5 3 3" xfId="45034" xr:uid="{1B87E0F2-0B40-4291-994A-9DAFB4E41FFB}"/>
    <cellStyle name="Total 2 5 4 5 4" xfId="45035" xr:uid="{903E57B0-2317-4A55-A5DF-10559FE4645E}"/>
    <cellStyle name="Total 2 5 4 5 4 2" xfId="45036" xr:uid="{CF904D65-0057-4E42-916F-EFF6FFBD4F6F}"/>
    <cellStyle name="Total 2 5 4 5 4 3" xfId="45037" xr:uid="{4971A3C3-9B81-455C-93F2-A75D1C09A4F5}"/>
    <cellStyle name="Total 2 5 4 5 5" xfId="45038" xr:uid="{1EDCB8A5-758F-437B-AC54-57AD819CA20F}"/>
    <cellStyle name="Total 2 5 4 5 5 2" xfId="45039" xr:uid="{48D931A8-9BA6-4B01-B0DF-CBAC9171616C}"/>
    <cellStyle name="Total 2 5 4 5 5 3" xfId="45040" xr:uid="{A18D82EB-353B-4A17-996D-64ED62BDDF14}"/>
    <cellStyle name="Total 2 5 4 5 6" xfId="45041" xr:uid="{EF471DC0-2806-4DFF-BF7A-4C2BE675082F}"/>
    <cellStyle name="Total 2 5 4 5 6 2" xfId="45042" xr:uid="{C1E5D9A4-B2DA-490F-A9A9-35EDA63A67CB}"/>
    <cellStyle name="Total 2 5 4 5 6 3" xfId="45043" xr:uid="{C03F9A91-4507-43D1-B58D-C6D1A4C92B09}"/>
    <cellStyle name="Total 2 5 4 5 7" xfId="45044" xr:uid="{D38A78E4-7629-475F-9FA8-9FE9B933C345}"/>
    <cellStyle name="Total 2 5 4 5 8" xfId="45045" xr:uid="{92C5DFEF-D601-431C-9726-37E393D2DD6D}"/>
    <cellStyle name="Total 2 5 4 5 9" xfId="45046" xr:uid="{563FFB92-C147-45FB-9AAD-247125B40678}"/>
    <cellStyle name="Total 2 5 4 6" xfId="45047" xr:uid="{0A0AEDC9-6079-4E64-82DF-0A454A9DE203}"/>
    <cellStyle name="Total 2 5 4 6 2" xfId="45048" xr:uid="{A7B6DCE5-F749-4E69-B7FB-8D97068A4FD2}"/>
    <cellStyle name="Total 2 5 4 6 2 2" xfId="45049" xr:uid="{BBFC564D-B7FF-4029-94A9-D36E4D85293B}"/>
    <cellStyle name="Total 2 5 4 6 2 3" xfId="45050" xr:uid="{79061542-07ED-488E-8206-2781AE4088DB}"/>
    <cellStyle name="Total 2 5 4 6 3" xfId="45051" xr:uid="{B9A834B4-E8A1-460F-BBE5-E96E5A6F1956}"/>
    <cellStyle name="Total 2 5 4 6 3 2" xfId="45052" xr:uid="{E437D717-A10D-4FF7-B3BB-D201B6961797}"/>
    <cellStyle name="Total 2 5 4 6 3 3" xfId="45053" xr:uid="{4B1C7BE8-2AA7-4BE9-B1D8-290779182CF6}"/>
    <cellStyle name="Total 2 5 4 6 4" xfId="45054" xr:uid="{F2577A77-3662-4B81-8A52-AD69A0C66C15}"/>
    <cellStyle name="Total 2 5 4 6 4 2" xfId="45055" xr:uid="{1D166894-8E09-42BD-97C3-EFF551B9F13C}"/>
    <cellStyle name="Total 2 5 4 6 4 3" xfId="45056" xr:uid="{02F5DDA9-67DE-4DC2-9B6C-F31FA4897A99}"/>
    <cellStyle name="Total 2 5 4 6 5" xfId="45057" xr:uid="{EDA826F2-2EFB-4498-99B2-E715EDB97A4A}"/>
    <cellStyle name="Total 2 5 4 6 5 2" xfId="45058" xr:uid="{82959F6D-3543-45D1-AD9B-379A5681B80A}"/>
    <cellStyle name="Total 2 5 4 6 5 3" xfId="45059" xr:uid="{166FDCDE-9D5A-43B3-9165-08BB4A670D21}"/>
    <cellStyle name="Total 2 5 4 6 6" xfId="45060" xr:uid="{8CE0ED6B-9EC7-4D88-8E05-6C5AB06FB3CC}"/>
    <cellStyle name="Total 2 5 4 6 6 2" xfId="45061" xr:uid="{C6DF31B7-A216-4234-A7FD-E5C1CE0D77D8}"/>
    <cellStyle name="Total 2 5 4 6 6 3" xfId="45062" xr:uid="{405319D6-BF6A-4F31-9B70-A4BF25B4EB4F}"/>
    <cellStyle name="Total 2 5 4 6 7" xfId="45063" xr:uid="{B513502A-4858-4F4F-8BE3-CDE9BB8970FD}"/>
    <cellStyle name="Total 2 5 4 6 8" xfId="45064" xr:uid="{2B6DF380-98C4-40F7-AAE5-F317C6E65DEE}"/>
    <cellStyle name="Total 2 5 4 6 9" xfId="45065" xr:uid="{61EC2812-8835-4245-9D8C-9F312325CECB}"/>
    <cellStyle name="Total 2 5 4 7" xfId="45066" xr:uid="{C69817E1-C024-4DB2-A98F-3ECE2D931DE9}"/>
    <cellStyle name="Total 2 5 4 7 2" xfId="45067" xr:uid="{6C7F920E-C77F-491B-A8B1-F8C2DCEA1E57}"/>
    <cellStyle name="Total 2 5 4 7 2 2" xfId="45068" xr:uid="{C542F27E-843B-4579-9875-E7B500CDBDD3}"/>
    <cellStyle name="Total 2 5 4 7 2 3" xfId="45069" xr:uid="{E6BD4569-58D2-4325-A273-D5A8119C18BA}"/>
    <cellStyle name="Total 2 5 4 7 3" xfId="45070" xr:uid="{11C91D3D-898E-48D6-A233-77BB1BE84175}"/>
    <cellStyle name="Total 2 5 4 7 3 2" xfId="45071" xr:uid="{99DDAA5F-F92B-4DD1-92BB-5EEF5B902706}"/>
    <cellStyle name="Total 2 5 4 7 3 3" xfId="45072" xr:uid="{92E67781-9BAB-427E-B28D-2883DDEA7A9A}"/>
    <cellStyle name="Total 2 5 4 7 4" xfId="45073" xr:uid="{4C936FFA-15F2-42D3-9228-966B24A4B46E}"/>
    <cellStyle name="Total 2 5 4 7 4 2" xfId="45074" xr:uid="{59D5ECF8-28EE-4C03-82C1-7144A9D259A8}"/>
    <cellStyle name="Total 2 5 4 7 4 3" xfId="45075" xr:uid="{538AE962-9CB4-41AE-8878-5EAB337D6E19}"/>
    <cellStyle name="Total 2 5 4 7 5" xfId="45076" xr:uid="{6791E9D3-4CA4-47AD-A534-6C15CED9937C}"/>
    <cellStyle name="Total 2 5 4 7 5 2" xfId="45077" xr:uid="{05C91439-4C8A-478A-8E99-A0A440E18483}"/>
    <cellStyle name="Total 2 5 4 7 5 3" xfId="45078" xr:uid="{8F61B13F-A46D-45E6-9C6C-DCF2BC479EA3}"/>
    <cellStyle name="Total 2 5 4 7 6" xfId="45079" xr:uid="{8875D765-FDA7-4276-B73E-E22BC4745C4E}"/>
    <cellStyle name="Total 2 5 4 7 6 2" xfId="45080" xr:uid="{5001D085-58E7-493B-8533-01D3AFC0245B}"/>
    <cellStyle name="Total 2 5 4 7 6 3" xfId="45081" xr:uid="{D6BBA17F-37A9-4947-99BC-A8805BF3FE94}"/>
    <cellStyle name="Total 2 5 4 7 7" xfId="45082" xr:uid="{A2C5F2F9-9C2F-4A9E-B678-0C38A4B90618}"/>
    <cellStyle name="Total 2 5 4 7 8" xfId="45083" xr:uid="{EB217011-7D0C-43AE-8F1C-1298C56B701D}"/>
    <cellStyle name="Total 2 5 4 7 9" xfId="45084" xr:uid="{14FD5F8A-48CF-45E8-9C25-94662BFDABF4}"/>
    <cellStyle name="Total 2 5 4 8" xfId="45085" xr:uid="{4E3731EB-094C-471D-8F8D-71A152E3ACAA}"/>
    <cellStyle name="Total 2 5 4 8 2" xfId="45086" xr:uid="{0D8648BB-758E-44E2-889C-A8BDE9996EAC}"/>
    <cellStyle name="Total 2 5 4 8 2 2" xfId="45087" xr:uid="{BDDC3DBF-A60D-4238-942A-16E38618018F}"/>
    <cellStyle name="Total 2 5 4 8 2 3" xfId="45088" xr:uid="{A7EF2F68-1BA8-4743-8463-BD55435CE2F5}"/>
    <cellStyle name="Total 2 5 4 8 3" xfId="45089" xr:uid="{D5096102-3BD4-4331-AC12-3250F7A3387B}"/>
    <cellStyle name="Total 2 5 4 8 3 2" xfId="45090" xr:uid="{384F6D6D-9F21-4FAA-A92F-4250FDB4D215}"/>
    <cellStyle name="Total 2 5 4 8 3 3" xfId="45091" xr:uid="{D8206A4C-53BB-487B-8D13-CFB9E9DCD21C}"/>
    <cellStyle name="Total 2 5 4 8 4" xfId="45092" xr:uid="{D33477AF-17C2-4B24-A347-236F897CCCFD}"/>
    <cellStyle name="Total 2 5 4 8 4 2" xfId="45093" xr:uid="{918D6046-76A3-4CF7-8270-619F821AED99}"/>
    <cellStyle name="Total 2 5 4 8 4 3" xfId="45094" xr:uid="{0EBD311E-D055-4CFF-85C2-E60FE435D9A8}"/>
    <cellStyle name="Total 2 5 4 8 5" xfId="45095" xr:uid="{68CB9FC8-A11F-422E-A796-53BAE80EA7A0}"/>
    <cellStyle name="Total 2 5 4 8 5 2" xfId="45096" xr:uid="{68C2B108-C80C-4875-9D41-DA4FA1C5C6EE}"/>
    <cellStyle name="Total 2 5 4 8 5 3" xfId="45097" xr:uid="{D9ED6008-4184-432C-B72D-1CDFD06F72CB}"/>
    <cellStyle name="Total 2 5 4 8 6" xfId="45098" xr:uid="{D2060DD7-A502-423D-AA0F-C2EF49F86CCD}"/>
    <cellStyle name="Total 2 5 4 8 6 2" xfId="45099" xr:uid="{87D4DF8B-A18E-402C-BA14-BF57E7F25622}"/>
    <cellStyle name="Total 2 5 4 8 6 3" xfId="45100" xr:uid="{A93ED3D7-B5D9-4175-9CEF-6393B616C78C}"/>
    <cellStyle name="Total 2 5 4 8 7" xfId="45101" xr:uid="{1EBCD283-F671-4C64-87ED-4B5820638FD6}"/>
    <cellStyle name="Total 2 5 4 8 8" xfId="45102" xr:uid="{7A34D5B2-3013-4230-9086-C3173C5B2A47}"/>
    <cellStyle name="Total 2 5 4 8 9" xfId="45103" xr:uid="{BF29292D-5756-4FC3-A677-9C9975710FC5}"/>
    <cellStyle name="Total 2 5 4 9" xfId="45104" xr:uid="{FB76D458-384C-4B5D-A626-CED3A522020C}"/>
    <cellStyle name="Total 2 5 4 9 2" xfId="45105" xr:uid="{74EADE80-7BA3-4FE3-8562-74234C42D47A}"/>
    <cellStyle name="Total 2 5 4 9 2 2" xfId="45106" xr:uid="{BE7FA44E-90AD-42DC-BFD1-1805637A24DE}"/>
    <cellStyle name="Total 2 5 4 9 2 3" xfId="45107" xr:uid="{8B75E065-4E3D-44AC-9061-29487D8633CD}"/>
    <cellStyle name="Total 2 5 4 9 3" xfId="45108" xr:uid="{075181C9-4FC1-44A8-B0B5-5762EAFEB8BA}"/>
    <cellStyle name="Total 2 5 4 9 3 2" xfId="45109" xr:uid="{CDB5F948-81C8-44AA-84D9-E53E6496749F}"/>
    <cellStyle name="Total 2 5 4 9 3 3" xfId="45110" xr:uid="{255FCE47-F8AA-460A-8DDE-6C12996768D2}"/>
    <cellStyle name="Total 2 5 4 9 4" xfId="45111" xr:uid="{9A4742F9-FDB4-44A3-A964-DC4303F6A149}"/>
    <cellStyle name="Total 2 5 4 9 4 2" xfId="45112" xr:uid="{141A8AFC-7F55-41B0-8C07-B3205B99D49E}"/>
    <cellStyle name="Total 2 5 4 9 4 3" xfId="45113" xr:uid="{2EF9637A-2446-4F41-A00E-9E39FB336602}"/>
    <cellStyle name="Total 2 5 4 9 5" xfId="45114" xr:uid="{0FE4A707-23B9-4DC2-BF4A-FEE3E980BAEC}"/>
    <cellStyle name="Total 2 5 4 9 5 2" xfId="45115" xr:uid="{AB84095D-7C30-4EC1-8B1D-BEFD4851DD19}"/>
    <cellStyle name="Total 2 5 4 9 5 3" xfId="45116" xr:uid="{4B9C82F4-13AD-46CC-BDA8-38FC79C15EE5}"/>
    <cellStyle name="Total 2 5 4 9 6" xfId="45117" xr:uid="{9CE4E85D-7427-4983-B184-5057449615B3}"/>
    <cellStyle name="Total 2 5 4 9 6 2" xfId="45118" xr:uid="{9397D2F5-5A10-467F-8462-81D1288ED826}"/>
    <cellStyle name="Total 2 5 4 9 6 3" xfId="45119" xr:uid="{0DBC9605-7AE1-4BDE-A810-7E19D2C42CCE}"/>
    <cellStyle name="Total 2 5 4 9 7" xfId="45120" xr:uid="{8ABBB471-3F09-4BF2-8407-7EFB737EEB86}"/>
    <cellStyle name="Total 2 5 4 9 8" xfId="45121" xr:uid="{FCB70062-5885-464C-AB9F-BB8C5ED21147}"/>
    <cellStyle name="Total 2 5 5" xfId="45122" xr:uid="{2F279BA2-49FD-46DD-B965-BE1AF808C47F}"/>
    <cellStyle name="Total 2 5 5 10" xfId="45123" xr:uid="{BE30C634-1110-4FB3-BE4F-D23FACB16010}"/>
    <cellStyle name="Total 2 5 5 10 2" xfId="45124" xr:uid="{42309481-82BA-430F-99F9-2512BEE8DB79}"/>
    <cellStyle name="Total 2 5 5 10 2 2" xfId="45125" xr:uid="{CCD7C3D7-7EB3-4A7F-B600-C3491E4AB8A7}"/>
    <cellStyle name="Total 2 5 5 10 2 3" xfId="45126" xr:uid="{7A62DCBB-E53D-401A-BAD0-901FD71A52C4}"/>
    <cellStyle name="Total 2 5 5 10 3" xfId="45127" xr:uid="{61FB6FB7-EFDC-4DE2-89BE-431A6A1F68B3}"/>
    <cellStyle name="Total 2 5 5 10 3 2" xfId="45128" xr:uid="{3C0F890B-FCE6-4435-8299-C4113D2FCD7C}"/>
    <cellStyle name="Total 2 5 5 10 3 3" xfId="45129" xr:uid="{ACDDEE2B-35A5-4244-81EA-889BCDF19833}"/>
    <cellStyle name="Total 2 5 5 10 4" xfId="45130" xr:uid="{C23716CD-5D08-4744-9E95-71D0D9C5A04B}"/>
    <cellStyle name="Total 2 5 5 10 4 2" xfId="45131" xr:uid="{D982881C-69D7-44FA-B7CA-DD1A48868891}"/>
    <cellStyle name="Total 2 5 5 10 4 3" xfId="45132" xr:uid="{5BE4785D-2139-4F81-BF3A-B92D1740EC3F}"/>
    <cellStyle name="Total 2 5 5 10 5" xfId="45133" xr:uid="{3076EBF9-0730-4788-B307-D4F037FAF150}"/>
    <cellStyle name="Total 2 5 5 10 5 2" xfId="45134" xr:uid="{1EEFF9F2-0243-412A-A363-6352D51735B6}"/>
    <cellStyle name="Total 2 5 5 10 5 3" xfId="45135" xr:uid="{6E86FD8F-236A-471C-86BB-2F27422964EC}"/>
    <cellStyle name="Total 2 5 5 10 6" xfId="45136" xr:uid="{4BBC21BA-BD9E-4768-A079-2B67BFBC4C7D}"/>
    <cellStyle name="Total 2 5 5 10 6 2" xfId="45137" xr:uid="{EBE1A4E6-F4B3-4021-8CAB-18C1D156E1AB}"/>
    <cellStyle name="Total 2 5 5 10 6 3" xfId="45138" xr:uid="{033D93E5-8ECA-46A3-8FCB-53EB72B0A726}"/>
    <cellStyle name="Total 2 5 5 10 7" xfId="45139" xr:uid="{17491EA3-E9DF-41CC-BDE5-1307492F5864}"/>
    <cellStyle name="Total 2 5 5 10 8" xfId="45140" xr:uid="{C85B20CD-EFF5-4AD3-9781-1D50FEE490FC}"/>
    <cellStyle name="Total 2 5 5 11" xfId="45141" xr:uid="{AB845066-F8A1-405F-BAEA-A7308090023F}"/>
    <cellStyle name="Total 2 5 5 11 2" xfId="45142" xr:uid="{87BFF3F6-3AA3-40AB-AB65-C25173B97B5F}"/>
    <cellStyle name="Total 2 5 5 11 2 2" xfId="45143" xr:uid="{F3101A99-2609-4618-B6CF-CB16454D7956}"/>
    <cellStyle name="Total 2 5 5 11 2 3" xfId="45144" xr:uid="{A7B1D121-8E49-4A67-813D-D98AE1AD327F}"/>
    <cellStyle name="Total 2 5 5 11 3" xfId="45145" xr:uid="{1A3DD08A-CF40-4AE1-BDE1-E9F5B814AA9F}"/>
    <cellStyle name="Total 2 5 5 11 3 2" xfId="45146" xr:uid="{1A640E78-228F-4C1C-8080-E309BA8CAFD4}"/>
    <cellStyle name="Total 2 5 5 11 3 3" xfId="45147" xr:uid="{A0C842D2-EC42-4885-A585-467AADE85A4C}"/>
    <cellStyle name="Total 2 5 5 11 4" xfId="45148" xr:uid="{64826F5B-434E-4101-A6C9-6B51636D8B20}"/>
    <cellStyle name="Total 2 5 5 11 4 2" xfId="45149" xr:uid="{1A83629B-BB6D-4DF7-B84A-7D4588489767}"/>
    <cellStyle name="Total 2 5 5 11 4 3" xfId="45150" xr:uid="{19E63BAA-84C6-4DB1-A01A-0A1746423D26}"/>
    <cellStyle name="Total 2 5 5 11 5" xfId="45151" xr:uid="{0D02F2C2-12E3-4BE8-AC3A-4D8E0E6F898C}"/>
    <cellStyle name="Total 2 5 5 11 5 2" xfId="45152" xr:uid="{485C39DB-EEE5-40D1-8825-859500567C1D}"/>
    <cellStyle name="Total 2 5 5 11 5 3" xfId="45153" xr:uid="{2570DC3C-34D8-4A64-9ED0-D08E08FDB4E2}"/>
    <cellStyle name="Total 2 5 5 11 6" xfId="45154" xr:uid="{AE7D3E97-0E62-49BA-812E-8C5D4B8DAFC3}"/>
    <cellStyle name="Total 2 5 5 11 6 2" xfId="45155" xr:uid="{40364B77-4673-4F63-8345-D6165AE96270}"/>
    <cellStyle name="Total 2 5 5 11 6 3" xfId="45156" xr:uid="{D419C673-9610-4F99-A9A8-F772ADF940FD}"/>
    <cellStyle name="Total 2 5 5 11 7" xfId="45157" xr:uid="{23DD5A0D-BD47-4180-A0FF-10BA1FF0FFA3}"/>
    <cellStyle name="Total 2 5 5 11 8" xfId="45158" xr:uid="{60202F77-4D7F-4651-A7B2-7F0D01268893}"/>
    <cellStyle name="Total 2 5 5 12" xfId="45159" xr:uid="{1628A3D6-F0CD-40A8-8290-F1EDBC210E1D}"/>
    <cellStyle name="Total 2 5 5 12 2" xfId="45160" xr:uid="{B9B10149-6B01-47A2-8E98-7BF9233D9980}"/>
    <cellStyle name="Total 2 5 5 12 2 2" xfId="45161" xr:uid="{81AA271F-0917-4BDC-B6E7-B90980936C6A}"/>
    <cellStyle name="Total 2 5 5 12 2 3" xfId="45162" xr:uid="{431C3D89-8C8C-480B-A463-D1928CD9D2D3}"/>
    <cellStyle name="Total 2 5 5 12 3" xfId="45163" xr:uid="{AD1F6537-B5A7-4C61-A77A-B184D950D248}"/>
    <cellStyle name="Total 2 5 5 12 3 2" xfId="45164" xr:uid="{76736BEF-963B-4285-A42F-B3153DB170D6}"/>
    <cellStyle name="Total 2 5 5 12 3 3" xfId="45165" xr:uid="{5272D33C-ADB5-484A-9933-A49B4DD395E6}"/>
    <cellStyle name="Total 2 5 5 12 4" xfId="45166" xr:uid="{BCE365A5-A360-4C1B-8858-6789A28889DF}"/>
    <cellStyle name="Total 2 5 5 12 4 2" xfId="45167" xr:uid="{29C14AB9-8B09-4509-A574-4AB7CF50A25F}"/>
    <cellStyle name="Total 2 5 5 12 4 3" xfId="45168" xr:uid="{9621573A-3681-4FB6-A0B8-7B0FCA8CE026}"/>
    <cellStyle name="Total 2 5 5 12 5" xfId="45169" xr:uid="{D78B2E28-98DD-4D28-8AE5-088F715F0B11}"/>
    <cellStyle name="Total 2 5 5 12 5 2" xfId="45170" xr:uid="{303D085C-31DE-4C18-8A91-4C139043AA95}"/>
    <cellStyle name="Total 2 5 5 12 5 3" xfId="45171" xr:uid="{68FCAA7F-FAC1-4E0F-ADBF-B6FEA7C0AE6D}"/>
    <cellStyle name="Total 2 5 5 12 6" xfId="45172" xr:uid="{7C5B4544-551D-490D-BD0F-AFBD9D7D553B}"/>
    <cellStyle name="Total 2 5 5 12 6 2" xfId="45173" xr:uid="{A4DF3651-6520-4EAF-B3C8-4244E236A2BB}"/>
    <cellStyle name="Total 2 5 5 12 6 3" xfId="45174" xr:uid="{2E241BA9-2633-4A17-A959-F6A4D3939448}"/>
    <cellStyle name="Total 2 5 5 12 7" xfId="45175" xr:uid="{11E5D278-B0C0-4CA2-B3EF-859A671FBE75}"/>
    <cellStyle name="Total 2 5 5 12 8" xfId="45176" xr:uid="{4B63F720-6178-4FE6-995D-47BBBAC62402}"/>
    <cellStyle name="Total 2 5 5 13" xfId="45177" xr:uid="{1A0F5E47-F98F-4CE4-A8C7-7A3F3358A8CF}"/>
    <cellStyle name="Total 2 5 5 13 2" xfId="45178" xr:uid="{359706D9-EF66-4D99-A983-19DA3CE7D622}"/>
    <cellStyle name="Total 2 5 5 13 2 2" xfId="45179" xr:uid="{0A754F61-E782-48AE-80F8-40BEA19DC44A}"/>
    <cellStyle name="Total 2 5 5 13 2 3" xfId="45180" xr:uid="{EA7107E8-DDE4-440B-AB21-33DBD2CEC731}"/>
    <cellStyle name="Total 2 5 5 13 3" xfId="45181" xr:uid="{655FE0F7-0C88-4E04-B145-993292D90FA9}"/>
    <cellStyle name="Total 2 5 5 13 3 2" xfId="45182" xr:uid="{D0FEC308-631E-4C79-8444-C414BFA50EAA}"/>
    <cellStyle name="Total 2 5 5 13 3 3" xfId="45183" xr:uid="{E0DD267D-0E79-472A-8D5B-795880437396}"/>
    <cellStyle name="Total 2 5 5 13 4" xfId="45184" xr:uid="{829306C0-18D0-4FD1-9FC1-C1677A6BC79D}"/>
    <cellStyle name="Total 2 5 5 13 4 2" xfId="45185" xr:uid="{8F683833-A644-41A3-BA99-32AEB7DF7503}"/>
    <cellStyle name="Total 2 5 5 13 4 3" xfId="45186" xr:uid="{F929B1FB-2527-47DD-B0AE-47D105D84B0C}"/>
    <cellStyle name="Total 2 5 5 13 5" xfId="45187" xr:uid="{EC2F2C42-87A5-404D-9BDD-7F1018830935}"/>
    <cellStyle name="Total 2 5 5 13 5 2" xfId="45188" xr:uid="{1BE49C98-64B2-4E0C-ABF8-AE4CA24A21B9}"/>
    <cellStyle name="Total 2 5 5 13 5 3" xfId="45189" xr:uid="{53DDCB6C-285A-4529-9FC6-6F76F299903E}"/>
    <cellStyle name="Total 2 5 5 13 6" xfId="45190" xr:uid="{5D273B07-7C52-4D5B-AFB3-316A58EDEED6}"/>
    <cellStyle name="Total 2 5 5 13 6 2" xfId="45191" xr:uid="{869085C9-A146-4FEF-974B-475107AFDD99}"/>
    <cellStyle name="Total 2 5 5 13 6 3" xfId="45192" xr:uid="{A5030BA5-1BDF-4816-B57B-C6D7130D798C}"/>
    <cellStyle name="Total 2 5 5 13 7" xfId="45193" xr:uid="{0320C497-4497-4EDD-9E55-85C578D604DB}"/>
    <cellStyle name="Total 2 5 5 13 8" xfId="45194" xr:uid="{02685171-733A-4854-83BD-AC8584F88238}"/>
    <cellStyle name="Total 2 5 5 14" xfId="45195" xr:uid="{7D81289D-C40C-4711-ABDE-01EAB1133F9D}"/>
    <cellStyle name="Total 2 5 5 14 2" xfId="45196" xr:uid="{9B2F6470-9982-446D-9A8F-90ABB9C53E03}"/>
    <cellStyle name="Total 2 5 5 14 2 2" xfId="45197" xr:uid="{E7AF8186-0715-448C-864A-485B867A4B75}"/>
    <cellStyle name="Total 2 5 5 14 2 3" xfId="45198" xr:uid="{08CD2190-7F96-4A4D-AA9E-19FE379570ED}"/>
    <cellStyle name="Total 2 5 5 14 3" xfId="45199" xr:uid="{67EC2431-A5D7-4F96-938E-0B3250C707BB}"/>
    <cellStyle name="Total 2 5 5 14 3 2" xfId="45200" xr:uid="{B449C55D-C1CB-4EAD-9505-06C6D98D871A}"/>
    <cellStyle name="Total 2 5 5 14 3 3" xfId="45201" xr:uid="{BCA3F233-6579-4B89-9942-1E3CAE40AF30}"/>
    <cellStyle name="Total 2 5 5 14 4" xfId="45202" xr:uid="{24D18216-535B-4DF6-A0F7-089FEB88C87E}"/>
    <cellStyle name="Total 2 5 5 14 4 2" xfId="45203" xr:uid="{49F74D96-CBE0-4C7F-A9F0-DE74C4D587C5}"/>
    <cellStyle name="Total 2 5 5 14 4 3" xfId="45204" xr:uid="{BE91DDAF-E7FD-4C41-8C5F-5F054EA57912}"/>
    <cellStyle name="Total 2 5 5 14 5" xfId="45205" xr:uid="{B39A2E0D-B1EF-4374-9D35-E03F457AC3EA}"/>
    <cellStyle name="Total 2 5 5 14 5 2" xfId="45206" xr:uid="{72CF070B-2339-4497-91A0-046EF46CEA2B}"/>
    <cellStyle name="Total 2 5 5 14 5 3" xfId="45207" xr:uid="{1176F716-05C0-4D03-82B7-E11B325A57AB}"/>
    <cellStyle name="Total 2 5 5 14 6" xfId="45208" xr:uid="{79D1577F-400D-418F-9D93-C6857F45F270}"/>
    <cellStyle name="Total 2 5 5 14 6 2" xfId="45209" xr:uid="{8543F0C3-EFF5-4764-917B-D4221052AC24}"/>
    <cellStyle name="Total 2 5 5 14 6 3" xfId="45210" xr:uid="{F1050207-3BC3-4CDE-B2DD-A75C846F3C8F}"/>
    <cellStyle name="Total 2 5 5 14 7" xfId="45211" xr:uid="{3CC8A1EC-1F66-433E-B7DC-4AD906E502F8}"/>
    <cellStyle name="Total 2 5 5 14 8" xfId="45212" xr:uid="{16478FD3-0515-4C82-8B89-A46407439C76}"/>
    <cellStyle name="Total 2 5 5 15" xfId="45213" xr:uid="{342460C1-BCD4-4455-BB47-FA7858669D06}"/>
    <cellStyle name="Total 2 5 5 15 2" xfId="45214" xr:uid="{357460E8-ECB4-463A-9354-A5A4BEAC61FD}"/>
    <cellStyle name="Total 2 5 5 15 3" xfId="45215" xr:uid="{86515F31-D4B1-483A-8ABE-9B3478E2E134}"/>
    <cellStyle name="Total 2 5 5 16" xfId="45216" xr:uid="{74251F09-0474-4A01-8927-D49708538F1A}"/>
    <cellStyle name="Total 2 5 5 16 2" xfId="45217" xr:uid="{22AD66A8-1F5D-4111-9607-3E2A603AC55F}"/>
    <cellStyle name="Total 2 5 5 16 3" xfId="45218" xr:uid="{112375DC-7A5C-467E-8BA8-876AF0715641}"/>
    <cellStyle name="Total 2 5 5 17" xfId="45219" xr:uid="{46E1064C-3CB4-4B7B-B5A6-8F935118D485}"/>
    <cellStyle name="Total 2 5 5 18" xfId="45220" xr:uid="{9554A0EC-431C-4AD6-AFB1-DC3193203E71}"/>
    <cellStyle name="Total 2 5 5 2" xfId="45221" xr:uid="{FB824E23-9F4F-44D6-AAA0-CDF20AE5FB98}"/>
    <cellStyle name="Total 2 5 5 2 2" xfId="45222" xr:uid="{4EB8B60B-E9F1-407E-822C-26D0768A0513}"/>
    <cellStyle name="Total 2 5 5 2 2 2" xfId="45223" xr:uid="{E072FCD1-32AE-4455-B97C-6C943B78254B}"/>
    <cellStyle name="Total 2 5 5 2 2 3" xfId="45224" xr:uid="{364D3534-1D43-464E-A38B-6B756E14FA24}"/>
    <cellStyle name="Total 2 5 5 2 3" xfId="45225" xr:uid="{20A0BBA1-527D-46B7-882F-0CF3CB837A22}"/>
    <cellStyle name="Total 2 5 5 2 3 2" xfId="45226" xr:uid="{142A4718-51F2-4B6A-B918-2B61D4B0AC0B}"/>
    <cellStyle name="Total 2 5 5 2 3 3" xfId="45227" xr:uid="{1C1FC506-D293-4BCC-838D-E6019E7F5B25}"/>
    <cellStyle name="Total 2 5 5 2 4" xfId="45228" xr:uid="{4A28B729-2D01-4FF2-86F4-D550116EAA74}"/>
    <cellStyle name="Total 2 5 5 2 4 2" xfId="45229" xr:uid="{7AF9F28B-F13D-411F-A207-A42A45215EEC}"/>
    <cellStyle name="Total 2 5 5 2 4 3" xfId="45230" xr:uid="{59D96D1A-8BB2-4396-8514-48FB9EA86FC2}"/>
    <cellStyle name="Total 2 5 5 2 5" xfId="45231" xr:uid="{6CAC8474-F8A6-4803-B12A-051E4B163B3C}"/>
    <cellStyle name="Total 2 5 5 2 5 2" xfId="45232" xr:uid="{CA68443B-9DA5-47EE-B039-48C604E3BB32}"/>
    <cellStyle name="Total 2 5 5 2 5 3" xfId="45233" xr:uid="{836A5B44-BE25-4954-87A1-A153022D96F4}"/>
    <cellStyle name="Total 2 5 5 2 6" xfId="45234" xr:uid="{8B48FBBD-99C4-4765-88D0-EF7C458F7BA8}"/>
    <cellStyle name="Total 2 5 5 2 6 2" xfId="45235" xr:uid="{E020DDE3-FA75-4FCC-A841-23C86D748F61}"/>
    <cellStyle name="Total 2 5 5 2 6 3" xfId="45236" xr:uid="{737317EE-FA7C-4832-9968-4F5D974842E0}"/>
    <cellStyle name="Total 2 5 5 2 7" xfId="45237" xr:uid="{F5D10DB8-46BE-44BB-994B-B5FF7594671B}"/>
    <cellStyle name="Total 2 5 5 2 8" xfId="45238" xr:uid="{C1B9F8CE-A69E-418E-AE57-76BD18A90A74}"/>
    <cellStyle name="Total 2 5 5 2 9" xfId="45239" xr:uid="{1C96F697-D44E-4822-A14D-75B0D4948E54}"/>
    <cellStyle name="Total 2 5 5 3" xfId="45240" xr:uid="{D60C411D-A525-4148-BE09-20DAF735E2FA}"/>
    <cellStyle name="Total 2 5 5 3 2" xfId="45241" xr:uid="{09D2604C-0FFB-44EB-B03F-32F2A4324CB3}"/>
    <cellStyle name="Total 2 5 5 3 2 2" xfId="45242" xr:uid="{6C1B4874-0962-4C46-9DC3-02D50756E454}"/>
    <cellStyle name="Total 2 5 5 3 2 3" xfId="45243" xr:uid="{2CC2B0C2-74D1-4812-9E3A-4B56E31EA6DB}"/>
    <cellStyle name="Total 2 5 5 3 3" xfId="45244" xr:uid="{EB486B6F-77C8-42B8-94BD-A3BBAE827AC2}"/>
    <cellStyle name="Total 2 5 5 3 3 2" xfId="45245" xr:uid="{36265A5D-4B1E-4762-98E7-05A628868486}"/>
    <cellStyle name="Total 2 5 5 3 3 3" xfId="45246" xr:uid="{324CDC53-4F6D-4122-B9DF-070399DE0CF6}"/>
    <cellStyle name="Total 2 5 5 3 4" xfId="45247" xr:uid="{2DB8546F-EF08-47E3-9876-FADC509D8A93}"/>
    <cellStyle name="Total 2 5 5 3 4 2" xfId="45248" xr:uid="{61E04AD0-2A5C-431B-AA33-7A592A0DD350}"/>
    <cellStyle name="Total 2 5 5 3 4 3" xfId="45249" xr:uid="{75C544A5-BB8F-4A4B-ABBB-48F648669B6F}"/>
    <cellStyle name="Total 2 5 5 3 5" xfId="45250" xr:uid="{8A75FD36-3557-4ECA-9DC2-B1AB5A5EBDF5}"/>
    <cellStyle name="Total 2 5 5 3 5 2" xfId="45251" xr:uid="{42D7DB55-ADC7-4BB3-9741-102289CE4AF3}"/>
    <cellStyle name="Total 2 5 5 3 5 3" xfId="45252" xr:uid="{A3E1B21E-4424-4282-B999-C166CFDB1CAB}"/>
    <cellStyle name="Total 2 5 5 3 6" xfId="45253" xr:uid="{BC399A04-05C3-4CE8-AC82-EE33E32D66F4}"/>
    <cellStyle name="Total 2 5 5 3 6 2" xfId="45254" xr:uid="{09606ABD-5A78-4029-9000-7628DEDC2CC3}"/>
    <cellStyle name="Total 2 5 5 3 6 3" xfId="45255" xr:uid="{E7376AE2-212A-40A4-B8E5-B76051BE7082}"/>
    <cellStyle name="Total 2 5 5 3 7" xfId="45256" xr:uid="{44379C2F-D06D-44A0-B351-A4934D8BCC51}"/>
    <cellStyle name="Total 2 5 5 3 8" xfId="45257" xr:uid="{20000774-C155-4BC3-A1F5-62FB03E1BFFF}"/>
    <cellStyle name="Total 2 5 5 3 9" xfId="45258" xr:uid="{D38FB928-9BEC-4317-8045-E1432AD29099}"/>
    <cellStyle name="Total 2 5 5 4" xfId="45259" xr:uid="{076037FE-80BD-443C-B1E2-331D5F1DACEB}"/>
    <cellStyle name="Total 2 5 5 4 2" xfId="45260" xr:uid="{026DDA1C-0125-470E-A010-029B24AFF76D}"/>
    <cellStyle name="Total 2 5 5 4 2 2" xfId="45261" xr:uid="{B2834669-8483-4C7A-B2E5-CA44E98EF270}"/>
    <cellStyle name="Total 2 5 5 4 2 3" xfId="45262" xr:uid="{2F81707D-DA71-441C-835B-77DB0F78FDC3}"/>
    <cellStyle name="Total 2 5 5 4 3" xfId="45263" xr:uid="{56E5093E-5230-4662-86F2-30BC67E2B180}"/>
    <cellStyle name="Total 2 5 5 4 3 2" xfId="45264" xr:uid="{44E19F3A-9B6B-4E99-82B8-49DA77D849C8}"/>
    <cellStyle name="Total 2 5 5 4 3 3" xfId="45265" xr:uid="{EC791451-17D1-4235-B86E-F0B9C9F2A877}"/>
    <cellStyle name="Total 2 5 5 4 4" xfId="45266" xr:uid="{1E782DA5-DC8D-4460-86AB-7343954851E2}"/>
    <cellStyle name="Total 2 5 5 4 4 2" xfId="45267" xr:uid="{9963D0A6-C9E1-4D5C-85ED-45DFB94D594E}"/>
    <cellStyle name="Total 2 5 5 4 4 3" xfId="45268" xr:uid="{FFFD3E9D-2DD2-43E5-8276-7C8A6CAEC7FF}"/>
    <cellStyle name="Total 2 5 5 4 5" xfId="45269" xr:uid="{CFFD3ECB-EC1B-4B5D-8B0C-D71970D3886B}"/>
    <cellStyle name="Total 2 5 5 4 5 2" xfId="45270" xr:uid="{89F4317E-BA46-46A1-B10E-C3E8D95AC020}"/>
    <cellStyle name="Total 2 5 5 4 5 3" xfId="45271" xr:uid="{1C37BE9C-EB62-4692-8B51-52108ACB9064}"/>
    <cellStyle name="Total 2 5 5 4 6" xfId="45272" xr:uid="{F0FFB72F-4198-426E-8827-D372A5FE392C}"/>
    <cellStyle name="Total 2 5 5 4 6 2" xfId="45273" xr:uid="{88EE0D50-6F6D-45A5-8EA5-1120549695EE}"/>
    <cellStyle name="Total 2 5 5 4 6 3" xfId="45274" xr:uid="{E861FD5E-66EE-4106-B718-5842CC8622EA}"/>
    <cellStyle name="Total 2 5 5 4 7" xfId="45275" xr:uid="{ABB266AC-0131-4260-9464-F416CF2ADA94}"/>
    <cellStyle name="Total 2 5 5 4 8" xfId="45276" xr:uid="{8232C100-6EE5-406B-8E56-D7DCABB6C731}"/>
    <cellStyle name="Total 2 5 5 4 9" xfId="45277" xr:uid="{7308F466-4617-4364-B4FB-E7EE32CA87BA}"/>
    <cellStyle name="Total 2 5 5 5" xfId="45278" xr:uid="{7EB38D5E-7D4F-4278-BD3F-81F418D6F2A4}"/>
    <cellStyle name="Total 2 5 5 5 2" xfId="45279" xr:uid="{3388FFFC-490C-475F-95BD-13A129D8DE94}"/>
    <cellStyle name="Total 2 5 5 5 2 2" xfId="45280" xr:uid="{5ED1250E-8973-4C3E-9A4A-84D19338AF9A}"/>
    <cellStyle name="Total 2 5 5 5 2 3" xfId="45281" xr:uid="{5C8EE1A3-C7B5-4BEF-BA90-099F43E6400F}"/>
    <cellStyle name="Total 2 5 5 5 3" xfId="45282" xr:uid="{86CCD641-F87C-4F3C-9E42-83D018171966}"/>
    <cellStyle name="Total 2 5 5 5 3 2" xfId="45283" xr:uid="{0D5F6F2A-C829-4206-88DA-A60AE8D6AAB4}"/>
    <cellStyle name="Total 2 5 5 5 3 3" xfId="45284" xr:uid="{46435760-B213-4F8A-AA2E-AC2F577EB5BA}"/>
    <cellStyle name="Total 2 5 5 5 4" xfId="45285" xr:uid="{01FA9BE3-8BC3-4004-9CE9-4A85CB1D9CBB}"/>
    <cellStyle name="Total 2 5 5 5 4 2" xfId="45286" xr:uid="{D5FFFCE2-6F74-4E52-9CDD-430C7194B24E}"/>
    <cellStyle name="Total 2 5 5 5 4 3" xfId="45287" xr:uid="{77C6FC73-7500-4A39-B0E6-D61151B74020}"/>
    <cellStyle name="Total 2 5 5 5 5" xfId="45288" xr:uid="{4B763EB5-1DBD-41B9-8C82-FA18A069672E}"/>
    <cellStyle name="Total 2 5 5 5 5 2" xfId="45289" xr:uid="{9B81CBE0-2F2B-4755-B273-912A2D22700B}"/>
    <cellStyle name="Total 2 5 5 5 5 3" xfId="45290" xr:uid="{BFDAC56B-6D3B-40F9-A870-2DF9938BAD27}"/>
    <cellStyle name="Total 2 5 5 5 6" xfId="45291" xr:uid="{15F87783-D6E5-4A93-AAFF-70E8D0B6D4EA}"/>
    <cellStyle name="Total 2 5 5 5 6 2" xfId="45292" xr:uid="{3F21B3ED-4A0F-4D84-8492-30E8554F0B0C}"/>
    <cellStyle name="Total 2 5 5 5 6 3" xfId="45293" xr:uid="{AE474216-5E8B-448D-93A1-71DF8A934F60}"/>
    <cellStyle name="Total 2 5 5 5 7" xfId="45294" xr:uid="{185075FC-BF57-4735-944E-529354ADB681}"/>
    <cellStyle name="Total 2 5 5 5 8" xfId="45295" xr:uid="{B57E0690-7A0B-4B0B-A350-DBEA43CE9AFB}"/>
    <cellStyle name="Total 2 5 5 5 9" xfId="45296" xr:uid="{8F30B60E-889E-4DFF-A401-F430817107F9}"/>
    <cellStyle name="Total 2 5 5 6" xfId="45297" xr:uid="{6BFE236F-C20B-4604-86E5-2AAD5E47440E}"/>
    <cellStyle name="Total 2 5 5 6 2" xfId="45298" xr:uid="{4D852C62-834D-4DC2-83C1-E395C5645368}"/>
    <cellStyle name="Total 2 5 5 6 2 2" xfId="45299" xr:uid="{57BD46F1-DA8E-420D-8DE8-956636F45FB3}"/>
    <cellStyle name="Total 2 5 5 6 2 3" xfId="45300" xr:uid="{1BD55695-3C4F-490A-AB0E-7F87BDB2068C}"/>
    <cellStyle name="Total 2 5 5 6 3" xfId="45301" xr:uid="{BC2D539F-1667-42D5-A815-DD6CDED2D27F}"/>
    <cellStyle name="Total 2 5 5 6 3 2" xfId="45302" xr:uid="{E7EB454A-39D6-4541-87BE-A8D2AB150415}"/>
    <cellStyle name="Total 2 5 5 6 3 3" xfId="45303" xr:uid="{8347F732-365C-4270-BE1A-F1C073F388B4}"/>
    <cellStyle name="Total 2 5 5 6 4" xfId="45304" xr:uid="{05A68DE0-0DFF-4EE7-B341-130C638F7DE4}"/>
    <cellStyle name="Total 2 5 5 6 4 2" xfId="45305" xr:uid="{B4B58CBB-07BE-405D-8CF9-FCFEE05F9D27}"/>
    <cellStyle name="Total 2 5 5 6 4 3" xfId="45306" xr:uid="{A545355C-E5B1-4C60-AAFA-58B81C6CC422}"/>
    <cellStyle name="Total 2 5 5 6 5" xfId="45307" xr:uid="{322CD33A-263F-4CE3-94BF-6E1DE703273D}"/>
    <cellStyle name="Total 2 5 5 6 5 2" xfId="45308" xr:uid="{9F9C62CC-A23A-41F2-A981-B6C0D13069DD}"/>
    <cellStyle name="Total 2 5 5 6 5 3" xfId="45309" xr:uid="{79CDC4EF-C44C-4B3E-B9BE-E6017240EED8}"/>
    <cellStyle name="Total 2 5 5 6 6" xfId="45310" xr:uid="{7FC6E0AC-7265-4BDA-B1A7-3E5831B9B350}"/>
    <cellStyle name="Total 2 5 5 6 6 2" xfId="45311" xr:uid="{1462FB5C-98ED-4C6B-A393-76089D3F285C}"/>
    <cellStyle name="Total 2 5 5 6 6 3" xfId="45312" xr:uid="{62CBA830-5E7A-4B47-A5DE-FC4A8EA85F18}"/>
    <cellStyle name="Total 2 5 5 6 7" xfId="45313" xr:uid="{AA49AB37-135D-461A-B3DB-5DF6AA91172A}"/>
    <cellStyle name="Total 2 5 5 6 8" xfId="45314" xr:uid="{77506F51-8C05-4102-8C73-731384930768}"/>
    <cellStyle name="Total 2 5 5 6 9" xfId="45315" xr:uid="{36F65D7C-C18B-4B86-8394-20A9209A2692}"/>
    <cellStyle name="Total 2 5 5 7" xfId="45316" xr:uid="{E2AA4516-C043-4695-BB3F-3915FB82E214}"/>
    <cellStyle name="Total 2 5 5 7 2" xfId="45317" xr:uid="{8D513F63-E69F-4D45-83A5-1FCB63B72647}"/>
    <cellStyle name="Total 2 5 5 7 2 2" xfId="45318" xr:uid="{11CCE45F-FEC4-4EE0-B7EE-7ECFF9037369}"/>
    <cellStyle name="Total 2 5 5 7 2 3" xfId="45319" xr:uid="{FD96BCF4-3FD7-4998-8630-978D1479ACFC}"/>
    <cellStyle name="Total 2 5 5 7 3" xfId="45320" xr:uid="{855021E0-50C5-46C4-9F40-206E826AE44B}"/>
    <cellStyle name="Total 2 5 5 7 3 2" xfId="45321" xr:uid="{E475C2F2-3AB4-4919-AA0C-807D671E70D9}"/>
    <cellStyle name="Total 2 5 5 7 3 3" xfId="45322" xr:uid="{2FF04CEB-3C44-42C2-9513-F0EFF1E6FCDD}"/>
    <cellStyle name="Total 2 5 5 7 4" xfId="45323" xr:uid="{BF99EC4E-5E5F-4E6E-9BB6-01D89132E50F}"/>
    <cellStyle name="Total 2 5 5 7 4 2" xfId="45324" xr:uid="{7043E574-3874-4DDB-830E-03DB1D862E75}"/>
    <cellStyle name="Total 2 5 5 7 4 3" xfId="45325" xr:uid="{D0EAA085-8ACD-46D3-933C-0FC36875EC76}"/>
    <cellStyle name="Total 2 5 5 7 5" xfId="45326" xr:uid="{9D23FD62-224D-43B5-A120-F6E1599869C1}"/>
    <cellStyle name="Total 2 5 5 7 5 2" xfId="45327" xr:uid="{46378D3C-4E63-4211-AA31-BFAF1C3E6999}"/>
    <cellStyle name="Total 2 5 5 7 5 3" xfId="45328" xr:uid="{8C661F22-A686-4A59-8BDD-5F4904815C72}"/>
    <cellStyle name="Total 2 5 5 7 6" xfId="45329" xr:uid="{994517EA-7038-4394-80F3-FE4FC2AF0622}"/>
    <cellStyle name="Total 2 5 5 7 6 2" xfId="45330" xr:uid="{8E7F02B9-BB41-427C-88B3-D15E356D7A30}"/>
    <cellStyle name="Total 2 5 5 7 6 3" xfId="45331" xr:uid="{662615DA-BD5D-444A-A672-E1A2DC33CF1D}"/>
    <cellStyle name="Total 2 5 5 7 7" xfId="45332" xr:uid="{B51CDF09-8D65-4D2C-B061-D7075AA0E7BB}"/>
    <cellStyle name="Total 2 5 5 7 8" xfId="45333" xr:uid="{2E42EBAB-6A3B-44DD-A8C7-2DFDC92E712A}"/>
    <cellStyle name="Total 2 5 5 7 9" xfId="45334" xr:uid="{4AB45986-7ACD-4703-A93B-06D197481757}"/>
    <cellStyle name="Total 2 5 5 8" xfId="45335" xr:uid="{066861DD-915E-4DF3-8008-F8674DE7E912}"/>
    <cellStyle name="Total 2 5 5 8 2" xfId="45336" xr:uid="{F792B259-7798-430C-A76B-D88BB5107AFE}"/>
    <cellStyle name="Total 2 5 5 8 2 2" xfId="45337" xr:uid="{8CF9692A-BB3D-4E20-842D-AEDE71A20849}"/>
    <cellStyle name="Total 2 5 5 8 2 3" xfId="45338" xr:uid="{11512771-E66C-4427-A026-2260B86D91B1}"/>
    <cellStyle name="Total 2 5 5 8 3" xfId="45339" xr:uid="{D7B20652-A720-4189-BDA8-BB24CE0417A7}"/>
    <cellStyle name="Total 2 5 5 8 3 2" xfId="45340" xr:uid="{28B6474E-7AA0-413F-ABCE-F83244E663C4}"/>
    <cellStyle name="Total 2 5 5 8 3 3" xfId="45341" xr:uid="{E407E1CB-66D3-49E0-AFAB-DFA310FD6006}"/>
    <cellStyle name="Total 2 5 5 8 4" xfId="45342" xr:uid="{2E4CC4A4-A1AD-48F9-9478-5FA5C20C69B3}"/>
    <cellStyle name="Total 2 5 5 8 4 2" xfId="45343" xr:uid="{28132DA4-A5B6-4B6F-8474-1EBF43403D49}"/>
    <cellStyle name="Total 2 5 5 8 4 3" xfId="45344" xr:uid="{EAED272E-2471-4099-AEB8-DC5F8AD31950}"/>
    <cellStyle name="Total 2 5 5 8 5" xfId="45345" xr:uid="{D10521B0-DE5E-48AC-ADA4-ACF6B345F405}"/>
    <cellStyle name="Total 2 5 5 8 5 2" xfId="45346" xr:uid="{B890D32E-E82A-44A6-9D93-E967A7D20486}"/>
    <cellStyle name="Total 2 5 5 8 5 3" xfId="45347" xr:uid="{06F97E02-389A-45C0-B26C-2F51955353C1}"/>
    <cellStyle name="Total 2 5 5 8 6" xfId="45348" xr:uid="{ECC46E8F-10F7-4C27-8A33-9AA94A3D5527}"/>
    <cellStyle name="Total 2 5 5 8 6 2" xfId="45349" xr:uid="{3BA5F27F-7660-4037-B2CA-9AD07AAF84C3}"/>
    <cellStyle name="Total 2 5 5 8 6 3" xfId="45350" xr:uid="{A737F0C1-793E-48DD-B624-A924EA783A6E}"/>
    <cellStyle name="Total 2 5 5 8 7" xfId="45351" xr:uid="{152B647D-F4E6-4D0E-BF41-EB3938F3FA1A}"/>
    <cellStyle name="Total 2 5 5 8 8" xfId="45352" xr:uid="{FC8A8E1F-1780-464C-8FAB-5274A68E0CE3}"/>
    <cellStyle name="Total 2 5 5 8 9" xfId="45353" xr:uid="{B1F71557-6100-4C7D-AE66-308904507411}"/>
    <cellStyle name="Total 2 5 5 9" xfId="45354" xr:uid="{1BE3C1B0-4C55-4385-BE8E-41ADB4379741}"/>
    <cellStyle name="Total 2 5 5 9 2" xfId="45355" xr:uid="{FC473D77-C1CF-41F5-80C0-75C1F1A3ABFE}"/>
    <cellStyle name="Total 2 5 5 9 2 2" xfId="45356" xr:uid="{7932BD18-D5E8-4F6E-B0E3-102C55FE90D1}"/>
    <cellStyle name="Total 2 5 5 9 2 3" xfId="45357" xr:uid="{EA4925E2-F1B9-461D-B4F0-BECCC40DCDE4}"/>
    <cellStyle name="Total 2 5 5 9 3" xfId="45358" xr:uid="{BA3D2C91-AE0B-492A-9A9F-A62DC864E419}"/>
    <cellStyle name="Total 2 5 5 9 3 2" xfId="45359" xr:uid="{AAAABC55-0979-481E-BC71-A0D2AC7E5934}"/>
    <cellStyle name="Total 2 5 5 9 3 3" xfId="45360" xr:uid="{E3516D2F-322B-43BF-A799-7983381FECD7}"/>
    <cellStyle name="Total 2 5 5 9 4" xfId="45361" xr:uid="{4048BE9E-1A4A-4E8B-880B-78CD219167CA}"/>
    <cellStyle name="Total 2 5 5 9 4 2" xfId="45362" xr:uid="{CB78892D-B858-4B5A-816E-0F94F72AB19E}"/>
    <cellStyle name="Total 2 5 5 9 4 3" xfId="45363" xr:uid="{4F266975-E5AA-4DD8-95F0-E887E8684DFF}"/>
    <cellStyle name="Total 2 5 5 9 5" xfId="45364" xr:uid="{5E96E9BD-0924-4984-A108-59058ACB2A2F}"/>
    <cellStyle name="Total 2 5 5 9 5 2" xfId="45365" xr:uid="{792A765E-0322-42C2-AD51-2609D1693B3D}"/>
    <cellStyle name="Total 2 5 5 9 5 3" xfId="45366" xr:uid="{A54CAE16-465E-46EE-B6AB-CADC48EB8453}"/>
    <cellStyle name="Total 2 5 5 9 6" xfId="45367" xr:uid="{3A918D9E-FEFD-4460-857F-22B4908B5C1F}"/>
    <cellStyle name="Total 2 5 5 9 6 2" xfId="45368" xr:uid="{4FAFE3A2-8AE5-4A07-9C3E-1D071D4F1BEF}"/>
    <cellStyle name="Total 2 5 5 9 6 3" xfId="45369" xr:uid="{528C4F8C-E087-4E36-BF57-8FB900AD39E7}"/>
    <cellStyle name="Total 2 5 5 9 7" xfId="45370" xr:uid="{9420CF5D-0BAA-4C15-B7D4-1E6CFFC10499}"/>
    <cellStyle name="Total 2 5 5 9 8" xfId="45371" xr:uid="{4BCF05E2-1388-4470-8AF4-4EA6C6D32289}"/>
    <cellStyle name="Total 2 5 6" xfId="45372" xr:uid="{A98FBE6E-E02C-4A28-9F95-F189774783DC}"/>
    <cellStyle name="Total 2 5 6 10" xfId="45373" xr:uid="{F9034657-23C1-431A-A554-0C9108E2DD59}"/>
    <cellStyle name="Total 2 5 6 11" xfId="45374" xr:uid="{4F36FD0C-335D-4452-A7FF-320B7D353001}"/>
    <cellStyle name="Total 2 5 6 2" xfId="45375" xr:uid="{162A4CA1-1624-460B-A282-A6352C9713CB}"/>
    <cellStyle name="Total 2 5 6 2 2" xfId="45376" xr:uid="{A188F40D-FDE3-4D2A-A3C4-C7BBCE979167}"/>
    <cellStyle name="Total 2 5 6 2 3" xfId="45377" xr:uid="{1E0A11A8-F276-4CFC-9788-0C34ECF2243A}"/>
    <cellStyle name="Total 2 5 6 2 4" xfId="45378" xr:uid="{F9A6A963-73B1-4062-A663-C649FFDF9B21}"/>
    <cellStyle name="Total 2 5 6 3" xfId="45379" xr:uid="{7775700D-D2FB-4D21-8714-A3A328DF1742}"/>
    <cellStyle name="Total 2 5 6 3 2" xfId="45380" xr:uid="{CECDFEE9-F626-4A20-BA29-E56D2247C769}"/>
    <cellStyle name="Total 2 5 6 3 3" xfId="45381" xr:uid="{D88AAC86-2C2E-478A-9598-7C4F953B55FE}"/>
    <cellStyle name="Total 2 5 6 3 4" xfId="45382" xr:uid="{0083F122-CB7F-4B53-84A6-AF64973BDC4C}"/>
    <cellStyle name="Total 2 5 6 4" xfId="45383" xr:uid="{90EB1506-9418-41AE-9D70-D43F2EC7E57B}"/>
    <cellStyle name="Total 2 5 6 4 2" xfId="45384" xr:uid="{1E43A80D-6190-48F8-A509-80DB677DC979}"/>
    <cellStyle name="Total 2 5 6 4 3" xfId="45385" xr:uid="{CAF6E909-A10C-438F-A6ED-4987B381BAE7}"/>
    <cellStyle name="Total 2 5 6 4 4" xfId="45386" xr:uid="{AC134B93-B093-40B2-BA4C-D0FB292741A4}"/>
    <cellStyle name="Total 2 5 6 5" xfId="45387" xr:uid="{CC5C0568-7C9D-40B3-8F09-2EB4ED65A866}"/>
    <cellStyle name="Total 2 5 6 5 2" xfId="45388" xr:uid="{E5B548A0-C6C3-42E7-86B2-D7E6981EE83C}"/>
    <cellStyle name="Total 2 5 6 5 3" xfId="45389" xr:uid="{9323C86D-DE0A-4B85-BF72-E375E66371A3}"/>
    <cellStyle name="Total 2 5 6 5 4" xfId="45390" xr:uid="{1ED73E10-A000-4FB4-A9DA-9A6954D27A37}"/>
    <cellStyle name="Total 2 5 6 6" xfId="45391" xr:uid="{D9FEEC5C-B694-4220-B36C-6BE4EF5E307F}"/>
    <cellStyle name="Total 2 5 6 6 2" xfId="45392" xr:uid="{2FDD848D-A299-482F-98E1-0BC2D8BA7C2F}"/>
    <cellStyle name="Total 2 5 6 6 3" xfId="45393" xr:uid="{A1460C61-4497-4EC0-881D-22C707B4B833}"/>
    <cellStyle name="Total 2 5 6 6 4" xfId="45394" xr:uid="{B8EC75A5-82A9-482D-BA75-8DCEB14F8DEB}"/>
    <cellStyle name="Total 2 5 6 7" xfId="45395" xr:uid="{E4B1CFDD-6F70-4F74-A440-C2A227772D70}"/>
    <cellStyle name="Total 2 5 6 8" xfId="45396" xr:uid="{1C0AB3B1-423C-4111-A280-66B2F881D4E4}"/>
    <cellStyle name="Total 2 5 6 9" xfId="45397" xr:uid="{417EFE1B-8B3D-4A34-BC0B-ADD4B536DCE2}"/>
    <cellStyle name="Total 2 5 7" xfId="45398" xr:uid="{B187D3DE-7999-4F7A-B87D-A194BD30F399}"/>
    <cellStyle name="Total 2 5 7 10" xfId="45399" xr:uid="{9DBF071D-7CE3-4751-BC99-9CEFBDAA59A0}"/>
    <cellStyle name="Total 2 5 7 2" xfId="45400" xr:uid="{4F38729C-ACBE-4C4A-8D15-D5E54F5C1FE3}"/>
    <cellStyle name="Total 2 5 7 2 2" xfId="45401" xr:uid="{D524B538-CA6B-469F-A7C7-0808078CD88F}"/>
    <cellStyle name="Total 2 5 7 2 3" xfId="45402" xr:uid="{88D8F83B-5C8C-4D3D-9A7A-DA357FDC5E11}"/>
    <cellStyle name="Total 2 5 7 2 4" xfId="45403" xr:uid="{79813440-C20E-4F91-9BBF-B839F70AE9F6}"/>
    <cellStyle name="Total 2 5 7 3" xfId="45404" xr:uid="{D9123476-EA83-49B6-B67B-F0474B917C81}"/>
    <cellStyle name="Total 2 5 7 3 2" xfId="45405" xr:uid="{FAFEB400-A9CA-49D8-A912-FC96B6CE271E}"/>
    <cellStyle name="Total 2 5 7 3 3" xfId="45406" xr:uid="{72EB8FA4-DB52-464C-80C5-BA55F9FFDE75}"/>
    <cellStyle name="Total 2 5 7 3 4" xfId="45407" xr:uid="{1C1017EE-0085-4C43-A113-17F32A022F1E}"/>
    <cellStyle name="Total 2 5 7 4" xfId="45408" xr:uid="{F00CB18F-D49C-47B3-941D-66039E29BC91}"/>
    <cellStyle name="Total 2 5 7 4 2" xfId="45409" xr:uid="{CC237C0F-FA00-4B7C-9DCB-B0DE16D98024}"/>
    <cellStyle name="Total 2 5 7 4 3" xfId="45410" xr:uid="{70550217-A321-439E-852E-A69AE62CF8DE}"/>
    <cellStyle name="Total 2 5 7 4 4" xfId="45411" xr:uid="{3FEF012C-5C95-4DFE-BE8C-C4C64572E026}"/>
    <cellStyle name="Total 2 5 7 5" xfId="45412" xr:uid="{FE34FCB0-53FE-452D-B929-E2D1A8DC4721}"/>
    <cellStyle name="Total 2 5 7 5 2" xfId="45413" xr:uid="{0C88AB11-FD66-419A-ABDC-2BA4398DD347}"/>
    <cellStyle name="Total 2 5 7 5 3" xfId="45414" xr:uid="{C574B38E-F4AA-4F24-A1E5-17B260DB1BB0}"/>
    <cellStyle name="Total 2 5 7 5 4" xfId="45415" xr:uid="{31A3D612-4EC9-40C5-843D-9316DD0D8A1A}"/>
    <cellStyle name="Total 2 5 7 6" xfId="45416" xr:uid="{FCEBC98A-C748-4974-867E-269993532F0D}"/>
    <cellStyle name="Total 2 5 7 6 2" xfId="45417" xr:uid="{DB75F5C4-3726-474A-BC76-637C4AD5E7A1}"/>
    <cellStyle name="Total 2 5 7 6 3" xfId="45418" xr:uid="{EDFE1395-D85E-47B9-B2E8-E4396948DE10}"/>
    <cellStyle name="Total 2 5 7 6 4" xfId="45419" xr:uid="{A4DAE702-A672-4917-B872-4957464EDC85}"/>
    <cellStyle name="Total 2 5 7 7" xfId="45420" xr:uid="{97BBE6B3-0820-4060-9E8E-8F1EEB6DFE8B}"/>
    <cellStyle name="Total 2 5 7 8" xfId="45421" xr:uid="{58CF498F-8997-49A1-9008-69F5EFD333AC}"/>
    <cellStyle name="Total 2 5 7 9" xfId="45422" xr:uid="{8F39525D-F59F-45AD-8ED7-08F742BD6550}"/>
    <cellStyle name="Total 2 5 8" xfId="45423" xr:uid="{30DE5129-3B82-425A-B697-BE260EA11D00}"/>
    <cellStyle name="Total 2 5 8 2" xfId="45424" xr:uid="{789C1546-1B02-4BDA-805A-104328FFE9E6}"/>
    <cellStyle name="Total 2 5 8 2 2" xfId="45425" xr:uid="{66AAE977-F534-412C-9A29-1D5A15B9A226}"/>
    <cellStyle name="Total 2 5 8 2 3" xfId="45426" xr:uid="{4C9FDE6A-E4B0-43C5-A8CB-AFCFD4DD5AD1}"/>
    <cellStyle name="Total 2 5 8 3" xfId="45427" xr:uid="{51A9A43D-835C-45E5-B27D-85F7784E8D62}"/>
    <cellStyle name="Total 2 5 8 3 2" xfId="45428" xr:uid="{7269C339-F4E1-41A0-8DF7-EFE37AC5724A}"/>
    <cellStyle name="Total 2 5 8 3 3" xfId="45429" xr:uid="{5C183C2F-B130-42F9-BB67-E14F2C368115}"/>
    <cellStyle name="Total 2 5 8 4" xfId="45430" xr:uid="{4AEDF19F-2DAB-400A-91A6-A0C3E38A04D3}"/>
    <cellStyle name="Total 2 5 8 4 2" xfId="45431" xr:uid="{F75BF748-EDC5-466A-9186-613F73CE1039}"/>
    <cellStyle name="Total 2 5 8 4 3" xfId="45432" xr:uid="{3E6A5153-5A12-4EF6-96C2-EDC317EE5B8B}"/>
    <cellStyle name="Total 2 5 8 5" xfId="45433" xr:uid="{C3E5547A-33B0-496B-9925-DE0A72A6D26E}"/>
    <cellStyle name="Total 2 5 8 5 2" xfId="45434" xr:uid="{D7132165-78AC-42F8-8AC0-222CC672094F}"/>
    <cellStyle name="Total 2 5 8 5 3" xfId="45435" xr:uid="{CEB461AD-3B51-4D00-BE2A-AF63B5D57CC4}"/>
    <cellStyle name="Total 2 5 8 6" xfId="45436" xr:uid="{AAF1A312-5677-4A0B-B833-F19F29E7B155}"/>
    <cellStyle name="Total 2 5 8 6 2" xfId="45437" xr:uid="{88828461-26A1-4AB9-AECC-1F0A192ACC52}"/>
    <cellStyle name="Total 2 5 8 6 3" xfId="45438" xr:uid="{6E7DEAF3-DC45-4ADE-A2DA-B35062F4BB0B}"/>
    <cellStyle name="Total 2 5 8 7" xfId="45439" xr:uid="{08574D8A-4509-41B0-B50F-7937B56E6BA1}"/>
    <cellStyle name="Total 2 5 8 8" xfId="45440" xr:uid="{E5276732-4617-407C-BDA4-658D7F775010}"/>
    <cellStyle name="Total 2 5 8 9" xfId="45441" xr:uid="{1B5EC35A-72AE-4AC3-9446-30912E56F1EB}"/>
    <cellStyle name="Total 2 5 9" xfId="45442" xr:uid="{862FE982-EEC2-4BAC-B839-B8467E7B91AE}"/>
    <cellStyle name="Total 2 5 9 2" xfId="45443" xr:uid="{2F99D50F-75DF-40E2-89E6-755219DF75A6}"/>
    <cellStyle name="Total 2 5 9 2 2" xfId="45444" xr:uid="{2E935D2E-5823-4F17-A21D-18B689804B15}"/>
    <cellStyle name="Total 2 5 9 2 3" xfId="45445" xr:uid="{E0CC4326-751D-401A-AA21-297988CB06FF}"/>
    <cellStyle name="Total 2 5 9 3" xfId="45446" xr:uid="{4808E203-23B5-4FA8-8EC6-1C280193724D}"/>
    <cellStyle name="Total 2 5 9 3 2" xfId="45447" xr:uid="{86837391-A7E6-4693-9F43-62954B65D342}"/>
    <cellStyle name="Total 2 5 9 3 3" xfId="45448" xr:uid="{C48B78DE-7701-417E-88FA-50B78CBA288F}"/>
    <cellStyle name="Total 2 5 9 4" xfId="45449" xr:uid="{9CE2FB4C-BAA0-42B5-BA18-6E78D9FE91B7}"/>
    <cellStyle name="Total 2 5 9 4 2" xfId="45450" xr:uid="{4019FEE7-1B34-45FD-AE35-0AC11DB83A1B}"/>
    <cellStyle name="Total 2 5 9 4 3" xfId="45451" xr:uid="{4AB3AAD9-3416-48A2-9076-8850D0269AFF}"/>
    <cellStyle name="Total 2 5 9 5" xfId="45452" xr:uid="{5855FD50-A5AE-4D41-AA31-FE16E0F50439}"/>
    <cellStyle name="Total 2 5 9 5 2" xfId="45453" xr:uid="{6A6FA682-B620-4160-8783-7833442B5F54}"/>
    <cellStyle name="Total 2 5 9 5 3" xfId="45454" xr:uid="{4D194743-9C33-40D6-8397-FE6E90E134F2}"/>
    <cellStyle name="Total 2 5 9 6" xfId="45455" xr:uid="{A4A93567-469C-4600-AA52-20395EC97B0C}"/>
    <cellStyle name="Total 2 5 9 6 2" xfId="45456" xr:uid="{EF86B4B5-BCBC-4B80-97F0-7DFE4B3162DC}"/>
    <cellStyle name="Total 2 5 9 6 3" xfId="45457" xr:uid="{80E87DDB-ED92-4F5B-862F-D91069E17F16}"/>
    <cellStyle name="Total 2 5 9 7" xfId="45458" xr:uid="{19C60FCE-D8AC-4D5C-80FD-59CE839320D9}"/>
    <cellStyle name="Total 2 5 9 8" xfId="45459" xr:uid="{E57705AD-A918-4B5B-B446-50336A136FF1}"/>
    <cellStyle name="Total 2 5 9 9" xfId="45460" xr:uid="{C8E46762-7683-4717-88C1-5887EF4AD576}"/>
    <cellStyle name="Total 2 6" xfId="45461" xr:uid="{3AF4A1FB-5A63-401C-8B75-133C37803F47}"/>
    <cellStyle name="Total 2 6 10" xfId="45462" xr:uid="{D3DAFAF6-E848-4E5F-9428-6A7BD8821BBE}"/>
    <cellStyle name="Total 2 6 10 2" xfId="45463" xr:uid="{78CC98E4-0974-4780-9433-413FD26CBA13}"/>
    <cellStyle name="Total 2 6 10 2 2" xfId="45464" xr:uid="{2A8827F5-4DDD-425F-A2C1-A937CA98EB0F}"/>
    <cellStyle name="Total 2 6 10 2 3" xfId="45465" xr:uid="{6EF3315C-C7F3-4593-A67E-1254B3DCFCCF}"/>
    <cellStyle name="Total 2 6 10 3" xfId="45466" xr:uid="{2618EB2E-3B56-471B-BF62-BD2F451908FE}"/>
    <cellStyle name="Total 2 6 10 3 2" xfId="45467" xr:uid="{657F2C76-910E-47FB-842F-6BC082C69457}"/>
    <cellStyle name="Total 2 6 10 3 3" xfId="45468" xr:uid="{DC07F2AA-BF8F-4C7C-AF02-2D7B7ACF4FF3}"/>
    <cellStyle name="Total 2 6 10 4" xfId="45469" xr:uid="{98A2C5EA-004F-45FD-93A1-00260803F6C7}"/>
    <cellStyle name="Total 2 6 10 4 2" xfId="45470" xr:uid="{CAA7660B-9BF8-4C06-9311-CA18399AD64D}"/>
    <cellStyle name="Total 2 6 10 4 3" xfId="45471" xr:uid="{966B58FF-D6F3-45F6-9DC8-FBAA522FFFF9}"/>
    <cellStyle name="Total 2 6 10 5" xfId="45472" xr:uid="{AA28FDF5-C443-41DF-A110-025D1D0EE515}"/>
    <cellStyle name="Total 2 6 10 5 2" xfId="45473" xr:uid="{081CAB7B-52F3-4020-868F-BCF461BA66C7}"/>
    <cellStyle name="Total 2 6 10 5 3" xfId="45474" xr:uid="{867B5619-F3F7-4470-BD82-3F178462CBC4}"/>
    <cellStyle name="Total 2 6 10 6" xfId="45475" xr:uid="{914AF0C3-7DC6-49A2-A256-3C4074FD6966}"/>
    <cellStyle name="Total 2 6 10 6 2" xfId="45476" xr:uid="{9984DA4C-A8C8-4BAA-B41E-8F7C11863D3A}"/>
    <cellStyle name="Total 2 6 10 6 3" xfId="45477" xr:uid="{7BE7EFAE-1F4C-405A-8AB3-82D2B1D0620E}"/>
    <cellStyle name="Total 2 6 10 7" xfId="45478" xr:uid="{38876FB8-A996-4741-93FD-473F764C3CB9}"/>
    <cellStyle name="Total 2 6 10 8" xfId="45479" xr:uid="{D8EC3C5E-634A-470F-A2EF-212A61382002}"/>
    <cellStyle name="Total 2 6 10 9" xfId="45480" xr:uid="{5C3908E4-7D28-4BBB-A160-8CD1C8081845}"/>
    <cellStyle name="Total 2 6 11" xfId="45481" xr:uid="{C7D239B5-8C21-45D0-A70D-37DE314D120C}"/>
    <cellStyle name="Total 2 6 11 2" xfId="45482" xr:uid="{09958FA3-2818-4728-BEAD-4B96A0FCC021}"/>
    <cellStyle name="Total 2 6 11 2 2" xfId="45483" xr:uid="{6FF60E5A-1793-4BEF-8325-114AAC651CF4}"/>
    <cellStyle name="Total 2 6 11 2 3" xfId="45484" xr:uid="{09F1FEB1-D089-4D83-93C1-EB702A8F8C8B}"/>
    <cellStyle name="Total 2 6 11 3" xfId="45485" xr:uid="{BDFB538C-74D5-48B2-B160-A0BFEE23B519}"/>
    <cellStyle name="Total 2 6 11 3 2" xfId="45486" xr:uid="{0E068B14-1B4C-4F2D-A605-340F2085FBFA}"/>
    <cellStyle name="Total 2 6 11 3 3" xfId="45487" xr:uid="{2C8A31FD-8456-4886-BFA8-80332536CADD}"/>
    <cellStyle name="Total 2 6 11 4" xfId="45488" xr:uid="{E18AE6D5-89DE-419F-8275-1897C8311056}"/>
    <cellStyle name="Total 2 6 11 4 2" xfId="45489" xr:uid="{0219AC83-F63E-4F7E-88E2-B7B249BE29DC}"/>
    <cellStyle name="Total 2 6 11 4 3" xfId="45490" xr:uid="{77F50A48-4CB0-41E6-91B8-C5D84A0B80E8}"/>
    <cellStyle name="Total 2 6 11 5" xfId="45491" xr:uid="{BB739C2B-40A4-4E5B-BBF5-67A3B65E8909}"/>
    <cellStyle name="Total 2 6 11 5 2" xfId="45492" xr:uid="{0B5ABBFC-4003-43F9-BBA5-AA1631E6459B}"/>
    <cellStyle name="Total 2 6 11 5 3" xfId="45493" xr:uid="{35F95DE7-8535-4D69-B536-5EF670AB8D61}"/>
    <cellStyle name="Total 2 6 11 6" xfId="45494" xr:uid="{858862D0-7C9E-43A9-8399-F9090F8CCECA}"/>
    <cellStyle name="Total 2 6 11 6 2" xfId="45495" xr:uid="{4B7311B2-C692-4441-BAA8-2C95261E8675}"/>
    <cellStyle name="Total 2 6 11 6 3" xfId="45496" xr:uid="{3DC5FDA6-C131-45C0-819D-E6B84F30451E}"/>
    <cellStyle name="Total 2 6 11 7" xfId="45497" xr:uid="{974F5BC5-C002-40C8-9A09-86B266DCC439}"/>
    <cellStyle name="Total 2 6 11 8" xfId="45498" xr:uid="{133BF15A-E09B-40E1-BDD8-62C8A7F08A9F}"/>
    <cellStyle name="Total 2 6 11 9" xfId="45499" xr:uid="{F533D514-4086-417A-A7D4-FB0E9F813588}"/>
    <cellStyle name="Total 2 6 12" xfId="45500" xr:uid="{240C37EC-DC1D-4EDC-A97D-F3089C919296}"/>
    <cellStyle name="Total 2 6 12 2" xfId="45501" xr:uid="{1884C39A-2410-4703-BA2D-D9E0893A1AA2}"/>
    <cellStyle name="Total 2 6 12 2 2" xfId="45502" xr:uid="{2EA1716F-BDFA-4820-BBFD-A2AEBBF0B151}"/>
    <cellStyle name="Total 2 6 12 2 3" xfId="45503" xr:uid="{F438FF85-A3D5-4EE3-9002-7141C2BD92E0}"/>
    <cellStyle name="Total 2 6 12 3" xfId="45504" xr:uid="{8BCD72CE-928A-47FF-8A69-7D6B446006D3}"/>
    <cellStyle name="Total 2 6 12 3 2" xfId="45505" xr:uid="{A71AA488-5B8D-4DF4-9F85-5BA9A3718254}"/>
    <cellStyle name="Total 2 6 12 3 3" xfId="45506" xr:uid="{74AA35B4-29F0-43D2-A0F6-13F0253B5362}"/>
    <cellStyle name="Total 2 6 12 4" xfId="45507" xr:uid="{E018714F-A52A-4477-9A16-7B1B5DDA71F1}"/>
    <cellStyle name="Total 2 6 12 4 2" xfId="45508" xr:uid="{375DD3D3-9FF8-48AF-A5C5-CD67E1FCD9B1}"/>
    <cellStyle name="Total 2 6 12 4 3" xfId="45509" xr:uid="{05E2C677-3D51-4176-9493-DEE25A93B731}"/>
    <cellStyle name="Total 2 6 12 5" xfId="45510" xr:uid="{7D91F1BD-CE77-44E3-BF28-4A92FAE14734}"/>
    <cellStyle name="Total 2 6 12 5 2" xfId="45511" xr:uid="{A3F0938C-0DC6-427B-9A7A-AD0ACA69C641}"/>
    <cellStyle name="Total 2 6 12 5 3" xfId="45512" xr:uid="{22A8082B-6B29-4572-8030-028B83A3F8D9}"/>
    <cellStyle name="Total 2 6 12 6" xfId="45513" xr:uid="{16C271A7-4CD5-4094-ADC8-E96C6CF3DE66}"/>
    <cellStyle name="Total 2 6 12 6 2" xfId="45514" xr:uid="{11425CA2-06CD-4A70-B0E8-9AC07F68ECC1}"/>
    <cellStyle name="Total 2 6 12 6 3" xfId="45515" xr:uid="{5A9DF18F-A222-48D8-AC37-6EEFD7716C13}"/>
    <cellStyle name="Total 2 6 12 7" xfId="45516" xr:uid="{09CFB353-BAFB-4C0B-826F-38586828BE87}"/>
    <cellStyle name="Total 2 6 12 8" xfId="45517" xr:uid="{DC063E28-A831-4C47-8892-D5050D61FBC0}"/>
    <cellStyle name="Total 2 6 12 9" xfId="45518" xr:uid="{8BE5DC2D-8C33-43D4-B149-1C5B901C7055}"/>
    <cellStyle name="Total 2 6 13" xfId="45519" xr:uid="{7EC604CF-A172-4720-BEE7-4944B0EAA79F}"/>
    <cellStyle name="Total 2 6 13 2" xfId="45520" xr:uid="{7E9D0AFB-F380-43B6-B0CA-3674664EE289}"/>
    <cellStyle name="Total 2 6 13 2 2" xfId="45521" xr:uid="{5092F585-9EFB-4D39-BD5D-7B2CB0052730}"/>
    <cellStyle name="Total 2 6 13 2 3" xfId="45522" xr:uid="{4B7C4F11-E34A-4048-A8DA-EFCC88BDA016}"/>
    <cellStyle name="Total 2 6 13 3" xfId="45523" xr:uid="{CE7B5353-17C5-4769-80AA-CFD1B8B603FC}"/>
    <cellStyle name="Total 2 6 13 3 2" xfId="45524" xr:uid="{EF744C78-AD05-46FD-A015-14F2C7491B3B}"/>
    <cellStyle name="Total 2 6 13 3 3" xfId="45525" xr:uid="{769B799A-CC1E-4391-802F-93BE91C2FA87}"/>
    <cellStyle name="Total 2 6 13 4" xfId="45526" xr:uid="{D7B7730C-92A9-4988-85D0-5E52BD4DBDAE}"/>
    <cellStyle name="Total 2 6 13 4 2" xfId="45527" xr:uid="{AC5538FF-FF14-470F-A295-7873B1E69139}"/>
    <cellStyle name="Total 2 6 13 4 3" xfId="45528" xr:uid="{0682EEE9-BDBD-4E73-93FA-D94B4C3AC0EE}"/>
    <cellStyle name="Total 2 6 13 5" xfId="45529" xr:uid="{B4821A54-65C7-4784-A1D9-B57A49E91033}"/>
    <cellStyle name="Total 2 6 13 5 2" xfId="45530" xr:uid="{EA91FA21-3E5B-4732-9C62-E0455E695930}"/>
    <cellStyle name="Total 2 6 13 5 3" xfId="45531" xr:uid="{9BCD360B-4D66-4196-A6AE-AA0368BF11AE}"/>
    <cellStyle name="Total 2 6 13 6" xfId="45532" xr:uid="{7A93124F-BC63-497E-8B2A-85F821EA7A40}"/>
    <cellStyle name="Total 2 6 13 6 2" xfId="45533" xr:uid="{624FD133-F40E-400A-810E-2039815764DC}"/>
    <cellStyle name="Total 2 6 13 6 3" xfId="45534" xr:uid="{92B7C278-06EC-4E36-834E-E86A4E3DC67E}"/>
    <cellStyle name="Total 2 6 13 7" xfId="45535" xr:uid="{8A788D84-FC6B-4B1A-9511-F9E5E753DBAD}"/>
    <cellStyle name="Total 2 6 13 8" xfId="45536" xr:uid="{B1B2E186-C408-47EF-8D64-D393DD768F1C}"/>
    <cellStyle name="Total 2 6 13 9" xfId="45537" xr:uid="{A48A8B3D-21D8-4F1E-A147-C2444D516B46}"/>
    <cellStyle name="Total 2 6 14" xfId="45538" xr:uid="{40E5A128-8D03-428E-AD96-36629C509B3C}"/>
    <cellStyle name="Total 2 6 14 2" xfId="45539" xr:uid="{DE6FCEF4-78D3-49C2-84AE-BBC72DAEE4ED}"/>
    <cellStyle name="Total 2 6 14 2 2" xfId="45540" xr:uid="{330D8B34-FF9A-4602-B806-090AD16F3018}"/>
    <cellStyle name="Total 2 6 14 2 3" xfId="45541" xr:uid="{49BEF458-D819-4689-B1CE-195AD5E93640}"/>
    <cellStyle name="Total 2 6 14 3" xfId="45542" xr:uid="{0C71C17F-4585-41B9-B3E6-AF2C0602FD9F}"/>
    <cellStyle name="Total 2 6 14 3 2" xfId="45543" xr:uid="{7E582C0B-56BA-4FE7-A940-6205A840900D}"/>
    <cellStyle name="Total 2 6 14 3 3" xfId="45544" xr:uid="{B6B61A21-9A3F-4B55-B82F-8BFC31ED4861}"/>
    <cellStyle name="Total 2 6 14 4" xfId="45545" xr:uid="{380E3D23-86C9-4363-8705-627307493A96}"/>
    <cellStyle name="Total 2 6 14 4 2" xfId="45546" xr:uid="{10825E30-40E2-4A54-96C4-BBCFA978F74F}"/>
    <cellStyle name="Total 2 6 14 4 3" xfId="45547" xr:uid="{ED01704D-5D9C-42A5-8A21-CB4B6D7AD6B2}"/>
    <cellStyle name="Total 2 6 14 5" xfId="45548" xr:uid="{A3E65FDB-B185-4FFE-AC07-B2C0FA80FA6E}"/>
    <cellStyle name="Total 2 6 14 5 2" xfId="45549" xr:uid="{82085915-1146-4866-A0DC-8F26BE9C84E9}"/>
    <cellStyle name="Total 2 6 14 5 3" xfId="45550" xr:uid="{FD7282F5-E28A-4986-AFFB-BD2122B0F4F7}"/>
    <cellStyle name="Total 2 6 14 6" xfId="45551" xr:uid="{D5B5837F-5C1E-4FB3-9F29-0BC064565487}"/>
    <cellStyle name="Total 2 6 14 6 2" xfId="45552" xr:uid="{A5E94277-D033-4BB2-B532-8AE1A513B974}"/>
    <cellStyle name="Total 2 6 14 6 3" xfId="45553" xr:uid="{C0DEABB3-EEAD-49C5-9D98-70CAEFE088B1}"/>
    <cellStyle name="Total 2 6 14 7" xfId="45554" xr:uid="{B967F990-C355-44B5-93F0-7123352B84AE}"/>
    <cellStyle name="Total 2 6 14 8" xfId="45555" xr:uid="{8B959DC4-91A8-4D9F-BEA3-DBC60A28EBE7}"/>
    <cellStyle name="Total 2 6 14 9" xfId="45556" xr:uid="{E98D7974-B7B8-4B22-9CFD-B13DC6896804}"/>
    <cellStyle name="Total 2 6 15" xfId="45557" xr:uid="{DD4E52E4-FDDD-459B-AB99-7A0055F8E797}"/>
    <cellStyle name="Total 2 6 15 2" xfId="45558" xr:uid="{CDAFD5C4-B37E-4CE0-BAA5-FCDE4E10018B}"/>
    <cellStyle name="Total 2 6 15 2 2" xfId="45559" xr:uid="{2C8E3191-3B95-471F-A10C-CD6171ED9539}"/>
    <cellStyle name="Total 2 6 15 2 3" xfId="45560" xr:uid="{22EF5256-45E3-4547-9371-F5960941CB8F}"/>
    <cellStyle name="Total 2 6 15 3" xfId="45561" xr:uid="{941A70AA-2F5D-4AEF-BF7C-E29B5A4CB614}"/>
    <cellStyle name="Total 2 6 15 3 2" xfId="45562" xr:uid="{BDFE1184-FE6C-4D5F-9812-7505B21879C4}"/>
    <cellStyle name="Total 2 6 15 3 3" xfId="45563" xr:uid="{458817E0-F557-4088-AC2A-1D4B6D9B2007}"/>
    <cellStyle name="Total 2 6 15 4" xfId="45564" xr:uid="{20699B20-1AC8-4C32-8393-3617D0726283}"/>
    <cellStyle name="Total 2 6 15 4 2" xfId="45565" xr:uid="{FF190294-E3B0-4A46-8A09-3F2CA68F3A48}"/>
    <cellStyle name="Total 2 6 15 4 3" xfId="45566" xr:uid="{15510296-5DA2-4936-9A33-A5B2223DD6A9}"/>
    <cellStyle name="Total 2 6 15 5" xfId="45567" xr:uid="{859A41E7-3E58-41C7-8ECE-1FC82920308B}"/>
    <cellStyle name="Total 2 6 15 5 2" xfId="45568" xr:uid="{44B658BF-C398-4AEF-A9C8-C8885F356382}"/>
    <cellStyle name="Total 2 6 15 5 3" xfId="45569" xr:uid="{63BCD526-EEAC-4ED7-9B61-63C47AF3A6B8}"/>
    <cellStyle name="Total 2 6 15 6" xfId="45570" xr:uid="{62FCF36C-1C75-47F7-8FB6-D6AC7CA0565F}"/>
    <cellStyle name="Total 2 6 15 6 2" xfId="45571" xr:uid="{13B9B4EC-6F18-41FD-BF4E-BB476965D742}"/>
    <cellStyle name="Total 2 6 15 6 3" xfId="45572" xr:uid="{6C257144-858C-4804-8807-E643A3EC7F14}"/>
    <cellStyle name="Total 2 6 15 7" xfId="45573" xr:uid="{A7299192-6678-45BD-BF67-1134D2A225B3}"/>
    <cellStyle name="Total 2 6 15 8" xfId="45574" xr:uid="{E41B0EF0-E12D-43B5-9907-E034F96EB428}"/>
    <cellStyle name="Total 2 6 15 9" xfId="45575" xr:uid="{4FDDE68A-7E9A-41AC-B9F5-7331694561CB}"/>
    <cellStyle name="Total 2 6 16" xfId="45576" xr:uid="{D0B55638-317D-419B-A872-374A2648DEF4}"/>
    <cellStyle name="Total 2 6 16 2" xfId="45577" xr:uid="{1E8E12BE-1B6C-4E3F-B56E-D4F3EB2CCC43}"/>
    <cellStyle name="Total 2 6 16 3" xfId="45578" xr:uid="{EB460A88-3519-465F-8C03-9192934A728F}"/>
    <cellStyle name="Total 2 6 16 4" xfId="45579" xr:uid="{1033EB24-CA69-4131-A15E-9D4BA46C7EF8}"/>
    <cellStyle name="Total 2 6 17" xfId="45580" xr:uid="{3925FB62-9AF9-44A6-8A67-560C26A0449E}"/>
    <cellStyle name="Total 2 6 18" xfId="45581" xr:uid="{A941F056-AA61-46A1-B06C-9FCC529D7F52}"/>
    <cellStyle name="Total 2 6 19" xfId="45582" xr:uid="{8C15CDEF-4471-4884-A001-150830279F35}"/>
    <cellStyle name="Total 2 6 2" xfId="45583" xr:uid="{9969F0C9-F7F9-471D-9451-647E3D5C67C4}"/>
    <cellStyle name="Total 2 6 2 10" xfId="45584" xr:uid="{00783BC0-6088-44D0-8BB3-B0087CDA513D}"/>
    <cellStyle name="Total 2 6 2 10 2" xfId="45585" xr:uid="{F2D99709-BDEA-422D-A35C-1935667BA64D}"/>
    <cellStyle name="Total 2 6 2 10 2 2" xfId="45586" xr:uid="{F7BAE2AF-8CD9-486C-A721-6602B49C7225}"/>
    <cellStyle name="Total 2 6 2 10 2 3" xfId="45587" xr:uid="{A08E8CBE-402B-4960-8937-B3C4DA1D651B}"/>
    <cellStyle name="Total 2 6 2 10 3" xfId="45588" xr:uid="{252E8B34-9043-4109-BD35-6DB69E20A309}"/>
    <cellStyle name="Total 2 6 2 10 3 2" xfId="45589" xr:uid="{4250E161-1F1A-48E5-89B7-DF012F517DA2}"/>
    <cellStyle name="Total 2 6 2 10 3 3" xfId="45590" xr:uid="{452EE881-7357-46BE-BFDC-4C9D8BA584BD}"/>
    <cellStyle name="Total 2 6 2 10 4" xfId="45591" xr:uid="{DCB6986E-D4A8-4073-9035-EAD04D73D422}"/>
    <cellStyle name="Total 2 6 2 10 4 2" xfId="45592" xr:uid="{4DCFFBB9-1C4E-410E-AFCC-2E033DEFAEEC}"/>
    <cellStyle name="Total 2 6 2 10 4 3" xfId="45593" xr:uid="{3A89B73F-EA22-445F-8BC9-259A0C146AB1}"/>
    <cellStyle name="Total 2 6 2 10 5" xfId="45594" xr:uid="{B76B8FCD-9503-48DA-A426-02B956782ABB}"/>
    <cellStyle name="Total 2 6 2 10 5 2" xfId="45595" xr:uid="{4958EE70-9D49-4036-A5D3-8C0DB2B2AF66}"/>
    <cellStyle name="Total 2 6 2 10 5 3" xfId="45596" xr:uid="{806F4EFD-50D3-489F-9169-0EFFD977260D}"/>
    <cellStyle name="Total 2 6 2 10 6" xfId="45597" xr:uid="{AA041E99-9B96-42B1-B707-A8C0677A8790}"/>
    <cellStyle name="Total 2 6 2 10 6 2" xfId="45598" xr:uid="{E5583E84-E75E-4BB1-A4FF-70F1B4B3863A}"/>
    <cellStyle name="Total 2 6 2 10 6 3" xfId="45599" xr:uid="{D7C06C0C-CA28-46D2-B07B-AB10EB02E836}"/>
    <cellStyle name="Total 2 6 2 10 7" xfId="45600" xr:uid="{EC56C8B3-0423-4079-9C92-B448C82BF191}"/>
    <cellStyle name="Total 2 6 2 10 8" xfId="45601" xr:uid="{12ED82F5-5F65-47D6-82BE-45AF93B68DE6}"/>
    <cellStyle name="Total 2 6 2 10 9" xfId="45602" xr:uid="{CC7A88BF-2D5B-4563-BB62-F82E46F567B4}"/>
    <cellStyle name="Total 2 6 2 11" xfId="45603" xr:uid="{A41AB34A-DCDB-4CA0-B9F3-2FBF3EF7DEE1}"/>
    <cellStyle name="Total 2 6 2 11 2" xfId="45604" xr:uid="{8BDC6F28-E991-494A-9DEB-C8FF60C090A9}"/>
    <cellStyle name="Total 2 6 2 11 2 2" xfId="45605" xr:uid="{33FF77F4-BF58-4718-AE20-3D533D50E686}"/>
    <cellStyle name="Total 2 6 2 11 2 3" xfId="45606" xr:uid="{AA585C22-5497-4CCB-BBEA-66C71390455D}"/>
    <cellStyle name="Total 2 6 2 11 3" xfId="45607" xr:uid="{BD488D36-EF78-449C-9633-5091FC173052}"/>
    <cellStyle name="Total 2 6 2 11 3 2" xfId="45608" xr:uid="{11952E0E-AC58-4F9D-AB47-ED945621FD2E}"/>
    <cellStyle name="Total 2 6 2 11 3 3" xfId="45609" xr:uid="{B821330D-9E3B-4288-8AA7-D21A8C23BE9F}"/>
    <cellStyle name="Total 2 6 2 11 4" xfId="45610" xr:uid="{D6639E21-AC66-4385-998B-7F9362C19B03}"/>
    <cellStyle name="Total 2 6 2 11 4 2" xfId="45611" xr:uid="{D0210880-284B-45E5-9BC3-D7E29EC019AC}"/>
    <cellStyle name="Total 2 6 2 11 4 3" xfId="45612" xr:uid="{48792023-BEEC-4ADF-A56F-E919F07C43E6}"/>
    <cellStyle name="Total 2 6 2 11 5" xfId="45613" xr:uid="{97947F54-A0E0-49D2-B734-43EE944EE6F6}"/>
    <cellStyle name="Total 2 6 2 11 5 2" xfId="45614" xr:uid="{147622EC-9389-4873-A8B3-D7D89B3764DF}"/>
    <cellStyle name="Total 2 6 2 11 5 3" xfId="45615" xr:uid="{6BF0926A-CFCA-489E-A5D2-4A988CB53315}"/>
    <cellStyle name="Total 2 6 2 11 6" xfId="45616" xr:uid="{EAF1735C-D13E-46CC-A7F5-CB8BF868B7B1}"/>
    <cellStyle name="Total 2 6 2 11 6 2" xfId="45617" xr:uid="{B96E1A91-3680-4C3E-A27C-4C23FBF23A84}"/>
    <cellStyle name="Total 2 6 2 11 6 3" xfId="45618" xr:uid="{AF1F8B56-C3CA-4537-81CB-E1B21B880E07}"/>
    <cellStyle name="Total 2 6 2 11 7" xfId="45619" xr:uid="{6E63FDA4-76CB-46A2-96D2-5C74121A7F5A}"/>
    <cellStyle name="Total 2 6 2 11 8" xfId="45620" xr:uid="{31F373A9-2FB4-4218-BEC1-37CFE9B4DBB5}"/>
    <cellStyle name="Total 2 6 2 11 9" xfId="45621" xr:uid="{8D36102F-C8F1-4032-9A1F-742AA9DF23F1}"/>
    <cellStyle name="Total 2 6 2 12" xfId="45622" xr:uid="{13580EF4-7174-4321-A375-FD5F78855448}"/>
    <cellStyle name="Total 2 6 2 12 2" xfId="45623" xr:uid="{8EC261FE-72ED-44DE-9CAF-F48B1A6A69A6}"/>
    <cellStyle name="Total 2 6 2 12 2 2" xfId="45624" xr:uid="{4A341E6B-A561-4EF4-A101-E79D41A57254}"/>
    <cellStyle name="Total 2 6 2 12 2 3" xfId="45625" xr:uid="{72A6A2B0-C512-45B7-B53A-8B8EB5C60757}"/>
    <cellStyle name="Total 2 6 2 12 3" xfId="45626" xr:uid="{7D943431-AB54-4E31-B7F8-A55AB9199E86}"/>
    <cellStyle name="Total 2 6 2 12 3 2" xfId="45627" xr:uid="{41AF8470-2959-43A9-B24E-CD742D21F89E}"/>
    <cellStyle name="Total 2 6 2 12 3 3" xfId="45628" xr:uid="{44202F8F-860A-42B9-AEBC-4FA662D3469D}"/>
    <cellStyle name="Total 2 6 2 12 4" xfId="45629" xr:uid="{1183C75C-36C5-4C2C-950C-8E7EB90CE023}"/>
    <cellStyle name="Total 2 6 2 12 4 2" xfId="45630" xr:uid="{E9C29416-C6CB-488B-9CD8-F801EC00F3E9}"/>
    <cellStyle name="Total 2 6 2 12 4 3" xfId="45631" xr:uid="{E9630009-54CC-407B-9DDD-FC50A72E2B3A}"/>
    <cellStyle name="Total 2 6 2 12 5" xfId="45632" xr:uid="{8A3F05A8-5438-4D5A-84B2-1DE59D2B5A74}"/>
    <cellStyle name="Total 2 6 2 12 5 2" xfId="45633" xr:uid="{5D2628BB-557A-4A84-A32F-6200D31F5A9C}"/>
    <cellStyle name="Total 2 6 2 12 5 3" xfId="45634" xr:uid="{37CBB7E9-C2B0-4EA8-B807-C7E472D69929}"/>
    <cellStyle name="Total 2 6 2 12 6" xfId="45635" xr:uid="{AB9EB1B2-E45C-4AE2-9112-4353DA2CFE56}"/>
    <cellStyle name="Total 2 6 2 12 6 2" xfId="45636" xr:uid="{9678813B-2A0A-4F98-A505-3BB66CFF7BCC}"/>
    <cellStyle name="Total 2 6 2 12 6 3" xfId="45637" xr:uid="{81548F7B-F63B-418C-8700-996D2DE2BBD5}"/>
    <cellStyle name="Total 2 6 2 12 7" xfId="45638" xr:uid="{85F6BDE0-3680-46BB-94A2-97024B7456CE}"/>
    <cellStyle name="Total 2 6 2 12 8" xfId="45639" xr:uid="{32087D37-C997-4F38-8362-86A6984EDD4D}"/>
    <cellStyle name="Total 2 6 2 12 9" xfId="45640" xr:uid="{5ABE6780-55CD-475D-8E43-C6D8A4EC18B7}"/>
    <cellStyle name="Total 2 6 2 13" xfId="45641" xr:uid="{F69F4A50-B631-4C01-A14C-0601B9FA2C3A}"/>
    <cellStyle name="Total 2 6 2 13 2" xfId="45642" xr:uid="{589198C0-AA81-420F-9542-9CC04E7F5198}"/>
    <cellStyle name="Total 2 6 2 13 2 2" xfId="45643" xr:uid="{192B3A3C-EF78-489F-A31A-C1E10634D687}"/>
    <cellStyle name="Total 2 6 2 13 2 3" xfId="45644" xr:uid="{0F381767-B364-4913-9B79-1C2E16002577}"/>
    <cellStyle name="Total 2 6 2 13 3" xfId="45645" xr:uid="{54274F1E-8564-462A-AD4F-ADD37F79F80B}"/>
    <cellStyle name="Total 2 6 2 13 3 2" xfId="45646" xr:uid="{B6E01A02-2A1F-4820-9A30-95AFFBDCFEF3}"/>
    <cellStyle name="Total 2 6 2 13 3 3" xfId="45647" xr:uid="{433C893E-CF64-4FE5-ADA0-E28E81AED241}"/>
    <cellStyle name="Total 2 6 2 13 4" xfId="45648" xr:uid="{52E10897-132D-48A6-B4F8-A65D93BFCAEA}"/>
    <cellStyle name="Total 2 6 2 13 4 2" xfId="45649" xr:uid="{5E4CB18D-18D6-4ED5-9461-83F1DBDA2B01}"/>
    <cellStyle name="Total 2 6 2 13 4 3" xfId="45650" xr:uid="{F181249F-84B6-4246-BD9E-59DC3C26445D}"/>
    <cellStyle name="Total 2 6 2 13 5" xfId="45651" xr:uid="{6D1567CC-D16D-449E-AD2E-4DC680B116C6}"/>
    <cellStyle name="Total 2 6 2 13 5 2" xfId="45652" xr:uid="{21B8C863-F902-46F3-8FDA-D3E073D2A9C7}"/>
    <cellStyle name="Total 2 6 2 13 5 3" xfId="45653" xr:uid="{D930D5A9-2EBC-46AD-B3C6-BEBE3D397575}"/>
    <cellStyle name="Total 2 6 2 13 6" xfId="45654" xr:uid="{0ED11B0D-6913-415D-93B6-453B64DDAFE7}"/>
    <cellStyle name="Total 2 6 2 13 6 2" xfId="45655" xr:uid="{6EAD2442-8864-4786-9060-5F1B63984E08}"/>
    <cellStyle name="Total 2 6 2 13 6 3" xfId="45656" xr:uid="{962539A4-9818-4CC5-851F-694E68C32725}"/>
    <cellStyle name="Total 2 6 2 13 7" xfId="45657" xr:uid="{F48B25E4-21E4-4FE2-B1AE-856FFA392E4E}"/>
    <cellStyle name="Total 2 6 2 13 8" xfId="45658" xr:uid="{2E8E1AAF-9E6F-41B7-AE39-1D712711D131}"/>
    <cellStyle name="Total 2 6 2 13 9" xfId="45659" xr:uid="{71832108-595B-4E0C-8DC6-2C4F2A0DC802}"/>
    <cellStyle name="Total 2 6 2 14" xfId="45660" xr:uid="{219437A2-CE04-41CD-8D84-3CD7CC7C5E25}"/>
    <cellStyle name="Total 2 6 2 14 2" xfId="45661" xr:uid="{70276269-A5FE-4FE2-B915-1EC4DCCF1182}"/>
    <cellStyle name="Total 2 6 2 14 3" xfId="45662" xr:uid="{0AA15C55-A83F-4482-A9E0-EEE1068599BC}"/>
    <cellStyle name="Total 2 6 2 14 4" xfId="45663" xr:uid="{580786D1-3EF9-4B1B-A90B-0582A160348A}"/>
    <cellStyle name="Total 2 6 2 15" xfId="45664" xr:uid="{A54599E8-A250-4BC8-9526-974C7798A8D7}"/>
    <cellStyle name="Total 2 6 2 16" xfId="45665" xr:uid="{672B3E03-4357-42F4-B187-FE5BACCEE159}"/>
    <cellStyle name="Total 2 6 2 17" xfId="45666" xr:uid="{D417F275-4DBF-4B5C-AD04-8D801D835254}"/>
    <cellStyle name="Total 2 6 2 18" xfId="45667" xr:uid="{35718625-4CBA-413B-8EA4-BDFB0913E36E}"/>
    <cellStyle name="Total 2 6 2 19" xfId="45668" xr:uid="{6B53968E-AAC5-4754-88E8-8B7C7E7B780E}"/>
    <cellStyle name="Total 2 6 2 2" xfId="45669" xr:uid="{1F15010D-4A3F-4ABB-8595-24D069AABEBF}"/>
    <cellStyle name="Total 2 6 2 2 10" xfId="45670" xr:uid="{EE726A3B-C5FA-4C12-92BD-4033791CF93E}"/>
    <cellStyle name="Total 2 6 2 2 10 2" xfId="45671" xr:uid="{DCA795E4-8196-45E9-88EF-BEA965EA60BD}"/>
    <cellStyle name="Total 2 6 2 2 10 2 2" xfId="45672" xr:uid="{D26498E4-6C52-410A-9773-887D5ACCB2FA}"/>
    <cellStyle name="Total 2 6 2 2 10 2 3" xfId="45673" xr:uid="{B4B4D0A4-EA14-4B91-A848-AA710593A52B}"/>
    <cellStyle name="Total 2 6 2 2 10 3" xfId="45674" xr:uid="{B69D9704-B3DF-4EA3-81CF-88ECAD5FE36A}"/>
    <cellStyle name="Total 2 6 2 2 10 3 2" xfId="45675" xr:uid="{3DC8DBF7-1849-4C3C-8981-43D1CD8E03CA}"/>
    <cellStyle name="Total 2 6 2 2 10 3 3" xfId="45676" xr:uid="{BE83C407-4B68-46EA-BA8E-E612D89D5A2D}"/>
    <cellStyle name="Total 2 6 2 2 10 4" xfId="45677" xr:uid="{35D74A33-D444-4954-AB0A-E21B2324F4E9}"/>
    <cellStyle name="Total 2 6 2 2 10 4 2" xfId="45678" xr:uid="{49B289ED-E546-4D80-A5F1-0E8B83EEDE63}"/>
    <cellStyle name="Total 2 6 2 2 10 4 3" xfId="45679" xr:uid="{FD095A39-B88E-48E1-BA71-51E7BDF651EB}"/>
    <cellStyle name="Total 2 6 2 2 10 5" xfId="45680" xr:uid="{CF8EB4D1-94D4-4F49-A032-276D3DA6E2B8}"/>
    <cellStyle name="Total 2 6 2 2 10 5 2" xfId="45681" xr:uid="{724EB863-D64A-42C1-9EB1-70A99F0ED2DF}"/>
    <cellStyle name="Total 2 6 2 2 10 5 3" xfId="45682" xr:uid="{51B9F262-6C72-4176-9640-84F6D8E2B35D}"/>
    <cellStyle name="Total 2 6 2 2 10 6" xfId="45683" xr:uid="{40868B75-164A-409E-BEC8-F7EB31686D99}"/>
    <cellStyle name="Total 2 6 2 2 10 6 2" xfId="45684" xr:uid="{2B1E9E5E-F56D-46D0-BB60-A15073905303}"/>
    <cellStyle name="Total 2 6 2 2 10 6 3" xfId="45685" xr:uid="{997CE4C5-C3AC-4F8C-916C-095A7269AB39}"/>
    <cellStyle name="Total 2 6 2 2 10 7" xfId="45686" xr:uid="{F103217D-A0C0-47AC-9CBF-75E4AA6AB8EC}"/>
    <cellStyle name="Total 2 6 2 2 10 8" xfId="45687" xr:uid="{49F94F5E-FFA2-425D-8EF5-8F4FFB081DAF}"/>
    <cellStyle name="Total 2 6 2 2 11" xfId="45688" xr:uid="{0BD7BAEC-9314-45BE-A7C5-C9EDDCFC4656}"/>
    <cellStyle name="Total 2 6 2 2 11 2" xfId="45689" xr:uid="{1C14AC6D-2215-453A-8F8F-1885F5A74D7E}"/>
    <cellStyle name="Total 2 6 2 2 11 2 2" xfId="45690" xr:uid="{DEB3DFAD-6827-4F64-93BB-CC4CB2E635EB}"/>
    <cellStyle name="Total 2 6 2 2 11 2 3" xfId="45691" xr:uid="{15A95CE0-51B2-4066-A522-1F5A1E12A65A}"/>
    <cellStyle name="Total 2 6 2 2 11 3" xfId="45692" xr:uid="{BB5F52A2-728A-4585-A5CD-B7FA1984F133}"/>
    <cellStyle name="Total 2 6 2 2 11 3 2" xfId="45693" xr:uid="{8D661B15-09C3-42B4-AFF4-7445356BB1DE}"/>
    <cellStyle name="Total 2 6 2 2 11 3 3" xfId="45694" xr:uid="{E186AAC3-8992-4238-8355-669417A3F549}"/>
    <cellStyle name="Total 2 6 2 2 11 4" xfId="45695" xr:uid="{DAAD9DE0-056E-408C-8C37-AF367D93E91E}"/>
    <cellStyle name="Total 2 6 2 2 11 4 2" xfId="45696" xr:uid="{E0CC9950-374D-4E42-9140-2BA3BEDFD4A1}"/>
    <cellStyle name="Total 2 6 2 2 11 4 3" xfId="45697" xr:uid="{0F10DFF2-BA08-496C-BBB4-F1A1B08FA16F}"/>
    <cellStyle name="Total 2 6 2 2 11 5" xfId="45698" xr:uid="{ADE3E395-FD1B-4EBF-99AE-2518BE1FABBE}"/>
    <cellStyle name="Total 2 6 2 2 11 5 2" xfId="45699" xr:uid="{9DF29997-13A5-4727-94BE-493E0D8DC0BD}"/>
    <cellStyle name="Total 2 6 2 2 11 5 3" xfId="45700" xr:uid="{54347096-0845-49EB-B88C-36520B29766F}"/>
    <cellStyle name="Total 2 6 2 2 11 6" xfId="45701" xr:uid="{C2D151BD-D746-4BD8-8B9C-8AD24D75A076}"/>
    <cellStyle name="Total 2 6 2 2 11 6 2" xfId="45702" xr:uid="{FEC356DF-A1B5-4C6A-9694-C28F8956B453}"/>
    <cellStyle name="Total 2 6 2 2 11 6 3" xfId="45703" xr:uid="{9C76BFC2-DBAB-4935-9A36-891C47D81D14}"/>
    <cellStyle name="Total 2 6 2 2 11 7" xfId="45704" xr:uid="{88BDFCE4-B9D3-466D-BC5D-46A9D005129C}"/>
    <cellStyle name="Total 2 6 2 2 11 8" xfId="45705" xr:uid="{E8772241-6808-4C5E-B5E0-3F6F884224A0}"/>
    <cellStyle name="Total 2 6 2 2 12" xfId="45706" xr:uid="{037EC285-D177-4AFC-8D98-F0EDC0C9B49A}"/>
    <cellStyle name="Total 2 6 2 2 12 2" xfId="45707" xr:uid="{43CB4831-46F8-4BBE-AE49-A8917336BE34}"/>
    <cellStyle name="Total 2 6 2 2 12 2 2" xfId="45708" xr:uid="{4A2EF2EA-0C60-4583-9C25-8F6ABC7E1407}"/>
    <cellStyle name="Total 2 6 2 2 12 2 3" xfId="45709" xr:uid="{BD5D2833-02EB-448A-833E-55F708AE10A9}"/>
    <cellStyle name="Total 2 6 2 2 12 3" xfId="45710" xr:uid="{71455AB0-05EE-49A3-9287-DA780EC40A8B}"/>
    <cellStyle name="Total 2 6 2 2 12 3 2" xfId="45711" xr:uid="{4D12F4DD-84ED-42C4-8FBE-ED206749E0EB}"/>
    <cellStyle name="Total 2 6 2 2 12 3 3" xfId="45712" xr:uid="{564FDF8B-90DE-4815-A378-B9A922FE3B40}"/>
    <cellStyle name="Total 2 6 2 2 12 4" xfId="45713" xr:uid="{938313AE-5D0A-4703-88BC-57EF82C5DA3E}"/>
    <cellStyle name="Total 2 6 2 2 12 4 2" xfId="45714" xr:uid="{3C1D02B0-3F2E-498D-B378-7890378B5B38}"/>
    <cellStyle name="Total 2 6 2 2 12 4 3" xfId="45715" xr:uid="{8AA06EF4-FF9C-427D-B30C-47AD2E613F36}"/>
    <cellStyle name="Total 2 6 2 2 12 5" xfId="45716" xr:uid="{B20E7430-A14A-4016-8EF7-1BDBFCEBEB99}"/>
    <cellStyle name="Total 2 6 2 2 12 5 2" xfId="45717" xr:uid="{A3155F19-8A55-4952-A9B8-2103C8CFA8C1}"/>
    <cellStyle name="Total 2 6 2 2 12 5 3" xfId="45718" xr:uid="{CD7BDB4D-8E4A-4C22-91BD-5C54BCC4E377}"/>
    <cellStyle name="Total 2 6 2 2 12 6" xfId="45719" xr:uid="{92B294FE-0DEE-4E8F-BDC9-00EDACAB45D7}"/>
    <cellStyle name="Total 2 6 2 2 12 6 2" xfId="45720" xr:uid="{BDE759A0-3EEF-4191-8E04-DA9FA85BA230}"/>
    <cellStyle name="Total 2 6 2 2 12 6 3" xfId="45721" xr:uid="{BC2B8162-B2EA-4474-9794-3929A88FA67D}"/>
    <cellStyle name="Total 2 6 2 2 12 7" xfId="45722" xr:uid="{2C8B8A18-CF88-476C-95A0-F3AAA7CB0312}"/>
    <cellStyle name="Total 2 6 2 2 12 8" xfId="45723" xr:uid="{E28602A0-8FAB-47E5-A784-2E376F3547CC}"/>
    <cellStyle name="Total 2 6 2 2 13" xfId="45724" xr:uid="{3A60BE14-4739-4FAA-AC07-E0D6DB1FAA28}"/>
    <cellStyle name="Total 2 6 2 2 13 2" xfId="45725" xr:uid="{A3DA15C2-8359-4678-B2CB-AAAC919EC58E}"/>
    <cellStyle name="Total 2 6 2 2 13 2 2" xfId="45726" xr:uid="{998E16DF-692F-446F-9D22-D8FEC656990A}"/>
    <cellStyle name="Total 2 6 2 2 13 2 3" xfId="45727" xr:uid="{6D031786-FEE5-484A-84CF-C2F5B25E6104}"/>
    <cellStyle name="Total 2 6 2 2 13 3" xfId="45728" xr:uid="{9EAF3C4B-DF35-4A3E-B087-3BCAB78F8F5E}"/>
    <cellStyle name="Total 2 6 2 2 13 3 2" xfId="45729" xr:uid="{111C4E9A-8D9B-43F4-9432-471877540803}"/>
    <cellStyle name="Total 2 6 2 2 13 3 3" xfId="45730" xr:uid="{81C30EB9-2695-4888-BCD0-7229977261D4}"/>
    <cellStyle name="Total 2 6 2 2 13 4" xfId="45731" xr:uid="{C729E196-44C3-4326-A7BA-C38BAF6F1753}"/>
    <cellStyle name="Total 2 6 2 2 13 4 2" xfId="45732" xr:uid="{34E05C58-3D92-4D6F-AD83-0CDDB3D126E5}"/>
    <cellStyle name="Total 2 6 2 2 13 4 3" xfId="45733" xr:uid="{092B80B4-EFAD-4A1E-8817-40992FF5FCF0}"/>
    <cellStyle name="Total 2 6 2 2 13 5" xfId="45734" xr:uid="{D579CBCD-D990-4CE3-B4EC-2E599B4939BD}"/>
    <cellStyle name="Total 2 6 2 2 13 5 2" xfId="45735" xr:uid="{E71EF33A-2CEC-4E91-A461-B5997A0E59E1}"/>
    <cellStyle name="Total 2 6 2 2 13 5 3" xfId="45736" xr:uid="{65B9885B-8FA6-4D88-8381-A3A5DFFA7D5E}"/>
    <cellStyle name="Total 2 6 2 2 13 6" xfId="45737" xr:uid="{F293CDF6-21FF-4515-A3EB-6D327C5799A5}"/>
    <cellStyle name="Total 2 6 2 2 13 6 2" xfId="45738" xr:uid="{6A15DA60-1950-4316-B496-66E58D78CF02}"/>
    <cellStyle name="Total 2 6 2 2 13 6 3" xfId="45739" xr:uid="{1739BE7E-9FAB-47C7-BA1A-0DED49910CA9}"/>
    <cellStyle name="Total 2 6 2 2 13 7" xfId="45740" xr:uid="{971366ED-B551-41C1-9CC5-E72F1B115F2D}"/>
    <cellStyle name="Total 2 6 2 2 13 8" xfId="45741" xr:uid="{89291FDF-F4D2-46B3-8FEB-9DD1D59213DC}"/>
    <cellStyle name="Total 2 6 2 2 14" xfId="45742" xr:uid="{A9A62E5D-E115-485B-8A96-D692AFC23749}"/>
    <cellStyle name="Total 2 6 2 2 14 2" xfId="45743" xr:uid="{FF8950FC-AB6A-4FE5-B6EE-B5F6513A0A72}"/>
    <cellStyle name="Total 2 6 2 2 14 2 2" xfId="45744" xr:uid="{B8F37ADB-87CA-48C2-B786-01149144732E}"/>
    <cellStyle name="Total 2 6 2 2 14 2 3" xfId="45745" xr:uid="{C90C16B0-DFF8-4FD5-9023-F61A876C44F9}"/>
    <cellStyle name="Total 2 6 2 2 14 3" xfId="45746" xr:uid="{E77EBE35-D4B4-4996-A96A-397DC73A552D}"/>
    <cellStyle name="Total 2 6 2 2 14 3 2" xfId="45747" xr:uid="{983E1A49-EFCB-4589-9067-9D533722C018}"/>
    <cellStyle name="Total 2 6 2 2 14 3 3" xfId="45748" xr:uid="{49BB1BE8-2F50-4EE0-991F-FB1740881056}"/>
    <cellStyle name="Total 2 6 2 2 14 4" xfId="45749" xr:uid="{62740AA9-572D-49F7-BF13-0DDB3F8497CA}"/>
    <cellStyle name="Total 2 6 2 2 14 4 2" xfId="45750" xr:uid="{9379C4AC-5C65-4510-B637-F7256EFF9044}"/>
    <cellStyle name="Total 2 6 2 2 14 4 3" xfId="45751" xr:uid="{87E76D07-8CCE-4E4D-A55F-ADABD3E059D7}"/>
    <cellStyle name="Total 2 6 2 2 14 5" xfId="45752" xr:uid="{4DD861F0-399B-4142-AB55-B3EFECA5B335}"/>
    <cellStyle name="Total 2 6 2 2 14 5 2" xfId="45753" xr:uid="{9D0BF12F-CDBB-4A78-AD9F-60554FDB0664}"/>
    <cellStyle name="Total 2 6 2 2 14 5 3" xfId="45754" xr:uid="{F6336FC2-ABD5-4688-AC15-4F59B3CD8F03}"/>
    <cellStyle name="Total 2 6 2 2 14 6" xfId="45755" xr:uid="{A23EFE90-5814-4FEB-ADB2-6AB076F912E5}"/>
    <cellStyle name="Total 2 6 2 2 14 6 2" xfId="45756" xr:uid="{FEA8E026-4EF4-4919-BA7C-4BCEBDF64B66}"/>
    <cellStyle name="Total 2 6 2 2 14 6 3" xfId="45757" xr:uid="{09E5156C-5583-41DE-98FE-9A6E2D7D5B67}"/>
    <cellStyle name="Total 2 6 2 2 14 7" xfId="45758" xr:uid="{F06900D1-D064-4C3D-BB3E-AB46504F8B84}"/>
    <cellStyle name="Total 2 6 2 2 14 8" xfId="45759" xr:uid="{4AB10966-D735-4087-AD0F-72802F5CE664}"/>
    <cellStyle name="Total 2 6 2 2 15" xfId="45760" xr:uid="{632EC8E5-33DE-48C6-B473-9AC49AC1CF92}"/>
    <cellStyle name="Total 2 6 2 2 15 2" xfId="45761" xr:uid="{1F1E4804-2FC5-414D-9540-0F1903C07159}"/>
    <cellStyle name="Total 2 6 2 2 15 3" xfId="45762" xr:uid="{64DB30E3-8F95-49C8-9BBD-26482C77D03B}"/>
    <cellStyle name="Total 2 6 2 2 16" xfId="45763" xr:uid="{357F8EE4-638A-4487-9C93-82310344F3C9}"/>
    <cellStyle name="Total 2 6 2 2 16 2" xfId="45764" xr:uid="{BBAC1789-16AD-4680-A325-DF8523F6B288}"/>
    <cellStyle name="Total 2 6 2 2 16 3" xfId="45765" xr:uid="{31A097B7-C63E-43CF-B14F-6E180A7E8478}"/>
    <cellStyle name="Total 2 6 2 2 17" xfId="45766" xr:uid="{8AA873A1-89FE-4D13-BC8E-1EBB91C74D99}"/>
    <cellStyle name="Total 2 6 2 2 18" xfId="45767" xr:uid="{46905485-18D9-4762-8D48-00A1E8AFC629}"/>
    <cellStyle name="Total 2 6 2 2 2" xfId="45768" xr:uid="{493DED0A-69FF-495A-8DED-48AFDF7ACC3B}"/>
    <cellStyle name="Total 2 6 2 2 2 2" xfId="45769" xr:uid="{4C11101B-CECA-49CB-8A4C-38A544888560}"/>
    <cellStyle name="Total 2 6 2 2 2 2 2" xfId="45770" xr:uid="{4DF87491-E1B9-4EDD-8426-62977CA08897}"/>
    <cellStyle name="Total 2 6 2 2 2 2 3" xfId="45771" xr:uid="{3FDED98C-EEB0-4940-AD7A-BB6BF8842A2B}"/>
    <cellStyle name="Total 2 6 2 2 2 3" xfId="45772" xr:uid="{C96B8078-69DC-45CF-9972-72656594E6AE}"/>
    <cellStyle name="Total 2 6 2 2 2 3 2" xfId="45773" xr:uid="{46054CC5-4E44-414B-A58C-D88F230E2F3E}"/>
    <cellStyle name="Total 2 6 2 2 2 3 3" xfId="45774" xr:uid="{2AC4B846-6C86-4304-86A3-F6DEA3AF22B1}"/>
    <cellStyle name="Total 2 6 2 2 2 4" xfId="45775" xr:uid="{C2098E98-BA2E-4717-869F-FAD81CEB2211}"/>
    <cellStyle name="Total 2 6 2 2 2 4 2" xfId="45776" xr:uid="{DDB220EA-6E64-4215-AED9-121057FB2840}"/>
    <cellStyle name="Total 2 6 2 2 2 4 3" xfId="45777" xr:uid="{A0C369C8-928E-4DF3-B476-6F131450A95C}"/>
    <cellStyle name="Total 2 6 2 2 2 5" xfId="45778" xr:uid="{26180AFC-CC44-42DD-BFFD-53899D2D72D3}"/>
    <cellStyle name="Total 2 6 2 2 2 5 2" xfId="45779" xr:uid="{69B51A9B-FD64-4FC2-848D-489E85D90D52}"/>
    <cellStyle name="Total 2 6 2 2 2 5 3" xfId="45780" xr:uid="{2A43BE12-170A-421B-8395-3CAD574068C3}"/>
    <cellStyle name="Total 2 6 2 2 2 6" xfId="45781" xr:uid="{3109313B-5046-4D10-91A0-00979232E4DA}"/>
    <cellStyle name="Total 2 6 2 2 2 6 2" xfId="45782" xr:uid="{ADEBCDDF-D40B-443E-80D5-F9F0C1FC7D27}"/>
    <cellStyle name="Total 2 6 2 2 2 6 3" xfId="45783" xr:uid="{35B99C97-8F32-46EA-8EA1-EDD558AB801E}"/>
    <cellStyle name="Total 2 6 2 2 2 7" xfId="45784" xr:uid="{4887B71E-DA2C-4149-9305-1A2F8D46BB86}"/>
    <cellStyle name="Total 2 6 2 2 2 8" xfId="45785" xr:uid="{D2F990A7-A755-4088-B938-3383A37E1C2E}"/>
    <cellStyle name="Total 2 6 2 2 2 9" xfId="45786" xr:uid="{961549D9-0A01-4F25-817D-F098FD970944}"/>
    <cellStyle name="Total 2 6 2 2 3" xfId="45787" xr:uid="{E4C4ECCA-3ECD-48DA-8246-CE07E002F6DB}"/>
    <cellStyle name="Total 2 6 2 2 3 2" xfId="45788" xr:uid="{4E9D555B-1CF9-4BE4-A2DA-0A25B54A0740}"/>
    <cellStyle name="Total 2 6 2 2 3 2 2" xfId="45789" xr:uid="{73AAB5F8-7086-4DB1-92DC-C95CE1836A59}"/>
    <cellStyle name="Total 2 6 2 2 3 2 3" xfId="45790" xr:uid="{626CCC9D-B54D-4A74-BB0A-C823DB5299F8}"/>
    <cellStyle name="Total 2 6 2 2 3 3" xfId="45791" xr:uid="{AFD2CFD4-C798-46BD-AA3A-CBBBAE869D3C}"/>
    <cellStyle name="Total 2 6 2 2 3 3 2" xfId="45792" xr:uid="{7AA5586B-C579-4B07-BD50-C58920D3E8D3}"/>
    <cellStyle name="Total 2 6 2 2 3 3 3" xfId="45793" xr:uid="{4F38F6FF-045D-456F-A39C-73B8CE45F1DA}"/>
    <cellStyle name="Total 2 6 2 2 3 4" xfId="45794" xr:uid="{A052E1CD-1DEC-4D2E-8308-6332214D68F4}"/>
    <cellStyle name="Total 2 6 2 2 3 4 2" xfId="45795" xr:uid="{419FE26E-2DF2-4222-9868-C799C7F50A45}"/>
    <cellStyle name="Total 2 6 2 2 3 4 3" xfId="45796" xr:uid="{40A4902A-6764-401C-9C38-C283348E2A1A}"/>
    <cellStyle name="Total 2 6 2 2 3 5" xfId="45797" xr:uid="{665AC80D-BACB-4B6C-A3C8-BF86556C2637}"/>
    <cellStyle name="Total 2 6 2 2 3 5 2" xfId="45798" xr:uid="{78FA5EF0-09B0-41E6-B50E-AC9CA517362C}"/>
    <cellStyle name="Total 2 6 2 2 3 5 3" xfId="45799" xr:uid="{0D19320A-EA97-4B26-BA5D-17C96C80CCF9}"/>
    <cellStyle name="Total 2 6 2 2 3 6" xfId="45800" xr:uid="{B41CBB26-BB9F-4C1D-995B-775DA9F0C011}"/>
    <cellStyle name="Total 2 6 2 2 3 6 2" xfId="45801" xr:uid="{6C4ACFA7-8467-4790-907B-FB62EFF8D896}"/>
    <cellStyle name="Total 2 6 2 2 3 6 3" xfId="45802" xr:uid="{B1AD93D7-B1DC-48D7-B266-170E979F3F9D}"/>
    <cellStyle name="Total 2 6 2 2 3 7" xfId="45803" xr:uid="{53CA694F-257B-458D-8220-96BF8CFDDC40}"/>
    <cellStyle name="Total 2 6 2 2 3 8" xfId="45804" xr:uid="{02A25D92-E39F-4F8F-9DDD-6DA359280094}"/>
    <cellStyle name="Total 2 6 2 2 3 9" xfId="45805" xr:uid="{FA4A005F-3127-4028-A34F-90559BC1479E}"/>
    <cellStyle name="Total 2 6 2 2 4" xfId="45806" xr:uid="{25FA97A6-385C-4FDE-8B64-3E09753E2B1E}"/>
    <cellStyle name="Total 2 6 2 2 4 2" xfId="45807" xr:uid="{0C989171-838C-446D-BD3D-032187A180C0}"/>
    <cellStyle name="Total 2 6 2 2 4 2 2" xfId="45808" xr:uid="{E2129AF7-A31F-46F7-952C-1DC8B01D8DF7}"/>
    <cellStyle name="Total 2 6 2 2 4 2 3" xfId="45809" xr:uid="{0C581769-83B2-4A4A-9582-7C202D50A26A}"/>
    <cellStyle name="Total 2 6 2 2 4 3" xfId="45810" xr:uid="{493DF201-694C-491B-9D09-83E5B3187136}"/>
    <cellStyle name="Total 2 6 2 2 4 3 2" xfId="45811" xr:uid="{9C06D5B9-C5A6-4571-8E11-DA840064AF01}"/>
    <cellStyle name="Total 2 6 2 2 4 3 3" xfId="45812" xr:uid="{D86B86DC-23E2-411C-A833-447CFA6A95E8}"/>
    <cellStyle name="Total 2 6 2 2 4 4" xfId="45813" xr:uid="{7161E128-29D8-4FA4-95C8-0089084A4D98}"/>
    <cellStyle name="Total 2 6 2 2 4 4 2" xfId="45814" xr:uid="{F34AC35C-ACFE-4E6F-A410-79847285920B}"/>
    <cellStyle name="Total 2 6 2 2 4 4 3" xfId="45815" xr:uid="{91B7AA8F-6050-45C0-B57C-13B221B0390E}"/>
    <cellStyle name="Total 2 6 2 2 4 5" xfId="45816" xr:uid="{8B4E955F-7A9D-4B35-836E-A8D5E1DFCA6C}"/>
    <cellStyle name="Total 2 6 2 2 4 5 2" xfId="45817" xr:uid="{138F0DB0-0D4D-44F6-92BA-2F95BE662127}"/>
    <cellStyle name="Total 2 6 2 2 4 5 3" xfId="45818" xr:uid="{6E4E7261-CBD3-4C95-AFCA-D2A14EC8AFA1}"/>
    <cellStyle name="Total 2 6 2 2 4 6" xfId="45819" xr:uid="{92DD76F9-77CF-4054-A718-6D8D58C47512}"/>
    <cellStyle name="Total 2 6 2 2 4 6 2" xfId="45820" xr:uid="{DFD9E3B0-8696-4ECA-B813-C9B26E063F78}"/>
    <cellStyle name="Total 2 6 2 2 4 6 3" xfId="45821" xr:uid="{9DAFC414-A734-48AB-A80D-6954B83D518E}"/>
    <cellStyle name="Total 2 6 2 2 4 7" xfId="45822" xr:uid="{2E9A7E3D-A22E-431D-80A9-F98EE1E29D33}"/>
    <cellStyle name="Total 2 6 2 2 4 8" xfId="45823" xr:uid="{2C4C814F-3C5D-49A7-9663-F08DF111DCB9}"/>
    <cellStyle name="Total 2 6 2 2 4 9" xfId="45824" xr:uid="{DAA9BC96-89C2-48E6-82A5-1F6BFAB91D83}"/>
    <cellStyle name="Total 2 6 2 2 5" xfId="45825" xr:uid="{FE073816-384C-4F8E-895A-0EF825B3B224}"/>
    <cellStyle name="Total 2 6 2 2 5 2" xfId="45826" xr:uid="{66864D3B-CF36-4F0A-98AA-2B8F3F4F7A59}"/>
    <cellStyle name="Total 2 6 2 2 5 2 2" xfId="45827" xr:uid="{F433CB39-5B6B-43E5-A661-2B2FC556BA9B}"/>
    <cellStyle name="Total 2 6 2 2 5 2 3" xfId="45828" xr:uid="{3C90AA1B-31C0-4727-9EE5-167071BF54B2}"/>
    <cellStyle name="Total 2 6 2 2 5 3" xfId="45829" xr:uid="{67480558-B44A-4EF6-9F8D-360DE6A3C0FE}"/>
    <cellStyle name="Total 2 6 2 2 5 3 2" xfId="45830" xr:uid="{C930904D-693E-4772-993D-BE853B0181B5}"/>
    <cellStyle name="Total 2 6 2 2 5 3 3" xfId="45831" xr:uid="{E408C97C-4691-4B43-BF1C-E0E187D44DFB}"/>
    <cellStyle name="Total 2 6 2 2 5 4" xfId="45832" xr:uid="{3ED13E21-5C1F-4183-9509-B5D7E3989CD1}"/>
    <cellStyle name="Total 2 6 2 2 5 4 2" xfId="45833" xr:uid="{8ADA05A1-44E6-43A3-BDC0-52509AAD181E}"/>
    <cellStyle name="Total 2 6 2 2 5 4 3" xfId="45834" xr:uid="{5FB64957-F205-48E0-B86F-83AF47B14828}"/>
    <cellStyle name="Total 2 6 2 2 5 5" xfId="45835" xr:uid="{F302FD3B-A709-48B0-B9E4-B15ABCE65E40}"/>
    <cellStyle name="Total 2 6 2 2 5 5 2" xfId="45836" xr:uid="{0237835D-E189-499A-9A73-6E94DB68EF1B}"/>
    <cellStyle name="Total 2 6 2 2 5 5 3" xfId="45837" xr:uid="{9B648C23-409D-4196-BA7B-B6993BB685CF}"/>
    <cellStyle name="Total 2 6 2 2 5 6" xfId="45838" xr:uid="{8C08D312-B597-44D7-BB84-0A97FB404C77}"/>
    <cellStyle name="Total 2 6 2 2 5 6 2" xfId="45839" xr:uid="{1E142740-7EA0-49A7-B2AD-9F14B0C444F7}"/>
    <cellStyle name="Total 2 6 2 2 5 6 3" xfId="45840" xr:uid="{6DF07968-2072-4880-A625-67B5FCDA0048}"/>
    <cellStyle name="Total 2 6 2 2 5 7" xfId="45841" xr:uid="{F8B29C7E-BBB0-4C3E-99F5-4689AD191B2D}"/>
    <cellStyle name="Total 2 6 2 2 5 8" xfId="45842" xr:uid="{9B64FC13-E7C5-46F8-A24D-7296804F7D7F}"/>
    <cellStyle name="Total 2 6 2 2 5 9" xfId="45843" xr:uid="{5683D75E-AA1E-49B5-8C58-117E348644EB}"/>
    <cellStyle name="Total 2 6 2 2 6" xfId="45844" xr:uid="{B5264888-4B72-4C3E-90B8-48EB907CDB83}"/>
    <cellStyle name="Total 2 6 2 2 6 2" xfId="45845" xr:uid="{3BE263B5-ED8E-402C-9265-6370D08EC8C1}"/>
    <cellStyle name="Total 2 6 2 2 6 2 2" xfId="45846" xr:uid="{AC1216CD-22BF-49C7-931D-4C431966D1D7}"/>
    <cellStyle name="Total 2 6 2 2 6 2 3" xfId="45847" xr:uid="{0E638213-F96A-4C8E-A39A-D1D83FC28628}"/>
    <cellStyle name="Total 2 6 2 2 6 3" xfId="45848" xr:uid="{409F34BC-7FF2-4057-A48F-7ACC234F3F40}"/>
    <cellStyle name="Total 2 6 2 2 6 3 2" xfId="45849" xr:uid="{DA978BFB-12D4-46EF-B061-E5E7215CBB1C}"/>
    <cellStyle name="Total 2 6 2 2 6 3 3" xfId="45850" xr:uid="{1AD37A47-1560-4449-A218-BD55D338CC24}"/>
    <cellStyle name="Total 2 6 2 2 6 4" xfId="45851" xr:uid="{200E8761-9D47-479D-997F-57F57799EBF5}"/>
    <cellStyle name="Total 2 6 2 2 6 4 2" xfId="45852" xr:uid="{F2C21D79-4DED-4477-AF38-51987FDF5C85}"/>
    <cellStyle name="Total 2 6 2 2 6 4 3" xfId="45853" xr:uid="{0B1EB83D-D016-4D89-8A6D-521CA48BAE6E}"/>
    <cellStyle name="Total 2 6 2 2 6 5" xfId="45854" xr:uid="{527A710F-EBAE-4CFE-8F50-72C1A7697A2F}"/>
    <cellStyle name="Total 2 6 2 2 6 5 2" xfId="45855" xr:uid="{581719C0-2EC6-4F39-92B8-0D72B45FC8F3}"/>
    <cellStyle name="Total 2 6 2 2 6 5 3" xfId="45856" xr:uid="{C15FB923-74BF-4CEC-8795-B665B11AF1BF}"/>
    <cellStyle name="Total 2 6 2 2 6 6" xfId="45857" xr:uid="{0A33DAB3-5FFF-4693-853D-6C83806F6A45}"/>
    <cellStyle name="Total 2 6 2 2 6 6 2" xfId="45858" xr:uid="{25A6AC8C-60F3-4FCC-9BEC-64B92DB3AE07}"/>
    <cellStyle name="Total 2 6 2 2 6 6 3" xfId="45859" xr:uid="{6B2D48AD-39FB-4191-B51F-8C77665FA9F4}"/>
    <cellStyle name="Total 2 6 2 2 6 7" xfId="45860" xr:uid="{040CFFB1-CE93-40D0-BED0-A94CCD77D17E}"/>
    <cellStyle name="Total 2 6 2 2 6 8" xfId="45861" xr:uid="{8F966429-B686-49C2-9874-AB88349DC350}"/>
    <cellStyle name="Total 2 6 2 2 6 9" xfId="45862" xr:uid="{B85C2ECA-7E80-40FC-B582-5E20FC8416A0}"/>
    <cellStyle name="Total 2 6 2 2 7" xfId="45863" xr:uid="{FBA15C89-1233-4B60-A2DD-EB68DE925A81}"/>
    <cellStyle name="Total 2 6 2 2 7 2" xfId="45864" xr:uid="{A937FFF7-30CA-4D4D-B822-DFEB033B2833}"/>
    <cellStyle name="Total 2 6 2 2 7 2 2" xfId="45865" xr:uid="{5BF5F085-492A-4356-8A36-99797E138149}"/>
    <cellStyle name="Total 2 6 2 2 7 2 3" xfId="45866" xr:uid="{BE04CC75-E6DB-496A-9E5A-C40DE3AE4065}"/>
    <cellStyle name="Total 2 6 2 2 7 3" xfId="45867" xr:uid="{F69D6AF8-671A-4F1B-A8F6-906DC0A442DF}"/>
    <cellStyle name="Total 2 6 2 2 7 3 2" xfId="45868" xr:uid="{779B07A5-0825-4A58-AFE4-62A1F28CD48D}"/>
    <cellStyle name="Total 2 6 2 2 7 3 3" xfId="45869" xr:uid="{1963F90C-8166-45A4-A6A5-FD4544726A82}"/>
    <cellStyle name="Total 2 6 2 2 7 4" xfId="45870" xr:uid="{44390517-BE29-4081-8BDF-252BF0D33BDE}"/>
    <cellStyle name="Total 2 6 2 2 7 4 2" xfId="45871" xr:uid="{83557040-D4A7-4A51-B15E-263EB3732929}"/>
    <cellStyle name="Total 2 6 2 2 7 4 3" xfId="45872" xr:uid="{B07693BD-9557-42C3-A2B1-3CF7D217BDF0}"/>
    <cellStyle name="Total 2 6 2 2 7 5" xfId="45873" xr:uid="{7474EF6B-30A8-4421-8E82-358C53EA7F6B}"/>
    <cellStyle name="Total 2 6 2 2 7 5 2" xfId="45874" xr:uid="{D4801AC0-656A-40C1-ACFE-6E8407785CED}"/>
    <cellStyle name="Total 2 6 2 2 7 5 3" xfId="45875" xr:uid="{16882868-6CEB-42D6-AA46-71A466BA7699}"/>
    <cellStyle name="Total 2 6 2 2 7 6" xfId="45876" xr:uid="{D37F5612-E6A0-4A70-8EA8-E33892D5F71F}"/>
    <cellStyle name="Total 2 6 2 2 7 6 2" xfId="45877" xr:uid="{54C400F6-1A62-496F-9AF4-364A6685B5DC}"/>
    <cellStyle name="Total 2 6 2 2 7 6 3" xfId="45878" xr:uid="{4CACE0DC-3927-4D40-BEE0-55DD19886857}"/>
    <cellStyle name="Total 2 6 2 2 7 7" xfId="45879" xr:uid="{1C12A26E-F10F-4A5A-87BC-C09BD96C4EBA}"/>
    <cellStyle name="Total 2 6 2 2 7 8" xfId="45880" xr:uid="{436E09DC-8F27-4942-825C-42B7517A6C48}"/>
    <cellStyle name="Total 2 6 2 2 7 9" xfId="45881" xr:uid="{95487B70-D81E-4170-A48F-AF0FAC67E4A2}"/>
    <cellStyle name="Total 2 6 2 2 8" xfId="45882" xr:uid="{94AD823E-4AF3-4B1C-85A0-21C220E567C4}"/>
    <cellStyle name="Total 2 6 2 2 8 2" xfId="45883" xr:uid="{2CD1D159-BA53-4674-A7AB-B115667570C2}"/>
    <cellStyle name="Total 2 6 2 2 8 2 2" xfId="45884" xr:uid="{5E51280E-6FCF-4D86-94CE-0F4D55B0491D}"/>
    <cellStyle name="Total 2 6 2 2 8 2 3" xfId="45885" xr:uid="{6206D620-CD97-42D8-8524-305A699E90F0}"/>
    <cellStyle name="Total 2 6 2 2 8 3" xfId="45886" xr:uid="{47F7A141-768F-4244-91E7-239A7504BC55}"/>
    <cellStyle name="Total 2 6 2 2 8 3 2" xfId="45887" xr:uid="{6C9832DD-8163-4840-9BCE-7125C39D7829}"/>
    <cellStyle name="Total 2 6 2 2 8 3 3" xfId="45888" xr:uid="{7042F266-FF6F-44D5-93C3-6B292088C25D}"/>
    <cellStyle name="Total 2 6 2 2 8 4" xfId="45889" xr:uid="{90857A79-7104-4AFD-8570-339705C524CA}"/>
    <cellStyle name="Total 2 6 2 2 8 4 2" xfId="45890" xr:uid="{F74E83C6-156A-4514-B3B8-781AA4BA072D}"/>
    <cellStyle name="Total 2 6 2 2 8 4 3" xfId="45891" xr:uid="{431B937C-944C-45CB-B2F6-2E3391D2445C}"/>
    <cellStyle name="Total 2 6 2 2 8 5" xfId="45892" xr:uid="{FCC8A043-347C-4CEA-8A0E-1F4381BD88BE}"/>
    <cellStyle name="Total 2 6 2 2 8 5 2" xfId="45893" xr:uid="{7A776189-9440-458D-B9B0-1729B6F8C4A5}"/>
    <cellStyle name="Total 2 6 2 2 8 5 3" xfId="45894" xr:uid="{8E3FCFFF-8910-4F94-A5CF-40045538FF25}"/>
    <cellStyle name="Total 2 6 2 2 8 6" xfId="45895" xr:uid="{56973959-60CF-46BC-A09E-3BDCDBC8AA80}"/>
    <cellStyle name="Total 2 6 2 2 8 6 2" xfId="45896" xr:uid="{073F5814-6982-4768-A25E-1D0D0C8CDF88}"/>
    <cellStyle name="Total 2 6 2 2 8 6 3" xfId="45897" xr:uid="{CDAB4791-5038-4585-91D6-2620407C0027}"/>
    <cellStyle name="Total 2 6 2 2 8 7" xfId="45898" xr:uid="{C9145F69-6245-4650-A155-93FC98D230AF}"/>
    <cellStyle name="Total 2 6 2 2 8 8" xfId="45899" xr:uid="{03E22E82-7275-4CCA-AD98-B54E27A2FA1C}"/>
    <cellStyle name="Total 2 6 2 2 8 9" xfId="45900" xr:uid="{63E2B57E-4567-4E50-9296-116A6E188B72}"/>
    <cellStyle name="Total 2 6 2 2 9" xfId="45901" xr:uid="{EB24C2C9-C94E-4601-B80A-2B571265982B}"/>
    <cellStyle name="Total 2 6 2 2 9 2" xfId="45902" xr:uid="{5967F58D-9B5C-4367-89AC-88CF4F64F2EB}"/>
    <cellStyle name="Total 2 6 2 2 9 2 2" xfId="45903" xr:uid="{9A7359DC-D5F8-48DE-B651-D850B94CB217}"/>
    <cellStyle name="Total 2 6 2 2 9 2 3" xfId="45904" xr:uid="{3C5F071D-7DA2-4094-B65D-5DA1342A3C71}"/>
    <cellStyle name="Total 2 6 2 2 9 3" xfId="45905" xr:uid="{875D2967-1D45-4D3A-A8BE-7855315D82FC}"/>
    <cellStyle name="Total 2 6 2 2 9 3 2" xfId="45906" xr:uid="{1FA9B009-7DAC-40D7-BA84-6BA300989465}"/>
    <cellStyle name="Total 2 6 2 2 9 3 3" xfId="45907" xr:uid="{FC405481-2C6C-4F90-92B2-6E5C2D537A02}"/>
    <cellStyle name="Total 2 6 2 2 9 4" xfId="45908" xr:uid="{84FACB89-2B4F-4DFC-AAAB-88A508F3E94C}"/>
    <cellStyle name="Total 2 6 2 2 9 4 2" xfId="45909" xr:uid="{0AE7B602-B313-412C-9492-55D581765F99}"/>
    <cellStyle name="Total 2 6 2 2 9 4 3" xfId="45910" xr:uid="{AAF6B273-0C57-45AD-A771-6C2A6EE57056}"/>
    <cellStyle name="Total 2 6 2 2 9 5" xfId="45911" xr:uid="{13EB7618-FCD0-46A6-9052-2F7209670F23}"/>
    <cellStyle name="Total 2 6 2 2 9 5 2" xfId="45912" xr:uid="{025D8EC7-8014-4AE7-8161-D39275BC8A36}"/>
    <cellStyle name="Total 2 6 2 2 9 5 3" xfId="45913" xr:uid="{3B59A8FC-5DD9-4C34-9A8A-2E003DC61FAE}"/>
    <cellStyle name="Total 2 6 2 2 9 6" xfId="45914" xr:uid="{0BB68000-1F52-4406-A227-FDB7A6D3173E}"/>
    <cellStyle name="Total 2 6 2 2 9 6 2" xfId="45915" xr:uid="{6B032E26-46C7-4836-8C9D-46A3C83705D1}"/>
    <cellStyle name="Total 2 6 2 2 9 6 3" xfId="45916" xr:uid="{9081F8B3-2E80-48FF-AA14-23EDD8C436BC}"/>
    <cellStyle name="Total 2 6 2 2 9 7" xfId="45917" xr:uid="{63A7AD45-56ED-4648-AB31-89F54252606D}"/>
    <cellStyle name="Total 2 6 2 2 9 8" xfId="45918" xr:uid="{0633B025-1657-4799-8630-EBFC8BB9C1B6}"/>
    <cellStyle name="Total 2 6 2 20" xfId="45919" xr:uid="{941C6B6C-DFFE-4976-861C-E32E841B4174}"/>
    <cellStyle name="Total 2 6 2 3" xfId="45920" xr:uid="{4C29EBBA-90BD-434F-A9C8-B92BF61AF165}"/>
    <cellStyle name="Total 2 6 2 3 10" xfId="45921" xr:uid="{69ABB20B-4F56-44B8-B058-0321C175FF75}"/>
    <cellStyle name="Total 2 6 2 3 10 2" xfId="45922" xr:uid="{278062F4-9D70-4FB5-9EE2-AD8176B8C000}"/>
    <cellStyle name="Total 2 6 2 3 10 2 2" xfId="45923" xr:uid="{241DE98B-A20E-4923-933D-17E4098B10F9}"/>
    <cellStyle name="Total 2 6 2 3 10 2 3" xfId="45924" xr:uid="{6EC050CF-D869-4F94-A093-DEE529A0A7D7}"/>
    <cellStyle name="Total 2 6 2 3 10 3" xfId="45925" xr:uid="{E3038E67-582F-4496-AD7B-E8BD6F78447E}"/>
    <cellStyle name="Total 2 6 2 3 10 3 2" xfId="45926" xr:uid="{895C4A1A-FC75-49EA-A95A-4BDF8896BF49}"/>
    <cellStyle name="Total 2 6 2 3 10 3 3" xfId="45927" xr:uid="{759F8BD4-4461-4D04-89DE-449FE9D3CB99}"/>
    <cellStyle name="Total 2 6 2 3 10 4" xfId="45928" xr:uid="{F9CD97C4-93C3-42A7-9B72-EA5A887ACBF7}"/>
    <cellStyle name="Total 2 6 2 3 10 4 2" xfId="45929" xr:uid="{1F67849D-634F-4990-BEEC-4753A8281216}"/>
    <cellStyle name="Total 2 6 2 3 10 4 3" xfId="45930" xr:uid="{98E87FF4-41C8-4F85-A4A7-B6016496FD9E}"/>
    <cellStyle name="Total 2 6 2 3 10 5" xfId="45931" xr:uid="{3E49A723-BA20-49EF-8597-4A0EAF29EFE9}"/>
    <cellStyle name="Total 2 6 2 3 10 5 2" xfId="45932" xr:uid="{DE970A64-38F9-409E-B474-D45FE1287FD8}"/>
    <cellStyle name="Total 2 6 2 3 10 5 3" xfId="45933" xr:uid="{2DE1A6A2-5834-4CEB-8996-4C23FF6AF20E}"/>
    <cellStyle name="Total 2 6 2 3 10 6" xfId="45934" xr:uid="{4DE5C193-74E8-421B-8E6D-BA8DDA9147B6}"/>
    <cellStyle name="Total 2 6 2 3 10 6 2" xfId="45935" xr:uid="{FCCA3171-CF19-4A23-B1E9-83BDFAE6E9B9}"/>
    <cellStyle name="Total 2 6 2 3 10 6 3" xfId="45936" xr:uid="{1C5960DE-A231-46CD-BB0E-D83ACA37A136}"/>
    <cellStyle name="Total 2 6 2 3 10 7" xfId="45937" xr:uid="{F7FBEFB5-1D83-46A7-B009-B89C7F2DCB23}"/>
    <cellStyle name="Total 2 6 2 3 10 8" xfId="45938" xr:uid="{203A730D-3D64-4F2A-905B-C7C020380ECB}"/>
    <cellStyle name="Total 2 6 2 3 11" xfId="45939" xr:uid="{38679C78-E734-4F43-8616-52AA4D601A8B}"/>
    <cellStyle name="Total 2 6 2 3 11 2" xfId="45940" xr:uid="{C23F9A76-AD17-410F-B404-4D96C1C5B677}"/>
    <cellStyle name="Total 2 6 2 3 11 2 2" xfId="45941" xr:uid="{26C0AC59-C303-4347-B287-897B2947BCA6}"/>
    <cellStyle name="Total 2 6 2 3 11 2 3" xfId="45942" xr:uid="{2EA8E03C-EF13-4967-A9BA-22A61004DF80}"/>
    <cellStyle name="Total 2 6 2 3 11 3" xfId="45943" xr:uid="{64A7AE86-C505-480E-AE22-3A2DD01A2D31}"/>
    <cellStyle name="Total 2 6 2 3 11 3 2" xfId="45944" xr:uid="{872EA73B-2BC4-41CF-9443-4C01E3DAAA5D}"/>
    <cellStyle name="Total 2 6 2 3 11 3 3" xfId="45945" xr:uid="{28C50C26-5CFB-4141-8658-1D10160E959B}"/>
    <cellStyle name="Total 2 6 2 3 11 4" xfId="45946" xr:uid="{14906DD5-835E-4EFF-8705-35F6115E95CB}"/>
    <cellStyle name="Total 2 6 2 3 11 4 2" xfId="45947" xr:uid="{54E2012D-6233-481A-B7D5-D725433F96B0}"/>
    <cellStyle name="Total 2 6 2 3 11 4 3" xfId="45948" xr:uid="{406F77AB-57C6-4CDF-BD96-0C90FB916292}"/>
    <cellStyle name="Total 2 6 2 3 11 5" xfId="45949" xr:uid="{1B3F1E7F-EEC2-488D-BC11-FE2A16B6D05E}"/>
    <cellStyle name="Total 2 6 2 3 11 5 2" xfId="45950" xr:uid="{D620C152-B36D-467F-9813-EC87E3BCA30D}"/>
    <cellStyle name="Total 2 6 2 3 11 5 3" xfId="45951" xr:uid="{30892BF0-0D5F-4C65-BD22-6CD355BD8414}"/>
    <cellStyle name="Total 2 6 2 3 11 6" xfId="45952" xr:uid="{C7B5D1BE-9990-4EDB-B248-CA988CC3A0EF}"/>
    <cellStyle name="Total 2 6 2 3 11 6 2" xfId="45953" xr:uid="{70734735-2238-4BAF-B1F1-C4A0279D056C}"/>
    <cellStyle name="Total 2 6 2 3 11 6 3" xfId="45954" xr:uid="{24647DEA-73FC-4DA0-B22C-1B8E771F0695}"/>
    <cellStyle name="Total 2 6 2 3 11 7" xfId="45955" xr:uid="{BDFE928C-F77F-42D9-AB28-E63B168B17EE}"/>
    <cellStyle name="Total 2 6 2 3 11 8" xfId="45956" xr:uid="{B8BCA13A-30B4-4480-B6F1-EF56BE3D26A7}"/>
    <cellStyle name="Total 2 6 2 3 12" xfId="45957" xr:uid="{C814E4C2-986D-4625-B25A-2D82D709FCC5}"/>
    <cellStyle name="Total 2 6 2 3 12 2" xfId="45958" xr:uid="{1241B259-C28E-48EE-BDC8-1BC52C6572DD}"/>
    <cellStyle name="Total 2 6 2 3 12 2 2" xfId="45959" xr:uid="{5AF495C7-F64C-4840-9F45-0277B4202721}"/>
    <cellStyle name="Total 2 6 2 3 12 2 3" xfId="45960" xr:uid="{B3E1B7D4-F7CB-4A00-A2EE-FA43D735A83C}"/>
    <cellStyle name="Total 2 6 2 3 12 3" xfId="45961" xr:uid="{DC6906DB-82E0-45B2-98F2-1BB9E20A8697}"/>
    <cellStyle name="Total 2 6 2 3 12 3 2" xfId="45962" xr:uid="{2FBB826A-1AD5-4C29-81C6-B364F979B40D}"/>
    <cellStyle name="Total 2 6 2 3 12 3 3" xfId="45963" xr:uid="{0F0D6ECB-9360-4064-BA07-328BF897C36B}"/>
    <cellStyle name="Total 2 6 2 3 12 4" xfId="45964" xr:uid="{0B56CC8F-98ED-475F-AB81-838184555A2C}"/>
    <cellStyle name="Total 2 6 2 3 12 4 2" xfId="45965" xr:uid="{BC57D831-107E-4FAA-8619-43CCA0E952C9}"/>
    <cellStyle name="Total 2 6 2 3 12 4 3" xfId="45966" xr:uid="{F921321E-79CF-4925-BFD0-FECF6EC4703F}"/>
    <cellStyle name="Total 2 6 2 3 12 5" xfId="45967" xr:uid="{29EC768A-DA04-4570-99D2-D70873279B9D}"/>
    <cellStyle name="Total 2 6 2 3 12 5 2" xfId="45968" xr:uid="{F699DB5B-90D4-4CB2-BB52-76299BCEF4DD}"/>
    <cellStyle name="Total 2 6 2 3 12 5 3" xfId="45969" xr:uid="{3C47B1C9-A1E2-49F1-BB6F-E67B5E4FE0A5}"/>
    <cellStyle name="Total 2 6 2 3 12 6" xfId="45970" xr:uid="{AC36D063-96F5-4506-B12B-4811BC1C0829}"/>
    <cellStyle name="Total 2 6 2 3 12 6 2" xfId="45971" xr:uid="{689ECDCC-8D50-47C1-BBD7-416FC7D63257}"/>
    <cellStyle name="Total 2 6 2 3 12 6 3" xfId="45972" xr:uid="{71F5AD66-D89C-450D-9343-FE28786AF356}"/>
    <cellStyle name="Total 2 6 2 3 12 7" xfId="45973" xr:uid="{B2C87FAC-71EA-4302-817F-2F8FF46A013C}"/>
    <cellStyle name="Total 2 6 2 3 12 8" xfId="45974" xr:uid="{D24A465F-BE00-4468-99B0-6F97A4ACBFFE}"/>
    <cellStyle name="Total 2 6 2 3 13" xfId="45975" xr:uid="{9094DA1D-567B-4164-86A8-F83A5E9C358E}"/>
    <cellStyle name="Total 2 6 2 3 13 2" xfId="45976" xr:uid="{5D0E51B4-027A-4043-8561-FBF6C710D4E6}"/>
    <cellStyle name="Total 2 6 2 3 13 2 2" xfId="45977" xr:uid="{48345502-2AF6-4122-ABC3-E97313CA6797}"/>
    <cellStyle name="Total 2 6 2 3 13 2 3" xfId="45978" xr:uid="{CC7E24A6-518C-484D-BACA-C3B84D4D8189}"/>
    <cellStyle name="Total 2 6 2 3 13 3" xfId="45979" xr:uid="{8206F124-328D-49B8-97BB-00C6D5199B8F}"/>
    <cellStyle name="Total 2 6 2 3 13 3 2" xfId="45980" xr:uid="{EDAA8304-EB65-4EB0-9E15-6E958ED02633}"/>
    <cellStyle name="Total 2 6 2 3 13 3 3" xfId="45981" xr:uid="{866FA231-701B-4C5A-8932-52A121082E6C}"/>
    <cellStyle name="Total 2 6 2 3 13 4" xfId="45982" xr:uid="{FA838C42-08DD-4FA4-8468-0324896E438E}"/>
    <cellStyle name="Total 2 6 2 3 13 4 2" xfId="45983" xr:uid="{16AD2519-B161-44D8-9F5D-B54B927B39FA}"/>
    <cellStyle name="Total 2 6 2 3 13 4 3" xfId="45984" xr:uid="{9C708CC9-BADF-442B-98A1-7A9162248646}"/>
    <cellStyle name="Total 2 6 2 3 13 5" xfId="45985" xr:uid="{A1A68411-F4E4-48EE-8F49-65E4AB32052C}"/>
    <cellStyle name="Total 2 6 2 3 13 5 2" xfId="45986" xr:uid="{6FAC3E32-BA94-438C-894E-F3475331759C}"/>
    <cellStyle name="Total 2 6 2 3 13 5 3" xfId="45987" xr:uid="{DC102B15-34F3-48EF-80BE-47F51986E8FA}"/>
    <cellStyle name="Total 2 6 2 3 13 6" xfId="45988" xr:uid="{5E8A9129-7C34-48C9-9705-93CB9D7E69D4}"/>
    <cellStyle name="Total 2 6 2 3 13 6 2" xfId="45989" xr:uid="{787C75DB-5939-4AC0-A15B-723E26F95D83}"/>
    <cellStyle name="Total 2 6 2 3 13 6 3" xfId="45990" xr:uid="{C79BBB91-1D78-44F2-B1AD-C1F240EDA5AB}"/>
    <cellStyle name="Total 2 6 2 3 13 7" xfId="45991" xr:uid="{01E1C4C5-1376-42C2-9FA4-3799100C29B6}"/>
    <cellStyle name="Total 2 6 2 3 13 8" xfId="45992" xr:uid="{64AC0041-0B43-4F96-B2EF-D23FD58D5792}"/>
    <cellStyle name="Total 2 6 2 3 14" xfId="45993" xr:uid="{6D7276E3-6493-4A9F-9CA2-130E51F63852}"/>
    <cellStyle name="Total 2 6 2 3 14 2" xfId="45994" xr:uid="{C35E1E3E-1E57-4767-9CAB-6004B526A7E3}"/>
    <cellStyle name="Total 2 6 2 3 14 2 2" xfId="45995" xr:uid="{9BEFAA01-D3EB-4778-958E-10015BBECFA8}"/>
    <cellStyle name="Total 2 6 2 3 14 2 3" xfId="45996" xr:uid="{C7F2D0B9-8A21-49E6-BC7D-025059389B03}"/>
    <cellStyle name="Total 2 6 2 3 14 3" xfId="45997" xr:uid="{10A1FA4A-ACCD-4476-9EE9-96011660420A}"/>
    <cellStyle name="Total 2 6 2 3 14 3 2" xfId="45998" xr:uid="{13BD339B-9FF5-4674-921C-EBADB2766EDD}"/>
    <cellStyle name="Total 2 6 2 3 14 3 3" xfId="45999" xr:uid="{C8712B33-4A0B-4F95-988F-DF69E1927AC8}"/>
    <cellStyle name="Total 2 6 2 3 14 4" xfId="46000" xr:uid="{82D5CE95-1D2F-4D55-8C5D-DB4D1D79BD56}"/>
    <cellStyle name="Total 2 6 2 3 14 4 2" xfId="46001" xr:uid="{C02A090B-11C1-453A-9AE2-487F5359FD29}"/>
    <cellStyle name="Total 2 6 2 3 14 4 3" xfId="46002" xr:uid="{DD3ED919-6BD5-4EC6-94D3-47EC68C930CD}"/>
    <cellStyle name="Total 2 6 2 3 14 5" xfId="46003" xr:uid="{6997A39D-8AD0-4036-B4D9-2BA7F7EFAD7B}"/>
    <cellStyle name="Total 2 6 2 3 14 5 2" xfId="46004" xr:uid="{2D4053EB-AB4C-4AB6-9FD6-856C7EC29776}"/>
    <cellStyle name="Total 2 6 2 3 14 5 3" xfId="46005" xr:uid="{A8230CFA-F2AD-4F2F-9B39-88995ADA2188}"/>
    <cellStyle name="Total 2 6 2 3 14 6" xfId="46006" xr:uid="{512EDEA6-FCFC-40D9-B345-02A81A32390E}"/>
    <cellStyle name="Total 2 6 2 3 14 6 2" xfId="46007" xr:uid="{423DE9FC-2A39-4B40-82DB-097FAA2D744B}"/>
    <cellStyle name="Total 2 6 2 3 14 6 3" xfId="46008" xr:uid="{5F1D9003-F2D7-4B35-8D82-8FBB12635B39}"/>
    <cellStyle name="Total 2 6 2 3 14 7" xfId="46009" xr:uid="{2C4983E0-BB7F-4F6B-9461-33258DF62E57}"/>
    <cellStyle name="Total 2 6 2 3 14 8" xfId="46010" xr:uid="{1635728C-4FCD-4E8C-A9D7-0D5C5DE98AE5}"/>
    <cellStyle name="Total 2 6 2 3 15" xfId="46011" xr:uid="{F58B45CB-3130-4E4E-86EE-77EFF9163590}"/>
    <cellStyle name="Total 2 6 2 3 15 2" xfId="46012" xr:uid="{CDC13F26-3B75-4A6D-A8C0-799383DF06D0}"/>
    <cellStyle name="Total 2 6 2 3 15 3" xfId="46013" xr:uid="{E0EB2578-CBE8-4784-AC78-462CA820D086}"/>
    <cellStyle name="Total 2 6 2 3 16" xfId="46014" xr:uid="{235CEF55-6E7C-4EBF-BEF4-42D03BC71AEE}"/>
    <cellStyle name="Total 2 6 2 3 16 2" xfId="46015" xr:uid="{13BD86AB-A770-4EA5-A63A-D36EFFB0DD0A}"/>
    <cellStyle name="Total 2 6 2 3 16 3" xfId="46016" xr:uid="{7B1829B4-0C1C-4905-BF2D-4EF597B0309C}"/>
    <cellStyle name="Total 2 6 2 3 17" xfId="46017" xr:uid="{C54F50CA-50A3-4793-9ADB-7F30F9B57257}"/>
    <cellStyle name="Total 2 6 2 3 18" xfId="46018" xr:uid="{08A6B4D8-66CD-4131-88E1-A2B21D87C8AE}"/>
    <cellStyle name="Total 2 6 2 3 2" xfId="46019" xr:uid="{71DFDBD3-3B7D-4DA5-A987-AB44D7F85C4B}"/>
    <cellStyle name="Total 2 6 2 3 2 2" xfId="46020" xr:uid="{1B5AB5C6-CBEE-41DD-9CD4-821D39960BC2}"/>
    <cellStyle name="Total 2 6 2 3 2 2 2" xfId="46021" xr:uid="{BB48A779-E2F9-4E1A-B01B-E11B2B804E20}"/>
    <cellStyle name="Total 2 6 2 3 2 2 3" xfId="46022" xr:uid="{AB0D3A58-79BF-4079-9B37-621401FE0020}"/>
    <cellStyle name="Total 2 6 2 3 2 3" xfId="46023" xr:uid="{CED03D85-C386-4A25-9373-251303F82CC3}"/>
    <cellStyle name="Total 2 6 2 3 2 3 2" xfId="46024" xr:uid="{86AEFD59-5A5B-432A-B87F-49A58442F8A1}"/>
    <cellStyle name="Total 2 6 2 3 2 3 3" xfId="46025" xr:uid="{91EA67D2-5E30-476D-AEDB-38855384298B}"/>
    <cellStyle name="Total 2 6 2 3 2 4" xfId="46026" xr:uid="{C712FBDC-FB15-4D57-9494-2BE11EE73607}"/>
    <cellStyle name="Total 2 6 2 3 2 4 2" xfId="46027" xr:uid="{0A4CD0A4-C0D4-4DB4-B33F-69F7FBE11E52}"/>
    <cellStyle name="Total 2 6 2 3 2 4 3" xfId="46028" xr:uid="{D08287EB-D0E8-490B-9558-052E3E9EE958}"/>
    <cellStyle name="Total 2 6 2 3 2 5" xfId="46029" xr:uid="{5E05B991-B471-42D8-B5FA-968FC7C06AEE}"/>
    <cellStyle name="Total 2 6 2 3 2 5 2" xfId="46030" xr:uid="{B41C35ED-5615-4F1C-8110-675AF0CC4771}"/>
    <cellStyle name="Total 2 6 2 3 2 5 3" xfId="46031" xr:uid="{39D4CFD6-4A1F-489B-B90B-88F9B23E1740}"/>
    <cellStyle name="Total 2 6 2 3 2 6" xfId="46032" xr:uid="{EDB1C1B6-E896-411C-88BF-DD97BAE3E3E3}"/>
    <cellStyle name="Total 2 6 2 3 2 6 2" xfId="46033" xr:uid="{E1564985-4262-49BA-96ED-05C79892465E}"/>
    <cellStyle name="Total 2 6 2 3 2 6 3" xfId="46034" xr:uid="{2C3A543C-2561-4414-9051-D86A305A0ACB}"/>
    <cellStyle name="Total 2 6 2 3 2 7" xfId="46035" xr:uid="{21828A31-A24D-4285-9290-07CA72726B6E}"/>
    <cellStyle name="Total 2 6 2 3 2 8" xfId="46036" xr:uid="{BF2B1FF7-E614-471D-AA27-B8341EE1EFB3}"/>
    <cellStyle name="Total 2 6 2 3 2 9" xfId="46037" xr:uid="{A63D77E6-84B8-4EE9-A12B-05EE59FE99AE}"/>
    <cellStyle name="Total 2 6 2 3 3" xfId="46038" xr:uid="{F0A21908-63B5-4F37-A4C9-40DD5A782459}"/>
    <cellStyle name="Total 2 6 2 3 3 2" xfId="46039" xr:uid="{A32375D3-A782-45AD-A9FE-50BAC4842058}"/>
    <cellStyle name="Total 2 6 2 3 3 2 2" xfId="46040" xr:uid="{4F83BB95-A474-40C4-A217-95FE5B7F9F1D}"/>
    <cellStyle name="Total 2 6 2 3 3 2 3" xfId="46041" xr:uid="{98DCFC3A-21F4-4E48-98AB-EA42C8DE41EC}"/>
    <cellStyle name="Total 2 6 2 3 3 3" xfId="46042" xr:uid="{26D82096-2E94-4694-9258-07AD7B2B0F57}"/>
    <cellStyle name="Total 2 6 2 3 3 3 2" xfId="46043" xr:uid="{5350E11D-C573-4154-891D-FA5675E00261}"/>
    <cellStyle name="Total 2 6 2 3 3 3 3" xfId="46044" xr:uid="{C00C172A-C8F7-4C0B-AC90-B01065A66CDD}"/>
    <cellStyle name="Total 2 6 2 3 3 4" xfId="46045" xr:uid="{1C471C7A-C171-4D63-A93D-4CBBF76A6764}"/>
    <cellStyle name="Total 2 6 2 3 3 4 2" xfId="46046" xr:uid="{C7CE79A7-143B-4EA7-AEC3-CFC0B2A14988}"/>
    <cellStyle name="Total 2 6 2 3 3 4 3" xfId="46047" xr:uid="{BA3C5209-C07B-4EAB-BAB2-1E4BB919A187}"/>
    <cellStyle name="Total 2 6 2 3 3 5" xfId="46048" xr:uid="{FA2BB94E-02CD-4DDA-AD6D-497D2D6D1A23}"/>
    <cellStyle name="Total 2 6 2 3 3 5 2" xfId="46049" xr:uid="{77E087FE-D7E0-428E-B59A-0D6BF00D5C5E}"/>
    <cellStyle name="Total 2 6 2 3 3 5 3" xfId="46050" xr:uid="{543316AD-0BA2-47A7-AA3C-2885542AF6BE}"/>
    <cellStyle name="Total 2 6 2 3 3 6" xfId="46051" xr:uid="{4C61397E-98EF-4EFA-A9C1-0304868E6CF0}"/>
    <cellStyle name="Total 2 6 2 3 3 6 2" xfId="46052" xr:uid="{915B9272-3029-4C82-986D-B2D262C92C0D}"/>
    <cellStyle name="Total 2 6 2 3 3 6 3" xfId="46053" xr:uid="{083A270A-F4A8-4C1E-9D1D-028A5D6DF68B}"/>
    <cellStyle name="Total 2 6 2 3 3 7" xfId="46054" xr:uid="{C5A3C3A4-8DB1-4650-A57E-10158C37F2AB}"/>
    <cellStyle name="Total 2 6 2 3 3 8" xfId="46055" xr:uid="{CF2CEA5A-3A48-41F0-A2CF-E6E7A8F2AF2B}"/>
    <cellStyle name="Total 2 6 2 3 3 9" xfId="46056" xr:uid="{AE6201E7-3E0B-4F69-9DC2-76D40749CC95}"/>
    <cellStyle name="Total 2 6 2 3 4" xfId="46057" xr:uid="{65E45330-0A42-4F20-8AF7-A247C5328F50}"/>
    <cellStyle name="Total 2 6 2 3 4 2" xfId="46058" xr:uid="{B02AA831-620A-4296-8D63-9651C5065818}"/>
    <cellStyle name="Total 2 6 2 3 4 2 2" xfId="46059" xr:uid="{F2136A9A-D12D-44F5-BD9B-8E16C9655387}"/>
    <cellStyle name="Total 2 6 2 3 4 2 3" xfId="46060" xr:uid="{26B47FC2-4F44-42EA-9197-B157F6D9B859}"/>
    <cellStyle name="Total 2 6 2 3 4 3" xfId="46061" xr:uid="{A80209D9-EA3D-4E52-BC35-A570BB56F1CC}"/>
    <cellStyle name="Total 2 6 2 3 4 3 2" xfId="46062" xr:uid="{544A6D6F-2D2E-42D9-87CD-D4DEA1F11FBB}"/>
    <cellStyle name="Total 2 6 2 3 4 3 3" xfId="46063" xr:uid="{12137845-AFD8-4BC7-97F6-AF4EBB867C3A}"/>
    <cellStyle name="Total 2 6 2 3 4 4" xfId="46064" xr:uid="{167A8278-FE64-41F0-9CF2-1BF519DCA46A}"/>
    <cellStyle name="Total 2 6 2 3 4 4 2" xfId="46065" xr:uid="{4F913FD5-51A7-4FBC-BF98-304CBBAC7FA6}"/>
    <cellStyle name="Total 2 6 2 3 4 4 3" xfId="46066" xr:uid="{633B2C4A-F6B3-4B3A-A2EB-7CA0191D8824}"/>
    <cellStyle name="Total 2 6 2 3 4 5" xfId="46067" xr:uid="{836A9D02-2BC5-41E4-AC84-D672F27D59A2}"/>
    <cellStyle name="Total 2 6 2 3 4 5 2" xfId="46068" xr:uid="{C3576272-0DF6-499D-9243-CFB47A4190B6}"/>
    <cellStyle name="Total 2 6 2 3 4 5 3" xfId="46069" xr:uid="{F1321196-2A7F-48A6-9731-9D97AFAE78E8}"/>
    <cellStyle name="Total 2 6 2 3 4 6" xfId="46070" xr:uid="{98A41105-B572-4CC1-9DF5-F4978EA60718}"/>
    <cellStyle name="Total 2 6 2 3 4 6 2" xfId="46071" xr:uid="{FDE5A524-6FB0-4F9B-8255-22A5366BEB83}"/>
    <cellStyle name="Total 2 6 2 3 4 6 3" xfId="46072" xr:uid="{9014C09D-5A61-46C3-B695-0F6EB5A9138C}"/>
    <cellStyle name="Total 2 6 2 3 4 7" xfId="46073" xr:uid="{5CDB67FE-9071-4BAE-A9A3-50F20B25DCE2}"/>
    <cellStyle name="Total 2 6 2 3 4 8" xfId="46074" xr:uid="{BBF0D658-ED91-465E-8C14-37438D06A209}"/>
    <cellStyle name="Total 2 6 2 3 4 9" xfId="46075" xr:uid="{3C698D11-B0C8-4754-883F-5C4C097D1206}"/>
    <cellStyle name="Total 2 6 2 3 5" xfId="46076" xr:uid="{695A30FA-DD8B-45D7-8EC7-1F97E99F9D96}"/>
    <cellStyle name="Total 2 6 2 3 5 2" xfId="46077" xr:uid="{F8CF4389-78A4-4C37-B6B4-F6245F036C08}"/>
    <cellStyle name="Total 2 6 2 3 5 2 2" xfId="46078" xr:uid="{82920356-7BA5-4D90-9242-D89539E28D6A}"/>
    <cellStyle name="Total 2 6 2 3 5 2 3" xfId="46079" xr:uid="{A11406B4-0429-4847-8CCB-103B951F021D}"/>
    <cellStyle name="Total 2 6 2 3 5 3" xfId="46080" xr:uid="{8A1EE3AD-ED29-4739-BA25-480548DE14D7}"/>
    <cellStyle name="Total 2 6 2 3 5 3 2" xfId="46081" xr:uid="{040CB38C-42DF-462A-8B29-79C6129B46BA}"/>
    <cellStyle name="Total 2 6 2 3 5 3 3" xfId="46082" xr:uid="{C3479231-23BA-4929-8362-DC799FD004CA}"/>
    <cellStyle name="Total 2 6 2 3 5 4" xfId="46083" xr:uid="{705D5D07-F2F2-4FA9-B479-C973ADC5217C}"/>
    <cellStyle name="Total 2 6 2 3 5 4 2" xfId="46084" xr:uid="{941DE9B4-1A36-4AD4-AE57-FF3DE8AC9A8E}"/>
    <cellStyle name="Total 2 6 2 3 5 4 3" xfId="46085" xr:uid="{E5248886-CFD2-4C7E-A002-36D44374F77B}"/>
    <cellStyle name="Total 2 6 2 3 5 5" xfId="46086" xr:uid="{8DEE110F-9F84-4D56-B7DC-CD0E701F9790}"/>
    <cellStyle name="Total 2 6 2 3 5 5 2" xfId="46087" xr:uid="{0FE6B2C8-B037-4979-B4EE-CC64E09CBD1B}"/>
    <cellStyle name="Total 2 6 2 3 5 5 3" xfId="46088" xr:uid="{AC19E7F9-1226-45BB-8654-EDF1ACF55943}"/>
    <cellStyle name="Total 2 6 2 3 5 6" xfId="46089" xr:uid="{DF04B05E-FB29-4E2B-94B9-54C9D5CD3A52}"/>
    <cellStyle name="Total 2 6 2 3 5 6 2" xfId="46090" xr:uid="{28502C80-9FC6-4032-8B93-8A3DEDC83780}"/>
    <cellStyle name="Total 2 6 2 3 5 6 3" xfId="46091" xr:uid="{7C00BECC-E00A-48CF-AC14-CE461414B3D9}"/>
    <cellStyle name="Total 2 6 2 3 5 7" xfId="46092" xr:uid="{37A9E1FF-DAE4-416A-A9BD-1B76A9416211}"/>
    <cellStyle name="Total 2 6 2 3 5 8" xfId="46093" xr:uid="{2E7C23F3-BC15-4612-A56F-C68F4D3DF8D6}"/>
    <cellStyle name="Total 2 6 2 3 5 9" xfId="46094" xr:uid="{A1E42442-C55E-44AF-8B25-EA8A2855A627}"/>
    <cellStyle name="Total 2 6 2 3 6" xfId="46095" xr:uid="{0F29A211-70DB-404F-8659-0516D4F50591}"/>
    <cellStyle name="Total 2 6 2 3 6 2" xfId="46096" xr:uid="{935C3F89-98F4-46FA-8496-77311FCA0E5B}"/>
    <cellStyle name="Total 2 6 2 3 6 2 2" xfId="46097" xr:uid="{703322C7-50D1-4B21-8665-8EA8A960F68E}"/>
    <cellStyle name="Total 2 6 2 3 6 2 3" xfId="46098" xr:uid="{C084AF50-D22A-4354-8BC4-28903B5662BC}"/>
    <cellStyle name="Total 2 6 2 3 6 3" xfId="46099" xr:uid="{4E136197-B408-4624-B4EE-B5B9E1182C80}"/>
    <cellStyle name="Total 2 6 2 3 6 3 2" xfId="46100" xr:uid="{C3FDA167-20EC-4E99-8291-974537344F4F}"/>
    <cellStyle name="Total 2 6 2 3 6 3 3" xfId="46101" xr:uid="{DF557129-BE79-454C-9492-0D5E1A0FAAA5}"/>
    <cellStyle name="Total 2 6 2 3 6 4" xfId="46102" xr:uid="{A9303B29-E1F7-425D-AB8B-F7238DF6A986}"/>
    <cellStyle name="Total 2 6 2 3 6 4 2" xfId="46103" xr:uid="{23E9982D-090F-4161-8A39-DB584BD9ADC3}"/>
    <cellStyle name="Total 2 6 2 3 6 4 3" xfId="46104" xr:uid="{ECDF3DA9-DC8B-45BB-906A-55DFC2DA4D27}"/>
    <cellStyle name="Total 2 6 2 3 6 5" xfId="46105" xr:uid="{6891D252-F0AA-470D-B732-6C98F3604089}"/>
    <cellStyle name="Total 2 6 2 3 6 5 2" xfId="46106" xr:uid="{DA1CD1EE-CC49-4C1D-85AB-B33F1D95E557}"/>
    <cellStyle name="Total 2 6 2 3 6 5 3" xfId="46107" xr:uid="{5E312114-42B5-45FD-A40D-1040E7422AED}"/>
    <cellStyle name="Total 2 6 2 3 6 6" xfId="46108" xr:uid="{B97C33E4-9E0B-428C-8C6A-BCBB87153194}"/>
    <cellStyle name="Total 2 6 2 3 6 6 2" xfId="46109" xr:uid="{BAC218AC-41E6-45AA-8F8E-8AA6BD1F9254}"/>
    <cellStyle name="Total 2 6 2 3 6 6 3" xfId="46110" xr:uid="{1A04418D-9457-4AAA-A052-35FE36B5DA33}"/>
    <cellStyle name="Total 2 6 2 3 6 7" xfId="46111" xr:uid="{6AAC7FF4-8E68-4CAD-9293-C70C27BFB5BE}"/>
    <cellStyle name="Total 2 6 2 3 6 8" xfId="46112" xr:uid="{AC34A0FA-8623-40E4-9F24-971AF465AC91}"/>
    <cellStyle name="Total 2 6 2 3 6 9" xfId="46113" xr:uid="{446C538D-4D3B-4641-8245-30DCFB255629}"/>
    <cellStyle name="Total 2 6 2 3 7" xfId="46114" xr:uid="{5280D6EB-451E-4B8E-B7D1-00A1679D6F56}"/>
    <cellStyle name="Total 2 6 2 3 7 2" xfId="46115" xr:uid="{817F9E53-7415-4F97-9014-221DFCEC659C}"/>
    <cellStyle name="Total 2 6 2 3 7 2 2" xfId="46116" xr:uid="{1DDF826E-FEC4-4286-8006-E1E10AE59C1C}"/>
    <cellStyle name="Total 2 6 2 3 7 2 3" xfId="46117" xr:uid="{9B0BF59D-6CC0-424E-AABF-2FA5B4D05F5C}"/>
    <cellStyle name="Total 2 6 2 3 7 3" xfId="46118" xr:uid="{3D561057-FF4E-4F94-A1B8-DE4C6A02A251}"/>
    <cellStyle name="Total 2 6 2 3 7 3 2" xfId="46119" xr:uid="{47BD25A1-BA6F-4B17-B673-960F26B9FDC0}"/>
    <cellStyle name="Total 2 6 2 3 7 3 3" xfId="46120" xr:uid="{7316B7BC-2588-4112-89BC-C376EC3CCCAE}"/>
    <cellStyle name="Total 2 6 2 3 7 4" xfId="46121" xr:uid="{7BF5E625-8C6D-4F4C-839F-61DDBA3C30B7}"/>
    <cellStyle name="Total 2 6 2 3 7 4 2" xfId="46122" xr:uid="{8EFD4AED-2061-44A1-BA03-A6F1D1B22830}"/>
    <cellStyle name="Total 2 6 2 3 7 4 3" xfId="46123" xr:uid="{1172DC05-6F72-4E4D-A8A3-23FB510345D5}"/>
    <cellStyle name="Total 2 6 2 3 7 5" xfId="46124" xr:uid="{E8247F8D-21A0-4280-9A29-6A0D4F9B74C0}"/>
    <cellStyle name="Total 2 6 2 3 7 5 2" xfId="46125" xr:uid="{9F67CE23-BF6A-4ADD-BB6A-57E684B2AFBD}"/>
    <cellStyle name="Total 2 6 2 3 7 5 3" xfId="46126" xr:uid="{D6501EA8-E90B-4BBA-9217-FF1B54FE475D}"/>
    <cellStyle name="Total 2 6 2 3 7 6" xfId="46127" xr:uid="{761A661D-1279-4E6E-BE3D-2B1A1079F096}"/>
    <cellStyle name="Total 2 6 2 3 7 6 2" xfId="46128" xr:uid="{209E2A67-30EB-4C84-81C9-71C1DFE7E6E7}"/>
    <cellStyle name="Total 2 6 2 3 7 6 3" xfId="46129" xr:uid="{A3F94D79-A366-495A-839B-4767BC5BF23D}"/>
    <cellStyle name="Total 2 6 2 3 7 7" xfId="46130" xr:uid="{189E9F1B-C1FC-4496-8DFC-F682F0B37D49}"/>
    <cellStyle name="Total 2 6 2 3 7 8" xfId="46131" xr:uid="{93D53E4D-8AC9-4400-A2D0-A9C98F40DDAB}"/>
    <cellStyle name="Total 2 6 2 3 7 9" xfId="46132" xr:uid="{4F4A965A-BDD6-4D5C-910E-598420109D41}"/>
    <cellStyle name="Total 2 6 2 3 8" xfId="46133" xr:uid="{BD014CFB-CEF9-4018-8700-00B80A23FC29}"/>
    <cellStyle name="Total 2 6 2 3 8 2" xfId="46134" xr:uid="{64F536B3-DE6C-4E5F-BC59-2B77816D9B16}"/>
    <cellStyle name="Total 2 6 2 3 8 2 2" xfId="46135" xr:uid="{EA3390BE-E6B5-4FCE-92E9-AD43B1A3517E}"/>
    <cellStyle name="Total 2 6 2 3 8 2 3" xfId="46136" xr:uid="{69072CE8-BE4B-425F-ADD2-B6A0618043F6}"/>
    <cellStyle name="Total 2 6 2 3 8 3" xfId="46137" xr:uid="{3132342E-2792-482B-B3B0-0A935C761141}"/>
    <cellStyle name="Total 2 6 2 3 8 3 2" xfId="46138" xr:uid="{85F20ACD-4681-4E0C-AFFA-63F68C25F843}"/>
    <cellStyle name="Total 2 6 2 3 8 3 3" xfId="46139" xr:uid="{3E921DD5-AFCE-4B08-B58F-BD8AA7FEA525}"/>
    <cellStyle name="Total 2 6 2 3 8 4" xfId="46140" xr:uid="{CF31A356-BA55-4A36-9868-D0664750E894}"/>
    <cellStyle name="Total 2 6 2 3 8 4 2" xfId="46141" xr:uid="{699F02BC-6ADA-4B70-8ED1-67768F0595B8}"/>
    <cellStyle name="Total 2 6 2 3 8 4 3" xfId="46142" xr:uid="{4456776F-E778-4679-88B7-DF7931BC0EA1}"/>
    <cellStyle name="Total 2 6 2 3 8 5" xfId="46143" xr:uid="{1D820217-EFEB-4F23-914E-F00F36DEBCC4}"/>
    <cellStyle name="Total 2 6 2 3 8 5 2" xfId="46144" xr:uid="{4BC9555F-BFC7-4096-A907-1AA8BE25D49D}"/>
    <cellStyle name="Total 2 6 2 3 8 5 3" xfId="46145" xr:uid="{7A2F2D1A-DFC4-4BC4-AF54-484AE3224F9C}"/>
    <cellStyle name="Total 2 6 2 3 8 6" xfId="46146" xr:uid="{61C9D9FB-021E-4B41-8A6E-24E508F49DD8}"/>
    <cellStyle name="Total 2 6 2 3 8 6 2" xfId="46147" xr:uid="{3FECB10C-2352-4CC3-84F9-B090CB3943D1}"/>
    <cellStyle name="Total 2 6 2 3 8 6 3" xfId="46148" xr:uid="{F9747E28-FF1D-4D7D-9597-23980A7DFADB}"/>
    <cellStyle name="Total 2 6 2 3 8 7" xfId="46149" xr:uid="{E8AD2464-E3FF-48E1-AE61-117224300B18}"/>
    <cellStyle name="Total 2 6 2 3 8 8" xfId="46150" xr:uid="{864E7A94-95EA-4D2B-96A9-F8142AA5FE7B}"/>
    <cellStyle name="Total 2 6 2 3 8 9" xfId="46151" xr:uid="{EB1ACDFC-3303-4895-9741-651BB2511138}"/>
    <cellStyle name="Total 2 6 2 3 9" xfId="46152" xr:uid="{54499BB3-B4BD-4134-94A3-810F44D43E00}"/>
    <cellStyle name="Total 2 6 2 3 9 2" xfId="46153" xr:uid="{77694CA1-FF59-4AED-BA7C-D32F4E081907}"/>
    <cellStyle name="Total 2 6 2 3 9 2 2" xfId="46154" xr:uid="{C2DD8440-9108-4A5D-98E4-F454004BDC24}"/>
    <cellStyle name="Total 2 6 2 3 9 2 3" xfId="46155" xr:uid="{289A97F4-0D13-46B4-959D-309080141C62}"/>
    <cellStyle name="Total 2 6 2 3 9 3" xfId="46156" xr:uid="{01430565-B740-4E62-9BFD-A5184B048E66}"/>
    <cellStyle name="Total 2 6 2 3 9 3 2" xfId="46157" xr:uid="{6C3D7EF6-22C3-459F-94C3-93FA46B6A470}"/>
    <cellStyle name="Total 2 6 2 3 9 3 3" xfId="46158" xr:uid="{2AF1C147-F353-4727-A0FA-F88EBDD84A01}"/>
    <cellStyle name="Total 2 6 2 3 9 4" xfId="46159" xr:uid="{0F12E4DD-6F76-44C4-8B2F-3642ECBA0BBA}"/>
    <cellStyle name="Total 2 6 2 3 9 4 2" xfId="46160" xr:uid="{D4EC2BF8-0BDB-4915-8479-F66CA07CEA48}"/>
    <cellStyle name="Total 2 6 2 3 9 4 3" xfId="46161" xr:uid="{110BC5F6-4EAA-4D8A-9B9B-6B2D97146160}"/>
    <cellStyle name="Total 2 6 2 3 9 5" xfId="46162" xr:uid="{E4608ACB-C95B-4F0C-B8EE-185F4B9BF4E8}"/>
    <cellStyle name="Total 2 6 2 3 9 5 2" xfId="46163" xr:uid="{9DCF8EF8-1BA9-4315-89A9-F8787299609B}"/>
    <cellStyle name="Total 2 6 2 3 9 5 3" xfId="46164" xr:uid="{D7160E97-820F-49CF-9402-205854891E91}"/>
    <cellStyle name="Total 2 6 2 3 9 6" xfId="46165" xr:uid="{753BCD4B-38D1-46CA-AF46-5D82E589FBCC}"/>
    <cellStyle name="Total 2 6 2 3 9 6 2" xfId="46166" xr:uid="{58119F8E-F8FF-4EDD-A905-CE5E964081BA}"/>
    <cellStyle name="Total 2 6 2 3 9 6 3" xfId="46167" xr:uid="{0EB3344E-E6FB-4B43-B417-678672FDEFC5}"/>
    <cellStyle name="Total 2 6 2 3 9 7" xfId="46168" xr:uid="{793FA02D-F9B3-4419-81A2-C24BBE1C0EBE}"/>
    <cellStyle name="Total 2 6 2 3 9 8" xfId="46169" xr:uid="{BA5501B1-ADC8-4D55-A04F-05DB3356EAB9}"/>
    <cellStyle name="Total 2 6 2 4" xfId="46170" xr:uid="{AF292FCF-6574-4CE6-A08E-FBB7DB0DEBDB}"/>
    <cellStyle name="Total 2 6 2 4 10" xfId="46171" xr:uid="{650BC929-F152-40DD-B334-788828E100F5}"/>
    <cellStyle name="Total 2 6 2 4 11" xfId="46172" xr:uid="{CDCF48B9-4459-496A-8D31-15F423D8E6F2}"/>
    <cellStyle name="Total 2 6 2 4 2" xfId="46173" xr:uid="{D985541A-A11C-432F-A4E6-9BBAB9F5A8FB}"/>
    <cellStyle name="Total 2 6 2 4 2 2" xfId="46174" xr:uid="{D38570F5-80E2-4821-BAAA-8C033316AA9F}"/>
    <cellStyle name="Total 2 6 2 4 2 3" xfId="46175" xr:uid="{E7A11918-72F9-42C4-9739-6C6D411C94D5}"/>
    <cellStyle name="Total 2 6 2 4 2 4" xfId="46176" xr:uid="{F9C4294B-69E6-4443-9494-F55BD136EA45}"/>
    <cellStyle name="Total 2 6 2 4 3" xfId="46177" xr:uid="{844FE33E-4EA0-4FD9-BED6-160A68BAEB1E}"/>
    <cellStyle name="Total 2 6 2 4 3 2" xfId="46178" xr:uid="{2FD7DA7F-0D18-411A-A014-D3BD1E997079}"/>
    <cellStyle name="Total 2 6 2 4 3 3" xfId="46179" xr:uid="{3C95C149-4C24-43CC-8037-3C42B11FA221}"/>
    <cellStyle name="Total 2 6 2 4 3 4" xfId="46180" xr:uid="{723E4E25-69A0-4823-B669-BC9A81030323}"/>
    <cellStyle name="Total 2 6 2 4 4" xfId="46181" xr:uid="{39D10D71-C786-4734-BEDC-BB130A98A608}"/>
    <cellStyle name="Total 2 6 2 4 4 2" xfId="46182" xr:uid="{488CD619-5FF6-4871-8774-4C417EB6F1CA}"/>
    <cellStyle name="Total 2 6 2 4 4 3" xfId="46183" xr:uid="{5492B262-8704-4F97-8CCD-643AC1DAB650}"/>
    <cellStyle name="Total 2 6 2 4 4 4" xfId="46184" xr:uid="{88A4CC4F-1D2D-4EDD-96A4-11F1558134A7}"/>
    <cellStyle name="Total 2 6 2 4 5" xfId="46185" xr:uid="{05A0D375-2930-4982-BAC5-E212AAA1383A}"/>
    <cellStyle name="Total 2 6 2 4 5 2" xfId="46186" xr:uid="{F1809512-FE40-4B6B-BC30-7B01644DF5BF}"/>
    <cellStyle name="Total 2 6 2 4 5 3" xfId="46187" xr:uid="{EF714BC1-6550-4701-841E-140AFD5B8185}"/>
    <cellStyle name="Total 2 6 2 4 5 4" xfId="46188" xr:uid="{F93C48C5-612C-4295-8DFD-4DA6D7B8502F}"/>
    <cellStyle name="Total 2 6 2 4 6" xfId="46189" xr:uid="{74D678CA-09C9-4AC8-8EE3-427CB2E113F5}"/>
    <cellStyle name="Total 2 6 2 4 6 2" xfId="46190" xr:uid="{B844AC69-10C2-456B-83B1-E3787247813A}"/>
    <cellStyle name="Total 2 6 2 4 6 3" xfId="46191" xr:uid="{617B6EC8-FC75-4733-9FDC-7D3FB4221211}"/>
    <cellStyle name="Total 2 6 2 4 6 4" xfId="46192" xr:uid="{8AA2BDB5-BFEF-40A4-BAB6-7BF71B3ADBAC}"/>
    <cellStyle name="Total 2 6 2 4 7" xfId="46193" xr:uid="{32940EA3-DDDD-4740-85C1-0D276AA2486A}"/>
    <cellStyle name="Total 2 6 2 4 8" xfId="46194" xr:uid="{93776361-68F3-4A3D-BD2C-95B6A922E223}"/>
    <cellStyle name="Total 2 6 2 4 9" xfId="46195" xr:uid="{9C946365-FC59-451E-905A-2B7B92B747C4}"/>
    <cellStyle name="Total 2 6 2 5" xfId="46196" xr:uid="{2B6AFB12-522F-44CA-8643-8FD1B358EFD3}"/>
    <cellStyle name="Total 2 6 2 5 10" xfId="46197" xr:uid="{9D26AA5D-FE8C-4AD4-AD48-3A843B1FCDCB}"/>
    <cellStyle name="Total 2 6 2 5 11" xfId="46198" xr:uid="{3489D232-8084-43B6-97AD-C118B5B1FF92}"/>
    <cellStyle name="Total 2 6 2 5 2" xfId="46199" xr:uid="{8949423F-1A0F-4116-B75A-131E78BB4C54}"/>
    <cellStyle name="Total 2 6 2 5 2 2" xfId="46200" xr:uid="{77FD5A4D-0292-4F0F-81A9-7C79249D3043}"/>
    <cellStyle name="Total 2 6 2 5 2 3" xfId="46201" xr:uid="{B1CD58DA-04F1-4932-BE99-833E9AD92BF5}"/>
    <cellStyle name="Total 2 6 2 5 2 4" xfId="46202" xr:uid="{738EDF37-D856-435A-805B-9F26023236A9}"/>
    <cellStyle name="Total 2 6 2 5 3" xfId="46203" xr:uid="{1D717BA2-0358-4193-B05C-7F66C9616744}"/>
    <cellStyle name="Total 2 6 2 5 3 2" xfId="46204" xr:uid="{CC483C37-DA70-4F71-9364-8A2D2E1BAEEF}"/>
    <cellStyle name="Total 2 6 2 5 3 3" xfId="46205" xr:uid="{C2545CE7-A252-49CE-8E69-26D1A2999FA1}"/>
    <cellStyle name="Total 2 6 2 5 3 4" xfId="46206" xr:uid="{3C0D2BF3-BEAE-4FB7-914E-F42C5A124CEB}"/>
    <cellStyle name="Total 2 6 2 5 4" xfId="46207" xr:uid="{48F8C2C7-CB17-4424-A262-8FBF6121FF0D}"/>
    <cellStyle name="Total 2 6 2 5 4 2" xfId="46208" xr:uid="{353813EA-F0D5-4F3C-BEEF-F5B51D17F0D8}"/>
    <cellStyle name="Total 2 6 2 5 4 3" xfId="46209" xr:uid="{5A33A620-60EB-4AB2-AEA2-94903BC3CC81}"/>
    <cellStyle name="Total 2 6 2 5 4 4" xfId="46210" xr:uid="{697E21BB-8E3E-43D9-AF8E-B8959F72C532}"/>
    <cellStyle name="Total 2 6 2 5 5" xfId="46211" xr:uid="{36F5A186-B00A-4889-8D1E-8AA43994819D}"/>
    <cellStyle name="Total 2 6 2 5 5 2" xfId="46212" xr:uid="{69B0A215-99D4-4619-8B45-8F27D2B246BE}"/>
    <cellStyle name="Total 2 6 2 5 5 3" xfId="46213" xr:uid="{CB8B4B00-B179-4422-9CA7-4F8C0F317483}"/>
    <cellStyle name="Total 2 6 2 5 5 4" xfId="46214" xr:uid="{FE0281F3-29E6-490B-8895-200D77094E3D}"/>
    <cellStyle name="Total 2 6 2 5 6" xfId="46215" xr:uid="{F67DEBDB-5189-43C1-84FF-5B6E32E2FBEA}"/>
    <cellStyle name="Total 2 6 2 5 6 2" xfId="46216" xr:uid="{61AFB19B-909B-4AF7-949D-4814CA10EF16}"/>
    <cellStyle name="Total 2 6 2 5 6 3" xfId="46217" xr:uid="{49D8124C-638B-4DDF-8263-33DCACD216EE}"/>
    <cellStyle name="Total 2 6 2 5 6 4" xfId="46218" xr:uid="{352796C0-BE47-48BF-ADD1-51D60C3571E9}"/>
    <cellStyle name="Total 2 6 2 5 7" xfId="46219" xr:uid="{74794DDF-BEF8-4739-9C2F-651822F099CA}"/>
    <cellStyle name="Total 2 6 2 5 8" xfId="46220" xr:uid="{CF6EED71-2B85-41E9-A392-FD2A8EC3D999}"/>
    <cellStyle name="Total 2 6 2 5 9" xfId="46221" xr:uid="{D64631D0-1EE5-4D8C-B138-B133198575A5}"/>
    <cellStyle name="Total 2 6 2 6" xfId="46222" xr:uid="{B15AE932-B798-46C4-A250-90B6F0E383F4}"/>
    <cellStyle name="Total 2 6 2 6 2" xfId="46223" xr:uid="{9A45006A-01BC-485D-89DD-B72D587D7A08}"/>
    <cellStyle name="Total 2 6 2 6 2 2" xfId="46224" xr:uid="{5BF6DA15-2ACF-4DCE-ACCC-DBE11B26F2E3}"/>
    <cellStyle name="Total 2 6 2 6 2 3" xfId="46225" xr:uid="{10B76755-717C-4227-9853-BCFEF08F6FC9}"/>
    <cellStyle name="Total 2 6 2 6 3" xfId="46226" xr:uid="{FEA5F225-D9BC-410A-95C4-482E900E54DA}"/>
    <cellStyle name="Total 2 6 2 6 3 2" xfId="46227" xr:uid="{4348A866-712D-4BC1-9F47-6B15E51D7F5D}"/>
    <cellStyle name="Total 2 6 2 6 3 3" xfId="46228" xr:uid="{7CB7167A-D78A-44EC-888B-1B3673921190}"/>
    <cellStyle name="Total 2 6 2 6 4" xfId="46229" xr:uid="{60F99C3C-40F5-4DFA-8715-A812CEE58B7C}"/>
    <cellStyle name="Total 2 6 2 6 4 2" xfId="46230" xr:uid="{C3F2BA00-E91A-452C-BDC1-0D0F0DDB72A9}"/>
    <cellStyle name="Total 2 6 2 6 4 3" xfId="46231" xr:uid="{069F2F81-405F-4ECF-B716-A796E11FD4E0}"/>
    <cellStyle name="Total 2 6 2 6 5" xfId="46232" xr:uid="{BACFF562-0D42-4C02-9FC5-7F8B61190233}"/>
    <cellStyle name="Total 2 6 2 6 5 2" xfId="46233" xr:uid="{3C74658F-1E11-4D07-9941-152712AA7B22}"/>
    <cellStyle name="Total 2 6 2 6 5 3" xfId="46234" xr:uid="{A33A8328-65E0-4AB2-9004-F85FAD5023B5}"/>
    <cellStyle name="Total 2 6 2 6 6" xfId="46235" xr:uid="{BDEABA0A-B7B4-4776-89D5-D315FB9E3B1C}"/>
    <cellStyle name="Total 2 6 2 6 6 2" xfId="46236" xr:uid="{63396616-4913-44FE-BE03-10B0962967B5}"/>
    <cellStyle name="Total 2 6 2 6 6 3" xfId="46237" xr:uid="{51A21CA0-7946-443A-AB9B-CF9842D7AA6F}"/>
    <cellStyle name="Total 2 6 2 6 7" xfId="46238" xr:uid="{8E3D0E5F-D302-4018-9256-056ADDCC76AC}"/>
    <cellStyle name="Total 2 6 2 6 8" xfId="46239" xr:uid="{24F4DE32-948D-4575-AC70-0BFC68135C37}"/>
    <cellStyle name="Total 2 6 2 6 9" xfId="46240" xr:uid="{F651C211-CBAC-4DC0-82C7-B0A7DDE8E2E2}"/>
    <cellStyle name="Total 2 6 2 7" xfId="46241" xr:uid="{F6546AEB-073B-438E-8CCE-20E7A13737DB}"/>
    <cellStyle name="Total 2 6 2 7 2" xfId="46242" xr:uid="{C824DCA3-77A8-49D3-97C0-FD5ACD05B10A}"/>
    <cellStyle name="Total 2 6 2 7 2 2" xfId="46243" xr:uid="{277119B9-F38B-4684-94A9-CCF5774DF942}"/>
    <cellStyle name="Total 2 6 2 7 2 3" xfId="46244" xr:uid="{C2D206EA-7DE3-4BAB-A98F-BE7EFA7F7EA7}"/>
    <cellStyle name="Total 2 6 2 7 3" xfId="46245" xr:uid="{F26628D3-C92D-4CC2-A573-5144197E9CE5}"/>
    <cellStyle name="Total 2 6 2 7 3 2" xfId="46246" xr:uid="{5DA02BCE-1A35-4482-83CB-6187BA34D44D}"/>
    <cellStyle name="Total 2 6 2 7 3 3" xfId="46247" xr:uid="{2226A23B-61FA-466C-9418-FC2C5EE0AE15}"/>
    <cellStyle name="Total 2 6 2 7 4" xfId="46248" xr:uid="{FE5BD9AF-8B59-4620-B33B-D8675349B2DE}"/>
    <cellStyle name="Total 2 6 2 7 4 2" xfId="46249" xr:uid="{F602F4E8-54C7-4E21-8051-7A2C3A86B96E}"/>
    <cellStyle name="Total 2 6 2 7 4 3" xfId="46250" xr:uid="{45E2DA9B-FB09-4AEB-B5ED-90CA0FE0C721}"/>
    <cellStyle name="Total 2 6 2 7 5" xfId="46251" xr:uid="{894857C3-74EF-4072-A6F4-1EF6F0728927}"/>
    <cellStyle name="Total 2 6 2 7 5 2" xfId="46252" xr:uid="{28782C3B-E13E-4D56-B9B3-97F7BD44EAE9}"/>
    <cellStyle name="Total 2 6 2 7 5 3" xfId="46253" xr:uid="{DEE531CB-8E07-4E68-A6BF-258865688D3D}"/>
    <cellStyle name="Total 2 6 2 7 6" xfId="46254" xr:uid="{A7A9D0EC-716A-4767-8C89-F0F8260D0819}"/>
    <cellStyle name="Total 2 6 2 7 6 2" xfId="46255" xr:uid="{210A3D98-BABC-4728-A8AA-866C4C4D7516}"/>
    <cellStyle name="Total 2 6 2 7 6 3" xfId="46256" xr:uid="{9F028968-10A6-4D51-94F7-0EA0D772970B}"/>
    <cellStyle name="Total 2 6 2 7 7" xfId="46257" xr:uid="{E19050D0-70B0-4263-9FAB-FFC13B1FB51D}"/>
    <cellStyle name="Total 2 6 2 7 8" xfId="46258" xr:uid="{61C1AAB8-4CCB-42F8-9749-EFF6AE6FF54B}"/>
    <cellStyle name="Total 2 6 2 7 9" xfId="46259" xr:uid="{5EA9579E-93DC-4002-8CE6-10B210D7FCE3}"/>
    <cellStyle name="Total 2 6 2 8" xfId="46260" xr:uid="{4D3EA96E-441A-4D92-A5DE-C7BE03995D47}"/>
    <cellStyle name="Total 2 6 2 8 2" xfId="46261" xr:uid="{DAAB0413-F26B-4BD7-BD48-AE04D612EB07}"/>
    <cellStyle name="Total 2 6 2 8 2 2" xfId="46262" xr:uid="{7B629E91-6716-4F25-9E21-26567D964840}"/>
    <cellStyle name="Total 2 6 2 8 2 3" xfId="46263" xr:uid="{10357B3D-C5DB-4F1F-A04D-426FF18A5818}"/>
    <cellStyle name="Total 2 6 2 8 3" xfId="46264" xr:uid="{9F94867C-E247-4E1F-9700-A4B9123EB624}"/>
    <cellStyle name="Total 2 6 2 8 3 2" xfId="46265" xr:uid="{65A9822D-669B-45FA-9A7B-1A72AC8B01B3}"/>
    <cellStyle name="Total 2 6 2 8 3 3" xfId="46266" xr:uid="{854A8D02-B451-4763-865F-F6834173DC07}"/>
    <cellStyle name="Total 2 6 2 8 4" xfId="46267" xr:uid="{8FB9C051-CD1F-42AE-90AB-178693E1D914}"/>
    <cellStyle name="Total 2 6 2 8 4 2" xfId="46268" xr:uid="{35CBA52C-739B-4788-94F1-3023E7416855}"/>
    <cellStyle name="Total 2 6 2 8 4 3" xfId="46269" xr:uid="{22B9DFCC-253E-404E-AE24-0E41537F40C2}"/>
    <cellStyle name="Total 2 6 2 8 5" xfId="46270" xr:uid="{8686B19B-B9E1-4917-811C-F047C25EB793}"/>
    <cellStyle name="Total 2 6 2 8 5 2" xfId="46271" xr:uid="{FB2C2F86-A8F1-48AA-B421-DC905FB14DEF}"/>
    <cellStyle name="Total 2 6 2 8 5 3" xfId="46272" xr:uid="{8E35AA76-A2E4-43AA-A18F-1F54DE7A0253}"/>
    <cellStyle name="Total 2 6 2 8 6" xfId="46273" xr:uid="{E925BDF8-9727-436B-A3DA-CDF294AB78B2}"/>
    <cellStyle name="Total 2 6 2 8 6 2" xfId="46274" xr:uid="{9AF543A5-2B1F-44E1-A23C-DA3270090EA6}"/>
    <cellStyle name="Total 2 6 2 8 6 3" xfId="46275" xr:uid="{F4394406-AA6A-465B-BA88-838E403426CD}"/>
    <cellStyle name="Total 2 6 2 8 7" xfId="46276" xr:uid="{15C88B8C-7F68-4F58-AE33-C60D52FB7E9F}"/>
    <cellStyle name="Total 2 6 2 8 8" xfId="46277" xr:uid="{1CFBCD65-9FC7-4EA2-B8D1-F281597388EB}"/>
    <cellStyle name="Total 2 6 2 8 9" xfId="46278" xr:uid="{E9A70645-2E9A-460F-92D3-824B1675E5F8}"/>
    <cellStyle name="Total 2 6 2 9" xfId="46279" xr:uid="{4A618728-4E32-4AB4-98B8-CFB60EF5A509}"/>
    <cellStyle name="Total 2 6 2 9 2" xfId="46280" xr:uid="{A95045C3-75B7-4D82-9FE2-64014FDDECB0}"/>
    <cellStyle name="Total 2 6 2 9 2 2" xfId="46281" xr:uid="{9BEB91EF-BB5E-4CF5-94FE-5D636BAFC41E}"/>
    <cellStyle name="Total 2 6 2 9 2 3" xfId="46282" xr:uid="{DC1F1FED-109C-46F1-B15C-7AF45FD36D6E}"/>
    <cellStyle name="Total 2 6 2 9 3" xfId="46283" xr:uid="{457FCEF8-0B03-42CF-809F-1E7605386EAF}"/>
    <cellStyle name="Total 2 6 2 9 3 2" xfId="46284" xr:uid="{5F3F059C-EA9C-4C48-B575-229007012A3B}"/>
    <cellStyle name="Total 2 6 2 9 3 3" xfId="46285" xr:uid="{F2732522-C673-48F9-B4BA-A2655A9411F3}"/>
    <cellStyle name="Total 2 6 2 9 4" xfId="46286" xr:uid="{11AEFAD1-16C9-489D-9E38-41A4C0059565}"/>
    <cellStyle name="Total 2 6 2 9 4 2" xfId="46287" xr:uid="{B2FED898-2512-438B-B35A-7C8F657E4A6C}"/>
    <cellStyle name="Total 2 6 2 9 4 3" xfId="46288" xr:uid="{D694E7E0-656A-4AC0-9D81-3433CEAD9699}"/>
    <cellStyle name="Total 2 6 2 9 5" xfId="46289" xr:uid="{E1AF0DC7-CEEF-4C6A-8600-687BE9342A7F}"/>
    <cellStyle name="Total 2 6 2 9 5 2" xfId="46290" xr:uid="{9ADDCA6C-9A44-4614-ABE5-60B3D2562D9B}"/>
    <cellStyle name="Total 2 6 2 9 5 3" xfId="46291" xr:uid="{6D4351E2-DA66-4564-A459-0E8451E8544D}"/>
    <cellStyle name="Total 2 6 2 9 6" xfId="46292" xr:uid="{9FAF82B0-2589-4414-A56F-A33845398D5F}"/>
    <cellStyle name="Total 2 6 2 9 6 2" xfId="46293" xr:uid="{FB11E0FB-3F96-4E0B-AF28-6282AED1DAA3}"/>
    <cellStyle name="Total 2 6 2 9 6 3" xfId="46294" xr:uid="{332B8ED5-6036-4687-9285-EE94127212EB}"/>
    <cellStyle name="Total 2 6 2 9 7" xfId="46295" xr:uid="{AFE93704-5927-46BF-A42E-80F84F3D0C7E}"/>
    <cellStyle name="Total 2 6 2 9 8" xfId="46296" xr:uid="{3A838912-D03D-4FD1-B696-7E6ADC53E1BC}"/>
    <cellStyle name="Total 2 6 2 9 9" xfId="46297" xr:uid="{CE5BA10E-5780-47C5-A37D-E9C976E02182}"/>
    <cellStyle name="Total 2 6 20" xfId="46298" xr:uid="{9956E59C-6913-4616-904F-D3E685E43ABD}"/>
    <cellStyle name="Total 2 6 21" xfId="46299" xr:uid="{15B5F71D-743C-4D74-B2EC-C3F7098A7FCE}"/>
    <cellStyle name="Total 2 6 22" xfId="46300" xr:uid="{AF424432-9B35-4062-8349-147C0D8BE721}"/>
    <cellStyle name="Total 2 6 3" xfId="46301" xr:uid="{73B248C6-7360-4147-98BA-A3B128172E40}"/>
    <cellStyle name="Total 2 6 3 10" xfId="46302" xr:uid="{57BB11BA-EA77-4B61-BD1C-231D196E5DCD}"/>
    <cellStyle name="Total 2 6 3 10 2" xfId="46303" xr:uid="{58D39FA8-BCE9-47F5-8448-753B6C3D7313}"/>
    <cellStyle name="Total 2 6 3 10 2 2" xfId="46304" xr:uid="{93BEA631-282B-4073-ADAC-8CC72222144F}"/>
    <cellStyle name="Total 2 6 3 10 2 3" xfId="46305" xr:uid="{B61F5B37-DFBA-4B88-9E4E-468AE2DB1783}"/>
    <cellStyle name="Total 2 6 3 10 3" xfId="46306" xr:uid="{B5075AB6-66C0-4AF5-B4D0-9756383B73D1}"/>
    <cellStyle name="Total 2 6 3 10 3 2" xfId="46307" xr:uid="{74C96CDA-5AD9-48B6-8382-10AC25F1EDD1}"/>
    <cellStyle name="Total 2 6 3 10 3 3" xfId="46308" xr:uid="{D0614C13-4E15-40E4-A916-7943D90EE7F6}"/>
    <cellStyle name="Total 2 6 3 10 4" xfId="46309" xr:uid="{4B64ABC7-B0B9-424E-9C04-CEF2659F3D1C}"/>
    <cellStyle name="Total 2 6 3 10 4 2" xfId="46310" xr:uid="{DA860CC0-12A6-470B-AC5F-B989CF0AE107}"/>
    <cellStyle name="Total 2 6 3 10 4 3" xfId="46311" xr:uid="{7341EE44-56F4-4416-BCF1-D2E6324D8DDF}"/>
    <cellStyle name="Total 2 6 3 10 5" xfId="46312" xr:uid="{78FF0D71-ECC6-4A62-B748-85927604D087}"/>
    <cellStyle name="Total 2 6 3 10 5 2" xfId="46313" xr:uid="{3D87B7ED-485C-4B6D-8620-6A79061E21AB}"/>
    <cellStyle name="Total 2 6 3 10 5 3" xfId="46314" xr:uid="{3C706565-39A6-4911-A12D-2D46828B841E}"/>
    <cellStyle name="Total 2 6 3 10 6" xfId="46315" xr:uid="{B1D9EDAE-7A2B-43F0-92D1-0F3495CF31C1}"/>
    <cellStyle name="Total 2 6 3 10 6 2" xfId="46316" xr:uid="{CDDB55DF-8018-405A-8E36-93C9698B1AAF}"/>
    <cellStyle name="Total 2 6 3 10 6 3" xfId="46317" xr:uid="{33E7B219-C51C-4867-AFE1-B2201F89A029}"/>
    <cellStyle name="Total 2 6 3 10 7" xfId="46318" xr:uid="{35CBF04D-F4DF-44D1-A123-F9A61A1CF6C6}"/>
    <cellStyle name="Total 2 6 3 10 8" xfId="46319" xr:uid="{A28005E8-D464-4A55-9DBE-433735768452}"/>
    <cellStyle name="Total 2 6 3 10 9" xfId="46320" xr:uid="{AE6CA74E-1C1B-4891-90C4-56D28CB57DF0}"/>
    <cellStyle name="Total 2 6 3 11" xfId="46321" xr:uid="{7D212AC4-AE2E-4B2E-B0DB-3B99736ED0B8}"/>
    <cellStyle name="Total 2 6 3 11 2" xfId="46322" xr:uid="{AB194A26-4DD2-49C2-9BEE-48B7AB4795FA}"/>
    <cellStyle name="Total 2 6 3 11 2 2" xfId="46323" xr:uid="{471804CD-F233-471D-90D5-62EE59A4BCF4}"/>
    <cellStyle name="Total 2 6 3 11 2 3" xfId="46324" xr:uid="{9F529E85-E13F-45A0-8E1E-EFF926ABD28E}"/>
    <cellStyle name="Total 2 6 3 11 3" xfId="46325" xr:uid="{6C81B301-4571-496F-9CBE-280B4269D44B}"/>
    <cellStyle name="Total 2 6 3 11 3 2" xfId="46326" xr:uid="{5E97981F-C639-424C-8502-7ADBC644AFD2}"/>
    <cellStyle name="Total 2 6 3 11 3 3" xfId="46327" xr:uid="{C55A9C51-A6DA-48B1-93B4-A25893C0D41F}"/>
    <cellStyle name="Total 2 6 3 11 4" xfId="46328" xr:uid="{5D56077A-81B5-4800-8206-C69CE1839954}"/>
    <cellStyle name="Total 2 6 3 11 4 2" xfId="46329" xr:uid="{765AC726-6F94-4AE7-A45E-B5B1E32D894E}"/>
    <cellStyle name="Total 2 6 3 11 4 3" xfId="46330" xr:uid="{E550C58D-C42A-4FE9-A9A0-63962DA39A1D}"/>
    <cellStyle name="Total 2 6 3 11 5" xfId="46331" xr:uid="{A4E8CE7C-5903-4B2E-A566-DF3A71C91711}"/>
    <cellStyle name="Total 2 6 3 11 5 2" xfId="46332" xr:uid="{95D2F8FD-9AB6-4036-855C-E275B90E0D62}"/>
    <cellStyle name="Total 2 6 3 11 5 3" xfId="46333" xr:uid="{B3A8A912-1D45-4A07-8648-EE93CB472F87}"/>
    <cellStyle name="Total 2 6 3 11 6" xfId="46334" xr:uid="{C5C1BDCE-6C13-4F1C-8673-E6851E323427}"/>
    <cellStyle name="Total 2 6 3 11 6 2" xfId="46335" xr:uid="{8620CA5E-7AF5-46F0-ACF4-04A65A5B52DF}"/>
    <cellStyle name="Total 2 6 3 11 6 3" xfId="46336" xr:uid="{67BFCDA9-EC4F-4407-B747-C5CB50C21B11}"/>
    <cellStyle name="Total 2 6 3 11 7" xfId="46337" xr:uid="{C4FF6E7B-C178-443C-A26F-6E500E092158}"/>
    <cellStyle name="Total 2 6 3 11 8" xfId="46338" xr:uid="{06A8AE18-8AB7-4847-AA78-D105F4CABE60}"/>
    <cellStyle name="Total 2 6 3 11 9" xfId="46339" xr:uid="{32014F1D-A658-430E-A723-A2502E925B63}"/>
    <cellStyle name="Total 2 6 3 12" xfId="46340" xr:uid="{F8A8AB7B-7D3F-47FD-9F10-70DF82635856}"/>
    <cellStyle name="Total 2 6 3 12 2" xfId="46341" xr:uid="{0F78A206-F9D1-40F7-910E-284F3480550A}"/>
    <cellStyle name="Total 2 6 3 12 2 2" xfId="46342" xr:uid="{C46BE0AC-880E-4A10-A342-2204BEC72F03}"/>
    <cellStyle name="Total 2 6 3 12 2 3" xfId="46343" xr:uid="{B1688BC2-7B09-49E2-B5CF-5221EE177708}"/>
    <cellStyle name="Total 2 6 3 12 3" xfId="46344" xr:uid="{8CD8A61B-DD07-4916-BE3E-6F4DA0093739}"/>
    <cellStyle name="Total 2 6 3 12 3 2" xfId="46345" xr:uid="{ECFF8CD4-1F7B-48EB-B4BF-0E5A5A13165E}"/>
    <cellStyle name="Total 2 6 3 12 3 3" xfId="46346" xr:uid="{AD70FE4F-98D6-4734-B8FC-988366138D4E}"/>
    <cellStyle name="Total 2 6 3 12 4" xfId="46347" xr:uid="{3794C777-DAAD-4962-A621-364C478664E6}"/>
    <cellStyle name="Total 2 6 3 12 4 2" xfId="46348" xr:uid="{93E19DE2-A0A4-424E-A239-1D895B1FF048}"/>
    <cellStyle name="Total 2 6 3 12 4 3" xfId="46349" xr:uid="{A31B877C-D936-4976-AB93-D538076ABDF1}"/>
    <cellStyle name="Total 2 6 3 12 5" xfId="46350" xr:uid="{27F04D50-E14E-4322-8650-34DD67B07A71}"/>
    <cellStyle name="Total 2 6 3 12 5 2" xfId="46351" xr:uid="{AA08971D-1B41-4DB3-8E0B-68B99CC75E28}"/>
    <cellStyle name="Total 2 6 3 12 5 3" xfId="46352" xr:uid="{7EB17A7D-4EB8-46C9-8043-6D55F030FEC4}"/>
    <cellStyle name="Total 2 6 3 12 6" xfId="46353" xr:uid="{FCC53CA2-1B94-4773-80B1-322937169212}"/>
    <cellStyle name="Total 2 6 3 12 6 2" xfId="46354" xr:uid="{F975DBE6-7EA9-4B56-BF71-224E31E52014}"/>
    <cellStyle name="Total 2 6 3 12 6 3" xfId="46355" xr:uid="{1F04AB03-F531-4C50-BDF9-AA72E351265A}"/>
    <cellStyle name="Total 2 6 3 12 7" xfId="46356" xr:uid="{7098DAC9-934D-4856-BA7C-E9C28DC3A04A}"/>
    <cellStyle name="Total 2 6 3 12 8" xfId="46357" xr:uid="{59AC7DB7-C5B7-4E7A-A062-B387D654F8D1}"/>
    <cellStyle name="Total 2 6 3 12 9" xfId="46358" xr:uid="{7DA2E6FD-E7B6-4F9A-931E-6AB67B1CB113}"/>
    <cellStyle name="Total 2 6 3 13" xfId="46359" xr:uid="{7BF5363F-E1E8-4BCD-A217-F8EF1FC58BF3}"/>
    <cellStyle name="Total 2 6 3 13 2" xfId="46360" xr:uid="{B9B60F81-55CE-4A3A-8AC4-461C9133BBD7}"/>
    <cellStyle name="Total 2 6 3 13 2 2" xfId="46361" xr:uid="{D90258EA-FD55-4DF8-8862-29909439A59A}"/>
    <cellStyle name="Total 2 6 3 13 2 3" xfId="46362" xr:uid="{CE7C3F11-BAAD-43AD-9DF8-6171ACD1A295}"/>
    <cellStyle name="Total 2 6 3 13 3" xfId="46363" xr:uid="{05FB2568-C80D-4042-86E3-E05EFF6D1D52}"/>
    <cellStyle name="Total 2 6 3 13 3 2" xfId="46364" xr:uid="{A95B6D1D-A3BA-4E44-9904-D852C91DE9C2}"/>
    <cellStyle name="Total 2 6 3 13 3 3" xfId="46365" xr:uid="{7ABEC697-9FDE-49D0-B6F6-D2D80F0063D0}"/>
    <cellStyle name="Total 2 6 3 13 4" xfId="46366" xr:uid="{1E89568A-4C0A-4FD8-B20F-C02DB71CAE58}"/>
    <cellStyle name="Total 2 6 3 13 4 2" xfId="46367" xr:uid="{DDFA4C18-9C1D-4291-846C-9AA6AEC07EA7}"/>
    <cellStyle name="Total 2 6 3 13 4 3" xfId="46368" xr:uid="{E4EF3B15-E12A-4436-80B9-983235056BE3}"/>
    <cellStyle name="Total 2 6 3 13 5" xfId="46369" xr:uid="{FD635AB3-8915-4C92-A1B1-36312A87D584}"/>
    <cellStyle name="Total 2 6 3 13 5 2" xfId="46370" xr:uid="{B272FC30-DCDE-456D-810C-C0F8A524F1D6}"/>
    <cellStyle name="Total 2 6 3 13 5 3" xfId="46371" xr:uid="{C6DDCE8C-2716-4B04-90AD-A4BA8AEE3048}"/>
    <cellStyle name="Total 2 6 3 13 6" xfId="46372" xr:uid="{BD312F90-AB8F-43D2-B73D-D53117E477EB}"/>
    <cellStyle name="Total 2 6 3 13 6 2" xfId="46373" xr:uid="{2709F551-A0FE-43A8-8E5E-BA806FC60D4D}"/>
    <cellStyle name="Total 2 6 3 13 6 3" xfId="46374" xr:uid="{5190A059-04D3-4DE0-9260-24C599BFB863}"/>
    <cellStyle name="Total 2 6 3 13 7" xfId="46375" xr:uid="{FDAF31B0-D8B4-48F7-8A9D-8B88510DAA5B}"/>
    <cellStyle name="Total 2 6 3 13 8" xfId="46376" xr:uid="{C6D48A4E-105F-4B5C-BCAB-43FA75879C3E}"/>
    <cellStyle name="Total 2 6 3 13 9" xfId="46377" xr:uid="{E975F286-F9F0-45C8-8807-6E94F3A9DD37}"/>
    <cellStyle name="Total 2 6 3 14" xfId="46378" xr:uid="{1F0D5C58-FE38-45D2-9D49-CBD00C3756DC}"/>
    <cellStyle name="Total 2 6 3 14 2" xfId="46379" xr:uid="{FF75AC72-93EF-446A-8EF9-6DBBBD9DC6A3}"/>
    <cellStyle name="Total 2 6 3 14 3" xfId="46380" xr:uid="{43A12429-2DF6-4F4E-8FF2-57065F193671}"/>
    <cellStyle name="Total 2 6 3 14 4" xfId="46381" xr:uid="{D41E2CEB-608B-47B7-B78D-C0D3E4AE9ACC}"/>
    <cellStyle name="Total 2 6 3 15" xfId="46382" xr:uid="{2675971F-6658-469F-A557-292D68182EB1}"/>
    <cellStyle name="Total 2 6 3 16" xfId="46383" xr:uid="{8BBBA191-1F11-4B23-9DA2-E97642C1AA7C}"/>
    <cellStyle name="Total 2 6 3 17" xfId="46384" xr:uid="{C1C7C340-F37C-4BF4-97B9-D743D67DF6B0}"/>
    <cellStyle name="Total 2 6 3 18" xfId="46385" xr:uid="{FE6A33D0-170E-4FE3-9B0D-27558A87AB01}"/>
    <cellStyle name="Total 2 6 3 19" xfId="46386" xr:uid="{5425615C-805A-4FFF-9093-87610003F3F2}"/>
    <cellStyle name="Total 2 6 3 2" xfId="46387" xr:uid="{3268CEA1-5F80-4F2D-9BE1-568A860A1D1E}"/>
    <cellStyle name="Total 2 6 3 2 10" xfId="46388" xr:uid="{FE303BFD-DA04-4CB0-B3F0-27B40788B931}"/>
    <cellStyle name="Total 2 6 3 2 10 2" xfId="46389" xr:uid="{84109620-32AC-4F0B-B021-E740F1E201AB}"/>
    <cellStyle name="Total 2 6 3 2 10 2 2" xfId="46390" xr:uid="{0B237A69-A2D1-446E-8CBC-D2D6CB58EEFD}"/>
    <cellStyle name="Total 2 6 3 2 10 2 3" xfId="46391" xr:uid="{A5310D22-B1C4-45B3-ACDB-58C81DE3FCB8}"/>
    <cellStyle name="Total 2 6 3 2 10 3" xfId="46392" xr:uid="{98A90D10-9739-4F6C-8EEF-FB9B781BF426}"/>
    <cellStyle name="Total 2 6 3 2 10 3 2" xfId="46393" xr:uid="{E9F7142B-FFAD-4C50-B3B8-31C350CB061D}"/>
    <cellStyle name="Total 2 6 3 2 10 3 3" xfId="46394" xr:uid="{CB31099C-98DA-4136-819E-635C18F47358}"/>
    <cellStyle name="Total 2 6 3 2 10 4" xfId="46395" xr:uid="{BEC29F57-74B7-49BC-BF3A-289006897E5D}"/>
    <cellStyle name="Total 2 6 3 2 10 4 2" xfId="46396" xr:uid="{0C004368-2430-411F-9FAA-DC3671381C8E}"/>
    <cellStyle name="Total 2 6 3 2 10 4 3" xfId="46397" xr:uid="{9C442B71-A956-4710-96F6-E3FF21217379}"/>
    <cellStyle name="Total 2 6 3 2 10 5" xfId="46398" xr:uid="{A8BB945E-12C1-431F-A16A-ECC173B1E961}"/>
    <cellStyle name="Total 2 6 3 2 10 5 2" xfId="46399" xr:uid="{B08022CE-2893-4229-9D4D-548B5D5DE1DC}"/>
    <cellStyle name="Total 2 6 3 2 10 5 3" xfId="46400" xr:uid="{6F3C2493-691D-41DD-8EC7-E595977D1C38}"/>
    <cellStyle name="Total 2 6 3 2 10 6" xfId="46401" xr:uid="{AD1F757E-B7B7-406F-9583-B40D2666FBE2}"/>
    <cellStyle name="Total 2 6 3 2 10 6 2" xfId="46402" xr:uid="{76AE7DCB-458B-4796-BE64-C9F7A3719F9D}"/>
    <cellStyle name="Total 2 6 3 2 10 6 3" xfId="46403" xr:uid="{7F1720D6-702F-4019-A87F-876E518589DD}"/>
    <cellStyle name="Total 2 6 3 2 10 7" xfId="46404" xr:uid="{6566E3E6-9762-466C-B4F3-68AE7B8E7B77}"/>
    <cellStyle name="Total 2 6 3 2 10 8" xfId="46405" xr:uid="{354C81CB-9957-4C0A-AE88-F551B4F8364B}"/>
    <cellStyle name="Total 2 6 3 2 11" xfId="46406" xr:uid="{AFDD34BF-2534-4CED-A92F-FC1E483C6AF7}"/>
    <cellStyle name="Total 2 6 3 2 11 2" xfId="46407" xr:uid="{8A1D367A-BF75-420C-B084-F8C1BC7544A4}"/>
    <cellStyle name="Total 2 6 3 2 11 2 2" xfId="46408" xr:uid="{CCE46873-9918-4F3C-887E-EB20B7ABC090}"/>
    <cellStyle name="Total 2 6 3 2 11 2 3" xfId="46409" xr:uid="{A4241E39-F3A3-46FC-9D57-4E400892E32A}"/>
    <cellStyle name="Total 2 6 3 2 11 3" xfId="46410" xr:uid="{59FE8627-101C-4FB1-B189-F18FF6B60772}"/>
    <cellStyle name="Total 2 6 3 2 11 3 2" xfId="46411" xr:uid="{91956FB4-25B5-4811-AD58-F23A67164ECE}"/>
    <cellStyle name="Total 2 6 3 2 11 3 3" xfId="46412" xr:uid="{96166826-A708-43DE-869C-BC3E4F4EC1B9}"/>
    <cellStyle name="Total 2 6 3 2 11 4" xfId="46413" xr:uid="{D3259E59-23FD-407E-994C-130CF11B9C76}"/>
    <cellStyle name="Total 2 6 3 2 11 4 2" xfId="46414" xr:uid="{A8C0ACA2-23DF-4FFE-9799-87ABF43782CE}"/>
    <cellStyle name="Total 2 6 3 2 11 4 3" xfId="46415" xr:uid="{C1F5F587-329B-49BB-8E7E-652CB1F71EFB}"/>
    <cellStyle name="Total 2 6 3 2 11 5" xfId="46416" xr:uid="{09723CEE-ADCC-4D14-BC2F-F8D33E3C5CFA}"/>
    <cellStyle name="Total 2 6 3 2 11 5 2" xfId="46417" xr:uid="{846F425C-6596-4053-8010-54272081FCAE}"/>
    <cellStyle name="Total 2 6 3 2 11 5 3" xfId="46418" xr:uid="{B0A3A20C-15BC-49FE-83C5-06ECA77895E2}"/>
    <cellStyle name="Total 2 6 3 2 11 6" xfId="46419" xr:uid="{D3D237A9-443A-4520-A427-03F503D1853C}"/>
    <cellStyle name="Total 2 6 3 2 11 6 2" xfId="46420" xr:uid="{EE69DEA9-1293-498C-810A-8DA3BA505C65}"/>
    <cellStyle name="Total 2 6 3 2 11 6 3" xfId="46421" xr:uid="{A34A0680-C1D0-43EA-9D8B-F73ADDDE2DE2}"/>
    <cellStyle name="Total 2 6 3 2 11 7" xfId="46422" xr:uid="{6DE0A7CA-C399-4717-B344-D5AD8D7AC0E2}"/>
    <cellStyle name="Total 2 6 3 2 11 8" xfId="46423" xr:uid="{296A738A-1963-4B22-8431-A8A7D5A94C84}"/>
    <cellStyle name="Total 2 6 3 2 12" xfId="46424" xr:uid="{6EB24501-F26B-4836-B579-6B5C7CD2A772}"/>
    <cellStyle name="Total 2 6 3 2 12 2" xfId="46425" xr:uid="{16A011FD-9B9E-4636-BF9D-CB2EDE2DC82E}"/>
    <cellStyle name="Total 2 6 3 2 12 2 2" xfId="46426" xr:uid="{65E4176C-E119-42CB-B9B1-6447AF2D9B12}"/>
    <cellStyle name="Total 2 6 3 2 12 2 3" xfId="46427" xr:uid="{424DC73E-C673-4FCF-A9BA-068E31F9C98B}"/>
    <cellStyle name="Total 2 6 3 2 12 3" xfId="46428" xr:uid="{5AD7CDD1-97CA-4EF1-A0D4-E48185F1917F}"/>
    <cellStyle name="Total 2 6 3 2 12 3 2" xfId="46429" xr:uid="{DE81ABAA-9D5D-4B8A-8D6F-5AEAA6D9D361}"/>
    <cellStyle name="Total 2 6 3 2 12 3 3" xfId="46430" xr:uid="{09C08350-7E41-4A45-8F75-925A7BFCFA5C}"/>
    <cellStyle name="Total 2 6 3 2 12 4" xfId="46431" xr:uid="{C8E67FD2-A309-4B7E-BDFE-9EB03AE45F8B}"/>
    <cellStyle name="Total 2 6 3 2 12 4 2" xfId="46432" xr:uid="{0B1C5BB7-07DB-44A9-A4CC-9F9C79E61A97}"/>
    <cellStyle name="Total 2 6 3 2 12 4 3" xfId="46433" xr:uid="{D4AE1F54-CB9D-4C4B-A06E-453884776278}"/>
    <cellStyle name="Total 2 6 3 2 12 5" xfId="46434" xr:uid="{CD8EC622-F948-43CA-9785-E13595F27739}"/>
    <cellStyle name="Total 2 6 3 2 12 5 2" xfId="46435" xr:uid="{10882395-7F66-491F-963C-1CE013E85F36}"/>
    <cellStyle name="Total 2 6 3 2 12 5 3" xfId="46436" xr:uid="{4CCECADE-0F3E-4241-B254-32430F3C5AA0}"/>
    <cellStyle name="Total 2 6 3 2 12 6" xfId="46437" xr:uid="{645D967A-A230-418E-9F49-2AA8A3D61787}"/>
    <cellStyle name="Total 2 6 3 2 12 6 2" xfId="46438" xr:uid="{E5DEEBF4-1620-4E26-8677-C3C129036C32}"/>
    <cellStyle name="Total 2 6 3 2 12 6 3" xfId="46439" xr:uid="{C19D0A1F-BC82-451D-A717-9524468E01F2}"/>
    <cellStyle name="Total 2 6 3 2 12 7" xfId="46440" xr:uid="{0B0E6372-5968-424E-9034-C839B30A7765}"/>
    <cellStyle name="Total 2 6 3 2 12 8" xfId="46441" xr:uid="{331508B5-73A0-4EAA-AF55-6218132064B6}"/>
    <cellStyle name="Total 2 6 3 2 13" xfId="46442" xr:uid="{92C66F3E-E7EF-439F-A86B-8987AB92231F}"/>
    <cellStyle name="Total 2 6 3 2 13 2" xfId="46443" xr:uid="{6C39CED0-EC39-4CB6-A045-5DA0032BD027}"/>
    <cellStyle name="Total 2 6 3 2 13 2 2" xfId="46444" xr:uid="{6CD01416-029D-4ED0-AE4B-AE753030B7B3}"/>
    <cellStyle name="Total 2 6 3 2 13 2 3" xfId="46445" xr:uid="{C338BE2E-1D59-4A9F-9A6C-95FA87BDB620}"/>
    <cellStyle name="Total 2 6 3 2 13 3" xfId="46446" xr:uid="{B175D8CD-C23F-4D55-8A59-506EF739B94F}"/>
    <cellStyle name="Total 2 6 3 2 13 3 2" xfId="46447" xr:uid="{EB5DC046-BCD9-4A41-85A1-07CEC7668BFE}"/>
    <cellStyle name="Total 2 6 3 2 13 3 3" xfId="46448" xr:uid="{C5CC1FCC-152D-4C8C-860E-27E0E8FED2B7}"/>
    <cellStyle name="Total 2 6 3 2 13 4" xfId="46449" xr:uid="{01A66D87-B601-4EAA-8D9C-23DD5C9E1ADB}"/>
    <cellStyle name="Total 2 6 3 2 13 4 2" xfId="46450" xr:uid="{34C14AA7-93B3-4F5A-90F5-36408B0FD708}"/>
    <cellStyle name="Total 2 6 3 2 13 4 3" xfId="46451" xr:uid="{8DDAB0BF-92FB-465B-B70C-E2CBF8492389}"/>
    <cellStyle name="Total 2 6 3 2 13 5" xfId="46452" xr:uid="{E556D583-8BA9-4708-B01A-51171E237380}"/>
    <cellStyle name="Total 2 6 3 2 13 5 2" xfId="46453" xr:uid="{C95D517B-7DB3-43E4-9E34-FD9CD951C123}"/>
    <cellStyle name="Total 2 6 3 2 13 5 3" xfId="46454" xr:uid="{3B714586-7BE6-4B29-846F-318A538872FA}"/>
    <cellStyle name="Total 2 6 3 2 13 6" xfId="46455" xr:uid="{6615EE45-0C4A-4BD0-AB86-75941EAE93F8}"/>
    <cellStyle name="Total 2 6 3 2 13 6 2" xfId="46456" xr:uid="{0A24D4B6-2446-471E-A988-677164136ECA}"/>
    <cellStyle name="Total 2 6 3 2 13 6 3" xfId="46457" xr:uid="{07125A49-56AA-4B6F-B55E-94FF5ABD6EE8}"/>
    <cellStyle name="Total 2 6 3 2 13 7" xfId="46458" xr:uid="{499B3DEB-5FCF-4B88-B5A3-55A166F513A6}"/>
    <cellStyle name="Total 2 6 3 2 13 8" xfId="46459" xr:uid="{E840B792-37B0-42B2-AC85-954CA2A891B4}"/>
    <cellStyle name="Total 2 6 3 2 14" xfId="46460" xr:uid="{BD879D53-7D18-4343-B77B-300C930264B5}"/>
    <cellStyle name="Total 2 6 3 2 14 2" xfId="46461" xr:uid="{9A7D9234-CF9F-4834-94E7-FF1C71DDB4E4}"/>
    <cellStyle name="Total 2 6 3 2 14 2 2" xfId="46462" xr:uid="{5C59017B-C1A2-47CD-BC47-010A5689F2F0}"/>
    <cellStyle name="Total 2 6 3 2 14 2 3" xfId="46463" xr:uid="{4CB7E574-667A-4DD2-BBC9-6DC8406B0555}"/>
    <cellStyle name="Total 2 6 3 2 14 3" xfId="46464" xr:uid="{95B7397E-E3B4-4FDC-8F0E-D18301FD3D5C}"/>
    <cellStyle name="Total 2 6 3 2 14 3 2" xfId="46465" xr:uid="{C01BFF60-650B-433A-BF5D-6213D2707BEA}"/>
    <cellStyle name="Total 2 6 3 2 14 3 3" xfId="46466" xr:uid="{1F4445E2-4744-47CF-B9DD-DC1B8BC4E431}"/>
    <cellStyle name="Total 2 6 3 2 14 4" xfId="46467" xr:uid="{9F29850D-59ED-493B-8BDD-65C38FF30E81}"/>
    <cellStyle name="Total 2 6 3 2 14 4 2" xfId="46468" xr:uid="{9570F219-A23C-4F8E-8B38-8CC7BC495B5C}"/>
    <cellStyle name="Total 2 6 3 2 14 4 3" xfId="46469" xr:uid="{08E97A37-38B3-4431-8230-C04A8BAB3090}"/>
    <cellStyle name="Total 2 6 3 2 14 5" xfId="46470" xr:uid="{7FF4A3A4-E8DB-43FD-AF50-42C8941E2283}"/>
    <cellStyle name="Total 2 6 3 2 14 5 2" xfId="46471" xr:uid="{95E988D3-779A-4481-A172-B50E65603D5E}"/>
    <cellStyle name="Total 2 6 3 2 14 5 3" xfId="46472" xr:uid="{4EC77224-1B27-4E72-99E4-FBF04F417EE0}"/>
    <cellStyle name="Total 2 6 3 2 14 6" xfId="46473" xr:uid="{01B67091-B933-4BB7-8985-05D4E61CD6AE}"/>
    <cellStyle name="Total 2 6 3 2 14 6 2" xfId="46474" xr:uid="{6FB5B655-C0DC-40FF-B48F-F6E46292A28D}"/>
    <cellStyle name="Total 2 6 3 2 14 6 3" xfId="46475" xr:uid="{A2DBE955-9E1E-4D63-80AF-D62951399880}"/>
    <cellStyle name="Total 2 6 3 2 14 7" xfId="46476" xr:uid="{16B66A21-0328-4824-AAF6-5FFE0621BD87}"/>
    <cellStyle name="Total 2 6 3 2 14 8" xfId="46477" xr:uid="{67F6B133-9E3A-422B-AEA4-56E582A172A2}"/>
    <cellStyle name="Total 2 6 3 2 15" xfId="46478" xr:uid="{95256056-F70D-425C-A0CE-01052BA0AA24}"/>
    <cellStyle name="Total 2 6 3 2 15 2" xfId="46479" xr:uid="{29485C8A-33A3-42FA-874B-D7991813C1E8}"/>
    <cellStyle name="Total 2 6 3 2 15 3" xfId="46480" xr:uid="{8D8EC91D-2474-4E7C-BA1E-BFBB202688B0}"/>
    <cellStyle name="Total 2 6 3 2 16" xfId="46481" xr:uid="{FE3B9A78-A34B-4B8A-BFDE-82D0108FF11F}"/>
    <cellStyle name="Total 2 6 3 2 16 2" xfId="46482" xr:uid="{0A32CF83-013B-402F-A1C8-086CB630C197}"/>
    <cellStyle name="Total 2 6 3 2 16 3" xfId="46483" xr:uid="{F7B3556B-4B43-4023-B782-0AB837EF8831}"/>
    <cellStyle name="Total 2 6 3 2 17" xfId="46484" xr:uid="{0B8EBAD9-E9F4-42DA-8AAA-1963746F8354}"/>
    <cellStyle name="Total 2 6 3 2 18" xfId="46485" xr:uid="{121AA751-3A40-4331-B804-9CE07C6F9279}"/>
    <cellStyle name="Total 2 6 3 2 2" xfId="46486" xr:uid="{56FB17EF-F0E9-4F65-B9C4-B0D4AC54428D}"/>
    <cellStyle name="Total 2 6 3 2 2 2" xfId="46487" xr:uid="{B9D3D7F7-71EB-4512-B4D8-A7B059B36D87}"/>
    <cellStyle name="Total 2 6 3 2 2 2 2" xfId="46488" xr:uid="{6A014BAC-B175-4DA4-942F-ECF5D1FF7FA9}"/>
    <cellStyle name="Total 2 6 3 2 2 2 3" xfId="46489" xr:uid="{06C68A07-B1F8-431B-87BA-17A63E9F7A25}"/>
    <cellStyle name="Total 2 6 3 2 2 3" xfId="46490" xr:uid="{70C827D9-8EC7-4C55-B0F4-E3AA193C2C14}"/>
    <cellStyle name="Total 2 6 3 2 2 3 2" xfId="46491" xr:uid="{DD3CB44F-495D-4071-8757-96B4F80380D9}"/>
    <cellStyle name="Total 2 6 3 2 2 3 3" xfId="46492" xr:uid="{5D3B2F43-3753-4E69-A2FB-CBB4AAC57BC4}"/>
    <cellStyle name="Total 2 6 3 2 2 4" xfId="46493" xr:uid="{2D5FBB91-2989-414E-A9E3-B8D2E5534871}"/>
    <cellStyle name="Total 2 6 3 2 2 4 2" xfId="46494" xr:uid="{391234CB-C311-4834-BC2A-651A2EFA241E}"/>
    <cellStyle name="Total 2 6 3 2 2 4 3" xfId="46495" xr:uid="{092CB720-110E-44C8-A601-0BE95CF2E03A}"/>
    <cellStyle name="Total 2 6 3 2 2 5" xfId="46496" xr:uid="{2C2C261C-3F0C-47D4-9BF8-B7ECF28296E8}"/>
    <cellStyle name="Total 2 6 3 2 2 5 2" xfId="46497" xr:uid="{63D2A753-A34C-4A9A-8C9F-FF70B04FC779}"/>
    <cellStyle name="Total 2 6 3 2 2 5 3" xfId="46498" xr:uid="{B36190B3-0727-4F10-86E9-C016B52B6549}"/>
    <cellStyle name="Total 2 6 3 2 2 6" xfId="46499" xr:uid="{6F318EA9-7922-494D-B499-B730836187EA}"/>
    <cellStyle name="Total 2 6 3 2 2 6 2" xfId="46500" xr:uid="{E8C04E88-3C1E-493E-8A30-C423052EEE90}"/>
    <cellStyle name="Total 2 6 3 2 2 6 3" xfId="46501" xr:uid="{E266828F-8443-48A4-A487-E16CD91DB58A}"/>
    <cellStyle name="Total 2 6 3 2 2 7" xfId="46502" xr:uid="{EAE6DC99-E4F5-48C4-B0C2-ED31DD7C8BB2}"/>
    <cellStyle name="Total 2 6 3 2 2 8" xfId="46503" xr:uid="{E69A96A8-F03D-480A-B124-A3A600CCC6DC}"/>
    <cellStyle name="Total 2 6 3 2 2 9" xfId="46504" xr:uid="{0A9DDCF2-94E5-465B-AD6D-74CDF0C2B6B4}"/>
    <cellStyle name="Total 2 6 3 2 3" xfId="46505" xr:uid="{668015EF-1AA9-4747-B45D-E2C9D90E3837}"/>
    <cellStyle name="Total 2 6 3 2 3 2" xfId="46506" xr:uid="{A1990B75-7B2D-4CCE-959B-1C06E61BE7E1}"/>
    <cellStyle name="Total 2 6 3 2 3 2 2" xfId="46507" xr:uid="{C630688A-D304-462C-AA71-413B320F1C9F}"/>
    <cellStyle name="Total 2 6 3 2 3 2 3" xfId="46508" xr:uid="{B60A8205-B9D4-4DFA-96A5-067E4A29D358}"/>
    <cellStyle name="Total 2 6 3 2 3 3" xfId="46509" xr:uid="{8FE79407-6B23-492A-8563-C2EB30D03681}"/>
    <cellStyle name="Total 2 6 3 2 3 3 2" xfId="46510" xr:uid="{C7DE9ED1-D87C-4A78-A7A8-4B639785C58A}"/>
    <cellStyle name="Total 2 6 3 2 3 3 3" xfId="46511" xr:uid="{D32E629C-29BA-49F0-882D-AA9056D0EBBB}"/>
    <cellStyle name="Total 2 6 3 2 3 4" xfId="46512" xr:uid="{02BDB32D-085D-4FEB-9A88-99C190BD51CA}"/>
    <cellStyle name="Total 2 6 3 2 3 4 2" xfId="46513" xr:uid="{68AA7F07-748A-4F85-A115-6AC07E580E56}"/>
    <cellStyle name="Total 2 6 3 2 3 4 3" xfId="46514" xr:uid="{E8DDE25E-A3BA-4DB7-AEDE-1B2E5C07B454}"/>
    <cellStyle name="Total 2 6 3 2 3 5" xfId="46515" xr:uid="{4D00A533-D339-49FD-B088-3F0E994DAD7E}"/>
    <cellStyle name="Total 2 6 3 2 3 5 2" xfId="46516" xr:uid="{1A4B0951-7F47-41B7-8C94-4876AD5A003C}"/>
    <cellStyle name="Total 2 6 3 2 3 5 3" xfId="46517" xr:uid="{92B91572-3492-4474-AA7C-7B8A5ECD9FB5}"/>
    <cellStyle name="Total 2 6 3 2 3 6" xfId="46518" xr:uid="{17B68BB3-4EF7-475B-AE4E-E8600EED6573}"/>
    <cellStyle name="Total 2 6 3 2 3 6 2" xfId="46519" xr:uid="{EA742E29-A044-41C8-822B-358B8F4F3308}"/>
    <cellStyle name="Total 2 6 3 2 3 6 3" xfId="46520" xr:uid="{8F77712A-B059-4808-A484-8DC518BCDCF1}"/>
    <cellStyle name="Total 2 6 3 2 3 7" xfId="46521" xr:uid="{9068D09E-5C6E-45C5-B196-A22AC55612B8}"/>
    <cellStyle name="Total 2 6 3 2 3 8" xfId="46522" xr:uid="{95503815-F90C-4AA9-9D25-6CDB8C1E551A}"/>
    <cellStyle name="Total 2 6 3 2 3 9" xfId="46523" xr:uid="{0F99A8A0-BA0F-499A-9418-7576E008B94F}"/>
    <cellStyle name="Total 2 6 3 2 4" xfId="46524" xr:uid="{E38991F4-554B-4394-9A0A-0C93732DB118}"/>
    <cellStyle name="Total 2 6 3 2 4 2" xfId="46525" xr:uid="{357DF32D-183B-4588-8FE7-F7B04D246B6B}"/>
    <cellStyle name="Total 2 6 3 2 4 2 2" xfId="46526" xr:uid="{1C63E1E4-D561-4705-A7DE-7BB1673AFD22}"/>
    <cellStyle name="Total 2 6 3 2 4 2 3" xfId="46527" xr:uid="{7E015747-2DBD-42D9-8235-7F174649F1DD}"/>
    <cellStyle name="Total 2 6 3 2 4 3" xfId="46528" xr:uid="{03AA4A82-9B48-477E-8583-167F4E8A4B0A}"/>
    <cellStyle name="Total 2 6 3 2 4 3 2" xfId="46529" xr:uid="{10973F6C-87E4-4E9C-BFB6-02336626B86C}"/>
    <cellStyle name="Total 2 6 3 2 4 3 3" xfId="46530" xr:uid="{5DB998A9-9A7C-450B-9F55-F70F5BFAA51D}"/>
    <cellStyle name="Total 2 6 3 2 4 4" xfId="46531" xr:uid="{2CAC19F6-725A-42F8-9414-00340D91189D}"/>
    <cellStyle name="Total 2 6 3 2 4 4 2" xfId="46532" xr:uid="{CC581FEA-CC86-4034-B03B-DD80A66EE3D6}"/>
    <cellStyle name="Total 2 6 3 2 4 4 3" xfId="46533" xr:uid="{B8CFA825-4CE8-473C-87D5-8BA3D2EF3A98}"/>
    <cellStyle name="Total 2 6 3 2 4 5" xfId="46534" xr:uid="{2063A597-8955-43C5-8E0D-8327401E5DB6}"/>
    <cellStyle name="Total 2 6 3 2 4 5 2" xfId="46535" xr:uid="{530C0921-AFE9-4E0C-A061-4268B5D7944E}"/>
    <cellStyle name="Total 2 6 3 2 4 5 3" xfId="46536" xr:uid="{11157873-5B8B-4F45-B42D-2B125CF4ADAE}"/>
    <cellStyle name="Total 2 6 3 2 4 6" xfId="46537" xr:uid="{8784B05C-F1B8-43DB-BD9F-8AA3269C14A8}"/>
    <cellStyle name="Total 2 6 3 2 4 6 2" xfId="46538" xr:uid="{5EA5FAE9-A198-41C5-83CC-346B0C0A08B8}"/>
    <cellStyle name="Total 2 6 3 2 4 6 3" xfId="46539" xr:uid="{89AD80ED-D9AB-41B5-B3F7-87DA5FE089FD}"/>
    <cellStyle name="Total 2 6 3 2 4 7" xfId="46540" xr:uid="{8905EFC9-5363-481D-AA9D-64822299E519}"/>
    <cellStyle name="Total 2 6 3 2 4 8" xfId="46541" xr:uid="{EF739839-032A-4FF0-8262-505E7006F7A9}"/>
    <cellStyle name="Total 2 6 3 2 4 9" xfId="46542" xr:uid="{1C622538-EC33-4B5E-8BC7-9F79C93C2782}"/>
    <cellStyle name="Total 2 6 3 2 5" xfId="46543" xr:uid="{2BC2372B-1EC9-4109-B9FF-40DBADD34192}"/>
    <cellStyle name="Total 2 6 3 2 5 2" xfId="46544" xr:uid="{262E6A8E-03C2-49A0-B2D7-7B97B18B3FBA}"/>
    <cellStyle name="Total 2 6 3 2 5 2 2" xfId="46545" xr:uid="{F46854F3-BA13-49BA-9DF7-61E19EFB5682}"/>
    <cellStyle name="Total 2 6 3 2 5 2 3" xfId="46546" xr:uid="{ADA4A4C0-70FC-492C-97A3-6705908CF5E0}"/>
    <cellStyle name="Total 2 6 3 2 5 3" xfId="46547" xr:uid="{415073FD-3675-4A86-936B-FDB4872185AB}"/>
    <cellStyle name="Total 2 6 3 2 5 3 2" xfId="46548" xr:uid="{7CF3E74B-0F40-4C6F-BEBF-4BE10A8D6EC4}"/>
    <cellStyle name="Total 2 6 3 2 5 3 3" xfId="46549" xr:uid="{72F3D465-8FEA-4410-993D-3DCAECD2C421}"/>
    <cellStyle name="Total 2 6 3 2 5 4" xfId="46550" xr:uid="{F225FD51-EAA4-4CDB-888D-C91EB93B1649}"/>
    <cellStyle name="Total 2 6 3 2 5 4 2" xfId="46551" xr:uid="{CD80036C-E7D8-4DB7-BB22-4704E8E1CE29}"/>
    <cellStyle name="Total 2 6 3 2 5 4 3" xfId="46552" xr:uid="{887D9C19-538F-4DF2-A43D-312030588046}"/>
    <cellStyle name="Total 2 6 3 2 5 5" xfId="46553" xr:uid="{0B7D0766-B53A-43A8-8A07-074EA57538F6}"/>
    <cellStyle name="Total 2 6 3 2 5 5 2" xfId="46554" xr:uid="{B8214D67-E0F7-46EE-93CC-D383EAF20663}"/>
    <cellStyle name="Total 2 6 3 2 5 5 3" xfId="46555" xr:uid="{887B89C5-8558-45C1-AF34-E81AA30017BE}"/>
    <cellStyle name="Total 2 6 3 2 5 6" xfId="46556" xr:uid="{2711B868-2FFD-42C6-95D0-709AD1E4072F}"/>
    <cellStyle name="Total 2 6 3 2 5 6 2" xfId="46557" xr:uid="{9798E1DD-1E1E-48BE-93A6-2169EB671C7A}"/>
    <cellStyle name="Total 2 6 3 2 5 6 3" xfId="46558" xr:uid="{51D6D303-02BC-4CD4-8A3E-DAC73D047160}"/>
    <cellStyle name="Total 2 6 3 2 5 7" xfId="46559" xr:uid="{A537EF05-3EA0-4A89-8B20-AF1EDDFBA163}"/>
    <cellStyle name="Total 2 6 3 2 5 8" xfId="46560" xr:uid="{E3E7AB35-32CB-4084-91DE-AAAB33891278}"/>
    <cellStyle name="Total 2 6 3 2 5 9" xfId="46561" xr:uid="{5F7B4050-3BDB-403D-AF96-0212AB97F385}"/>
    <cellStyle name="Total 2 6 3 2 6" xfId="46562" xr:uid="{23A14F05-D911-45DB-BF81-D6149200649C}"/>
    <cellStyle name="Total 2 6 3 2 6 2" xfId="46563" xr:uid="{BC12B1D6-9A81-4F0D-BA11-4F9F18F5F74E}"/>
    <cellStyle name="Total 2 6 3 2 6 2 2" xfId="46564" xr:uid="{1CA2FAEF-E414-44C7-A898-8854F7BB6513}"/>
    <cellStyle name="Total 2 6 3 2 6 2 3" xfId="46565" xr:uid="{97876F35-840A-4476-B023-015670C525A3}"/>
    <cellStyle name="Total 2 6 3 2 6 3" xfId="46566" xr:uid="{744540B8-0ED5-448F-AFF9-D742130FE99F}"/>
    <cellStyle name="Total 2 6 3 2 6 3 2" xfId="46567" xr:uid="{6053DF45-EA7E-4CCA-A455-54DD65D77796}"/>
    <cellStyle name="Total 2 6 3 2 6 3 3" xfId="46568" xr:uid="{A49CD4C5-FD75-40CD-92D1-16C1ACD610AA}"/>
    <cellStyle name="Total 2 6 3 2 6 4" xfId="46569" xr:uid="{FC0FB6AD-5812-4BAF-B3B2-E444B3C135FD}"/>
    <cellStyle name="Total 2 6 3 2 6 4 2" xfId="46570" xr:uid="{67B56585-72B5-4C37-B79F-B74C32BC28CA}"/>
    <cellStyle name="Total 2 6 3 2 6 4 3" xfId="46571" xr:uid="{57D41951-D348-40CA-85CD-783AF1697C4D}"/>
    <cellStyle name="Total 2 6 3 2 6 5" xfId="46572" xr:uid="{8FECADF8-C14A-4628-A426-6FACA508EDB0}"/>
    <cellStyle name="Total 2 6 3 2 6 5 2" xfId="46573" xr:uid="{A45C9B2B-A389-47A2-B711-7E425BCAA0A1}"/>
    <cellStyle name="Total 2 6 3 2 6 5 3" xfId="46574" xr:uid="{E6D2488F-EF9D-4133-8546-D8C61950CADF}"/>
    <cellStyle name="Total 2 6 3 2 6 6" xfId="46575" xr:uid="{D4ECFC0A-03E2-4D8E-9C0B-A885F6654FB8}"/>
    <cellStyle name="Total 2 6 3 2 6 6 2" xfId="46576" xr:uid="{6F67903F-FA9E-4D46-B416-CAE6A7C85943}"/>
    <cellStyle name="Total 2 6 3 2 6 6 3" xfId="46577" xr:uid="{C4223992-B77E-454B-991F-613F6551D47D}"/>
    <cellStyle name="Total 2 6 3 2 6 7" xfId="46578" xr:uid="{B3566479-4198-4E9D-9714-D282C899075E}"/>
    <cellStyle name="Total 2 6 3 2 6 8" xfId="46579" xr:uid="{F8BB2348-A720-4FB9-8609-CE160C20B693}"/>
    <cellStyle name="Total 2 6 3 2 6 9" xfId="46580" xr:uid="{769DDB69-248C-4F5A-B166-2F4A6F025B25}"/>
    <cellStyle name="Total 2 6 3 2 7" xfId="46581" xr:uid="{9B2AB1CF-809E-4190-9150-3C671DAEC2FC}"/>
    <cellStyle name="Total 2 6 3 2 7 2" xfId="46582" xr:uid="{CCC73991-936C-4594-A878-A4E7289F90A0}"/>
    <cellStyle name="Total 2 6 3 2 7 2 2" xfId="46583" xr:uid="{D5BF20D3-6DFF-4FBB-9759-0B926DC7825F}"/>
    <cellStyle name="Total 2 6 3 2 7 2 3" xfId="46584" xr:uid="{D2DE71F3-40C8-4E57-9DCC-F13F900AB515}"/>
    <cellStyle name="Total 2 6 3 2 7 3" xfId="46585" xr:uid="{C43CBD35-3D87-4D9B-AABC-1D1BAE469DCA}"/>
    <cellStyle name="Total 2 6 3 2 7 3 2" xfId="46586" xr:uid="{BCB80A79-7EE3-4641-AB9E-EE63295D1982}"/>
    <cellStyle name="Total 2 6 3 2 7 3 3" xfId="46587" xr:uid="{546325FF-0B21-4A10-B6CE-7FA6C954A1D1}"/>
    <cellStyle name="Total 2 6 3 2 7 4" xfId="46588" xr:uid="{5718A0E0-93FF-4DC9-BFD2-E6026E1E5538}"/>
    <cellStyle name="Total 2 6 3 2 7 4 2" xfId="46589" xr:uid="{8EE4CD8F-DF4D-4EE3-8C56-0F4D4068F348}"/>
    <cellStyle name="Total 2 6 3 2 7 4 3" xfId="46590" xr:uid="{22ED5BB8-F792-47D3-BB89-F49688E32FD0}"/>
    <cellStyle name="Total 2 6 3 2 7 5" xfId="46591" xr:uid="{AB11D60A-28B9-4BC8-83E1-FCF26F5E4D95}"/>
    <cellStyle name="Total 2 6 3 2 7 5 2" xfId="46592" xr:uid="{CAD7ABA1-57A6-47C8-82E9-AD88E5A3A83C}"/>
    <cellStyle name="Total 2 6 3 2 7 5 3" xfId="46593" xr:uid="{4E0D3475-D109-4726-979C-F3367F2C0265}"/>
    <cellStyle name="Total 2 6 3 2 7 6" xfId="46594" xr:uid="{1F11495A-6683-4320-AA58-0DB9827A2463}"/>
    <cellStyle name="Total 2 6 3 2 7 6 2" xfId="46595" xr:uid="{61FBC70B-E490-4514-831A-46045138E1BB}"/>
    <cellStyle name="Total 2 6 3 2 7 6 3" xfId="46596" xr:uid="{B7BB117F-7BA7-4BFB-ADDC-26EE9FD9E9D3}"/>
    <cellStyle name="Total 2 6 3 2 7 7" xfId="46597" xr:uid="{9B0484A3-F600-4A3E-8030-9CAFF7C4CC72}"/>
    <cellStyle name="Total 2 6 3 2 7 8" xfId="46598" xr:uid="{FBB6D7A7-9873-4E2D-BBB0-C95E5C5AECC3}"/>
    <cellStyle name="Total 2 6 3 2 7 9" xfId="46599" xr:uid="{724976D0-6C7A-4538-99F5-060E0DBBDD01}"/>
    <cellStyle name="Total 2 6 3 2 8" xfId="46600" xr:uid="{A8F088C3-3725-4503-B4BC-52F1DD9C39FF}"/>
    <cellStyle name="Total 2 6 3 2 8 2" xfId="46601" xr:uid="{AC954A98-483D-4AFF-92A4-A8059907EFCB}"/>
    <cellStyle name="Total 2 6 3 2 8 2 2" xfId="46602" xr:uid="{B22FD5E4-B4F8-4412-B454-4243689185E2}"/>
    <cellStyle name="Total 2 6 3 2 8 2 3" xfId="46603" xr:uid="{628643AB-49B5-4E32-A996-1D748E5FBBCC}"/>
    <cellStyle name="Total 2 6 3 2 8 3" xfId="46604" xr:uid="{F58836CF-8EF3-42F3-B343-A24196A0B555}"/>
    <cellStyle name="Total 2 6 3 2 8 3 2" xfId="46605" xr:uid="{20222541-CFC3-4733-96FB-11E28BFD547A}"/>
    <cellStyle name="Total 2 6 3 2 8 3 3" xfId="46606" xr:uid="{9035ADEB-548F-4439-BC8B-5F4921A261EA}"/>
    <cellStyle name="Total 2 6 3 2 8 4" xfId="46607" xr:uid="{CC5A263B-A77F-4923-A3F2-E647DDABB90D}"/>
    <cellStyle name="Total 2 6 3 2 8 4 2" xfId="46608" xr:uid="{575E623F-0ACC-4D14-859B-B30E18921F07}"/>
    <cellStyle name="Total 2 6 3 2 8 4 3" xfId="46609" xr:uid="{246A366A-1BD3-45A6-AF63-523C5A517378}"/>
    <cellStyle name="Total 2 6 3 2 8 5" xfId="46610" xr:uid="{E8838A13-2F6C-43F7-B514-4FC52F2A9AB4}"/>
    <cellStyle name="Total 2 6 3 2 8 5 2" xfId="46611" xr:uid="{4F96F0C6-3143-4B83-B164-C83060937E79}"/>
    <cellStyle name="Total 2 6 3 2 8 5 3" xfId="46612" xr:uid="{62EBA4FD-CE43-4EC2-8E7A-316DBE39C343}"/>
    <cellStyle name="Total 2 6 3 2 8 6" xfId="46613" xr:uid="{EE5ECDF7-D8E8-4B40-80F6-056A8D169341}"/>
    <cellStyle name="Total 2 6 3 2 8 6 2" xfId="46614" xr:uid="{83DA3BE9-EE5C-4AE7-AB0A-FFF30448E24A}"/>
    <cellStyle name="Total 2 6 3 2 8 6 3" xfId="46615" xr:uid="{52AA2489-2A6A-4DF6-98E6-4D5CBDEE693D}"/>
    <cellStyle name="Total 2 6 3 2 8 7" xfId="46616" xr:uid="{0965D1A4-C90B-4A0B-9429-591B4745D420}"/>
    <cellStyle name="Total 2 6 3 2 8 8" xfId="46617" xr:uid="{64846264-5C7E-4DD0-B8EE-5F510E2B60F8}"/>
    <cellStyle name="Total 2 6 3 2 8 9" xfId="46618" xr:uid="{08DAB7EF-4EFE-4E40-9324-FAF79AEDE261}"/>
    <cellStyle name="Total 2 6 3 2 9" xfId="46619" xr:uid="{08B86EE4-76B9-4FDF-BD90-F6B966E2D6FF}"/>
    <cellStyle name="Total 2 6 3 2 9 2" xfId="46620" xr:uid="{0EEA7787-2F79-48AE-904D-0F172AB10735}"/>
    <cellStyle name="Total 2 6 3 2 9 2 2" xfId="46621" xr:uid="{DAE0A9A3-FC14-413D-AFEA-81488283F439}"/>
    <cellStyle name="Total 2 6 3 2 9 2 3" xfId="46622" xr:uid="{5ABF50EE-9FD7-4DBE-A3CB-DE8D2A6D75C0}"/>
    <cellStyle name="Total 2 6 3 2 9 3" xfId="46623" xr:uid="{1955186A-D81D-4EE6-AE55-07A3F48EE86A}"/>
    <cellStyle name="Total 2 6 3 2 9 3 2" xfId="46624" xr:uid="{83BA44F2-36FD-45AB-8025-31E878CA39D6}"/>
    <cellStyle name="Total 2 6 3 2 9 3 3" xfId="46625" xr:uid="{D73E2582-9A79-459A-AC97-1908D394B230}"/>
    <cellStyle name="Total 2 6 3 2 9 4" xfId="46626" xr:uid="{E693D2AD-8CE8-4B18-B331-B3D8C64E4CF2}"/>
    <cellStyle name="Total 2 6 3 2 9 4 2" xfId="46627" xr:uid="{E797A0C8-6135-483F-9C0C-2515247437D2}"/>
    <cellStyle name="Total 2 6 3 2 9 4 3" xfId="46628" xr:uid="{F6689688-316A-4CB3-A4F7-F24BEC84A3D0}"/>
    <cellStyle name="Total 2 6 3 2 9 5" xfId="46629" xr:uid="{D48AE1DC-C889-4DF3-A3AB-5690324E7983}"/>
    <cellStyle name="Total 2 6 3 2 9 5 2" xfId="46630" xr:uid="{992A2CD4-CCDD-4F19-9E78-F9FD550FA610}"/>
    <cellStyle name="Total 2 6 3 2 9 5 3" xfId="46631" xr:uid="{F4BC22C7-6F87-4B8E-AD1D-EFAEE445D529}"/>
    <cellStyle name="Total 2 6 3 2 9 6" xfId="46632" xr:uid="{DDF8F48A-F9A3-4B10-9532-39C6059FEEC2}"/>
    <cellStyle name="Total 2 6 3 2 9 6 2" xfId="46633" xr:uid="{E56FEDE1-454B-497A-A27D-CBB20C3B44CB}"/>
    <cellStyle name="Total 2 6 3 2 9 6 3" xfId="46634" xr:uid="{EB0FBDF7-63EF-45D0-84FC-51D11AFAE08D}"/>
    <cellStyle name="Total 2 6 3 2 9 7" xfId="46635" xr:uid="{0132B33F-C471-4108-ACE8-A80F0F5BC0FA}"/>
    <cellStyle name="Total 2 6 3 2 9 8" xfId="46636" xr:uid="{3E3C08F3-9173-4133-8BD5-F18D6C9EA2F1}"/>
    <cellStyle name="Total 2 6 3 20" xfId="46637" xr:uid="{CB4AAD41-418C-4F76-892F-810F01D1A87D}"/>
    <cellStyle name="Total 2 6 3 3" xfId="46638" xr:uid="{0F015F96-4282-498A-AEA2-AFEB8A82A394}"/>
    <cellStyle name="Total 2 6 3 3 10" xfId="46639" xr:uid="{AF57F727-191F-48DA-A010-E581D2713C23}"/>
    <cellStyle name="Total 2 6 3 3 10 2" xfId="46640" xr:uid="{D6404378-592F-45FE-93AB-4A252A500FC6}"/>
    <cellStyle name="Total 2 6 3 3 10 2 2" xfId="46641" xr:uid="{3E7E192A-DB0A-40E7-8990-5CDFBCD90BC7}"/>
    <cellStyle name="Total 2 6 3 3 10 2 3" xfId="46642" xr:uid="{B9F6DB4A-0DF4-40CA-A73E-824D7387148D}"/>
    <cellStyle name="Total 2 6 3 3 10 3" xfId="46643" xr:uid="{EC457F5F-B3BC-40FA-8B7D-1FEA43EA0EFD}"/>
    <cellStyle name="Total 2 6 3 3 10 3 2" xfId="46644" xr:uid="{18440B73-66DE-42A3-8534-1264ACE94FB1}"/>
    <cellStyle name="Total 2 6 3 3 10 3 3" xfId="46645" xr:uid="{C1B0FA44-AD95-4C43-A958-A19EF81145ED}"/>
    <cellStyle name="Total 2 6 3 3 10 4" xfId="46646" xr:uid="{E889769A-4015-4859-96B3-AAEC50CAC30C}"/>
    <cellStyle name="Total 2 6 3 3 10 4 2" xfId="46647" xr:uid="{0DB5BB44-2159-444B-A4C0-90DF3F319FDD}"/>
    <cellStyle name="Total 2 6 3 3 10 4 3" xfId="46648" xr:uid="{B11FA892-46B3-4036-8235-BFEA6363795E}"/>
    <cellStyle name="Total 2 6 3 3 10 5" xfId="46649" xr:uid="{F537510F-AF53-4627-AFDC-BC78F9B05BA8}"/>
    <cellStyle name="Total 2 6 3 3 10 5 2" xfId="46650" xr:uid="{23980070-C56F-4401-B7A9-03085D420777}"/>
    <cellStyle name="Total 2 6 3 3 10 5 3" xfId="46651" xr:uid="{F1C7105D-58F2-4FEE-A9EE-6D482169BC23}"/>
    <cellStyle name="Total 2 6 3 3 10 6" xfId="46652" xr:uid="{9C27F8B6-1C6C-4132-9024-B5E7992058F5}"/>
    <cellStyle name="Total 2 6 3 3 10 6 2" xfId="46653" xr:uid="{C5C9ECDE-0405-4E9F-AD11-2BD6EA6C91B9}"/>
    <cellStyle name="Total 2 6 3 3 10 6 3" xfId="46654" xr:uid="{88E46F23-EB52-4087-B8AC-36176C06CED1}"/>
    <cellStyle name="Total 2 6 3 3 10 7" xfId="46655" xr:uid="{F1A537F6-CD25-4E7E-9B32-8B0104BEFEFD}"/>
    <cellStyle name="Total 2 6 3 3 10 8" xfId="46656" xr:uid="{D6C5B133-72A3-47C4-82F9-8282FC63E7D6}"/>
    <cellStyle name="Total 2 6 3 3 11" xfId="46657" xr:uid="{1AE7DD8A-ED32-494B-8FF3-585F906DC1AF}"/>
    <cellStyle name="Total 2 6 3 3 11 2" xfId="46658" xr:uid="{2D162FC3-AFE3-4005-8C21-C6C53D8D4E90}"/>
    <cellStyle name="Total 2 6 3 3 11 2 2" xfId="46659" xr:uid="{F33420B0-91CF-4CA5-9D70-D5EE098554EC}"/>
    <cellStyle name="Total 2 6 3 3 11 2 3" xfId="46660" xr:uid="{F6CE48C8-9AB9-4482-ABEF-5342BC74D4B2}"/>
    <cellStyle name="Total 2 6 3 3 11 3" xfId="46661" xr:uid="{E0DC9220-C7BD-457B-8946-A789E922C271}"/>
    <cellStyle name="Total 2 6 3 3 11 3 2" xfId="46662" xr:uid="{163FE228-2896-40D0-8C0A-3EFE094EDB12}"/>
    <cellStyle name="Total 2 6 3 3 11 3 3" xfId="46663" xr:uid="{17813A76-7E3A-41E5-8A9A-F54E9506316E}"/>
    <cellStyle name="Total 2 6 3 3 11 4" xfId="46664" xr:uid="{81A860B7-AFB8-4460-8031-3C5273BCF859}"/>
    <cellStyle name="Total 2 6 3 3 11 4 2" xfId="46665" xr:uid="{E182DA12-1026-4838-966E-C66B94136347}"/>
    <cellStyle name="Total 2 6 3 3 11 4 3" xfId="46666" xr:uid="{9FFAD773-CAC1-426D-8314-06750F636A80}"/>
    <cellStyle name="Total 2 6 3 3 11 5" xfId="46667" xr:uid="{D62D6171-1A2F-4B77-81D2-FA8F6DAEAE06}"/>
    <cellStyle name="Total 2 6 3 3 11 5 2" xfId="46668" xr:uid="{869DCF2F-845A-4135-B8B7-980D8B4822DC}"/>
    <cellStyle name="Total 2 6 3 3 11 5 3" xfId="46669" xr:uid="{F2C17940-C30B-4713-9AAC-7BCB552C944D}"/>
    <cellStyle name="Total 2 6 3 3 11 6" xfId="46670" xr:uid="{3647FEF8-4261-4FD7-AA63-F8462C3125C6}"/>
    <cellStyle name="Total 2 6 3 3 11 6 2" xfId="46671" xr:uid="{B5068829-1C3D-453F-8E1A-C3A3AC298177}"/>
    <cellStyle name="Total 2 6 3 3 11 6 3" xfId="46672" xr:uid="{B10C8F3E-F893-422B-B4A9-DF104247F11E}"/>
    <cellStyle name="Total 2 6 3 3 11 7" xfId="46673" xr:uid="{9BD7D02C-428E-4CF0-8EC6-99BF224E752A}"/>
    <cellStyle name="Total 2 6 3 3 11 8" xfId="46674" xr:uid="{F81B17FE-C0CE-41CE-BA6F-BF999FF06DE7}"/>
    <cellStyle name="Total 2 6 3 3 12" xfId="46675" xr:uid="{55FD21D6-47FE-4119-835E-E800F1216163}"/>
    <cellStyle name="Total 2 6 3 3 12 2" xfId="46676" xr:uid="{A7CD2E59-32E5-4C2F-A382-145C95E5008E}"/>
    <cellStyle name="Total 2 6 3 3 12 2 2" xfId="46677" xr:uid="{8818335A-B0C9-4504-B512-4A86E1D3C8DF}"/>
    <cellStyle name="Total 2 6 3 3 12 2 3" xfId="46678" xr:uid="{F772844B-E2DE-4F74-9235-9A8E8B1D42B2}"/>
    <cellStyle name="Total 2 6 3 3 12 3" xfId="46679" xr:uid="{94B339A4-5185-48A3-B32E-09614AB942E9}"/>
    <cellStyle name="Total 2 6 3 3 12 3 2" xfId="46680" xr:uid="{7A189418-F9FD-45EB-8179-A88CBAE10DFA}"/>
    <cellStyle name="Total 2 6 3 3 12 3 3" xfId="46681" xr:uid="{BE4E8A0E-5955-4DD7-811A-E0869E694E61}"/>
    <cellStyle name="Total 2 6 3 3 12 4" xfId="46682" xr:uid="{AE3D87FB-FA2E-489F-AD68-FE60BE4481CF}"/>
    <cellStyle name="Total 2 6 3 3 12 4 2" xfId="46683" xr:uid="{731CF176-12C9-4A17-8D16-B447587A5660}"/>
    <cellStyle name="Total 2 6 3 3 12 4 3" xfId="46684" xr:uid="{98891AC5-11DC-4301-B7B8-68817286BFA3}"/>
    <cellStyle name="Total 2 6 3 3 12 5" xfId="46685" xr:uid="{B6D5BB49-48CD-4272-B28C-9DCD09CAD4D7}"/>
    <cellStyle name="Total 2 6 3 3 12 5 2" xfId="46686" xr:uid="{A9A801C6-7D5C-467B-AC80-75703D36101B}"/>
    <cellStyle name="Total 2 6 3 3 12 5 3" xfId="46687" xr:uid="{037C2FB7-03BD-4478-9E01-4DA855F9F513}"/>
    <cellStyle name="Total 2 6 3 3 12 6" xfId="46688" xr:uid="{1CA824B8-0E5A-4EC9-9381-A1369E4644A1}"/>
    <cellStyle name="Total 2 6 3 3 12 6 2" xfId="46689" xr:uid="{D5E36921-DC7F-411D-8ED0-326A585AB5EF}"/>
    <cellStyle name="Total 2 6 3 3 12 6 3" xfId="46690" xr:uid="{9EA98866-DECB-465E-A3FB-785E46860604}"/>
    <cellStyle name="Total 2 6 3 3 12 7" xfId="46691" xr:uid="{D4A450E4-EA3B-4240-8DA0-347161260A24}"/>
    <cellStyle name="Total 2 6 3 3 12 8" xfId="46692" xr:uid="{CC4B7BE6-A78E-4C52-B834-7F2754B88902}"/>
    <cellStyle name="Total 2 6 3 3 13" xfId="46693" xr:uid="{DD86B38F-FA14-40C8-8AAE-09C0108BE062}"/>
    <cellStyle name="Total 2 6 3 3 13 2" xfId="46694" xr:uid="{F6C62021-48F4-416A-94A5-2F1389592930}"/>
    <cellStyle name="Total 2 6 3 3 13 2 2" xfId="46695" xr:uid="{5AC8A83E-EC5F-478E-950D-17CF318B8F32}"/>
    <cellStyle name="Total 2 6 3 3 13 2 3" xfId="46696" xr:uid="{CE59B240-CD41-4E0E-B829-9B293E90E8DD}"/>
    <cellStyle name="Total 2 6 3 3 13 3" xfId="46697" xr:uid="{E9258702-EE17-412B-BA5B-5C58604D3E85}"/>
    <cellStyle name="Total 2 6 3 3 13 3 2" xfId="46698" xr:uid="{9A75FD69-AA2C-40CE-AF60-92F464D81467}"/>
    <cellStyle name="Total 2 6 3 3 13 3 3" xfId="46699" xr:uid="{926FF83B-1F1D-42D7-852B-0B50307D2DE3}"/>
    <cellStyle name="Total 2 6 3 3 13 4" xfId="46700" xr:uid="{B8943B0F-0FAD-4237-9605-E1606D60C02F}"/>
    <cellStyle name="Total 2 6 3 3 13 4 2" xfId="46701" xr:uid="{E1E4256A-EB4C-476B-AA57-BF8E6AEB28F7}"/>
    <cellStyle name="Total 2 6 3 3 13 4 3" xfId="46702" xr:uid="{923D3C98-22CD-4262-81C5-E51CB4CBA8B4}"/>
    <cellStyle name="Total 2 6 3 3 13 5" xfId="46703" xr:uid="{78806689-B0DB-4434-A611-546D97A0D626}"/>
    <cellStyle name="Total 2 6 3 3 13 5 2" xfId="46704" xr:uid="{6E387DEA-1345-4046-A8EB-272CBC0089B3}"/>
    <cellStyle name="Total 2 6 3 3 13 5 3" xfId="46705" xr:uid="{166D2D83-3AD3-4349-B89C-AB873E7ACF3C}"/>
    <cellStyle name="Total 2 6 3 3 13 6" xfId="46706" xr:uid="{B74A9DB4-7D50-4CB9-84C7-8EC1C7EE1C1F}"/>
    <cellStyle name="Total 2 6 3 3 13 6 2" xfId="46707" xr:uid="{C9D4B8D8-FBC7-495F-A9E4-07202545773A}"/>
    <cellStyle name="Total 2 6 3 3 13 6 3" xfId="46708" xr:uid="{A63EBFBC-50A5-4264-BE39-7B4BB5D88B4B}"/>
    <cellStyle name="Total 2 6 3 3 13 7" xfId="46709" xr:uid="{8F6D5E13-5C97-4723-986B-64DDDFA0531D}"/>
    <cellStyle name="Total 2 6 3 3 13 8" xfId="46710" xr:uid="{AA9D58CB-D892-4C86-8221-749DE2029D3B}"/>
    <cellStyle name="Total 2 6 3 3 14" xfId="46711" xr:uid="{F334E120-4F88-4E63-BB3D-9D52765D5725}"/>
    <cellStyle name="Total 2 6 3 3 14 2" xfId="46712" xr:uid="{8215E7F8-FDAF-4168-ADEB-B8DB7800C2BA}"/>
    <cellStyle name="Total 2 6 3 3 14 2 2" xfId="46713" xr:uid="{A20FE1DE-DF00-49AF-94E0-C273DA75E14C}"/>
    <cellStyle name="Total 2 6 3 3 14 2 3" xfId="46714" xr:uid="{394F879A-0D44-4114-97D6-85FD8903632F}"/>
    <cellStyle name="Total 2 6 3 3 14 3" xfId="46715" xr:uid="{775C99B3-91C9-4379-B691-CC14D9398B42}"/>
    <cellStyle name="Total 2 6 3 3 14 3 2" xfId="46716" xr:uid="{BF0EE2CB-9D38-49D3-9436-19525BD2E198}"/>
    <cellStyle name="Total 2 6 3 3 14 3 3" xfId="46717" xr:uid="{04E652C2-5F25-4347-B43B-5B38442B5982}"/>
    <cellStyle name="Total 2 6 3 3 14 4" xfId="46718" xr:uid="{8ACE626A-2528-4740-B8FE-794BA5C0529A}"/>
    <cellStyle name="Total 2 6 3 3 14 4 2" xfId="46719" xr:uid="{61AAAC05-ACEB-4C12-98A0-A4D51FF075C8}"/>
    <cellStyle name="Total 2 6 3 3 14 4 3" xfId="46720" xr:uid="{4518D630-74B2-41C8-A57C-85B1F2DE949A}"/>
    <cellStyle name="Total 2 6 3 3 14 5" xfId="46721" xr:uid="{12D92553-090C-4904-A586-9E80404E96CA}"/>
    <cellStyle name="Total 2 6 3 3 14 5 2" xfId="46722" xr:uid="{518DD2AD-CDEB-4DE4-A525-F0A52DF86D10}"/>
    <cellStyle name="Total 2 6 3 3 14 5 3" xfId="46723" xr:uid="{CB63699F-E2D8-4522-90CD-7C4B22323457}"/>
    <cellStyle name="Total 2 6 3 3 14 6" xfId="46724" xr:uid="{CF1EAD2C-B47D-4F39-B8C7-6FC931785063}"/>
    <cellStyle name="Total 2 6 3 3 14 6 2" xfId="46725" xr:uid="{903C985D-1788-4529-B016-7810B423FFD9}"/>
    <cellStyle name="Total 2 6 3 3 14 6 3" xfId="46726" xr:uid="{078BF096-70BF-4832-AF31-67EB3D760E4D}"/>
    <cellStyle name="Total 2 6 3 3 14 7" xfId="46727" xr:uid="{7ABF1E8B-0DC0-49BE-AA1E-0A348E7FBA9B}"/>
    <cellStyle name="Total 2 6 3 3 14 8" xfId="46728" xr:uid="{EAFAE4F9-96EA-45BE-925A-AB47BDCE07DD}"/>
    <cellStyle name="Total 2 6 3 3 15" xfId="46729" xr:uid="{CDCB65A2-A6B6-4A7A-9C7A-FD4415DA9A55}"/>
    <cellStyle name="Total 2 6 3 3 15 2" xfId="46730" xr:uid="{DEC46ABA-FFC8-4E26-BFE6-1862560E3A6A}"/>
    <cellStyle name="Total 2 6 3 3 15 3" xfId="46731" xr:uid="{1DF75636-99D4-47EA-ACB7-3AEE7F417CD8}"/>
    <cellStyle name="Total 2 6 3 3 16" xfId="46732" xr:uid="{D8E0A8D0-942A-47D4-9E54-B610E78DC58D}"/>
    <cellStyle name="Total 2 6 3 3 16 2" xfId="46733" xr:uid="{FA8E6E35-0D70-452A-B9BF-3B53A1C35693}"/>
    <cellStyle name="Total 2 6 3 3 16 3" xfId="46734" xr:uid="{15BC26F3-5C04-4CB2-9DCD-84DB8719C337}"/>
    <cellStyle name="Total 2 6 3 3 17" xfId="46735" xr:uid="{86C20D14-FE4E-4FB6-9D18-2807B2B84FE1}"/>
    <cellStyle name="Total 2 6 3 3 18" xfId="46736" xr:uid="{C04C5555-0259-40A5-B7FE-D57F10920664}"/>
    <cellStyle name="Total 2 6 3 3 2" xfId="46737" xr:uid="{688EBBF3-7ECA-478F-A4C2-5E8FC2AD3D42}"/>
    <cellStyle name="Total 2 6 3 3 2 2" xfId="46738" xr:uid="{925843CE-B486-4878-850C-8CC850A2B1EF}"/>
    <cellStyle name="Total 2 6 3 3 2 2 2" xfId="46739" xr:uid="{77A63BF8-2612-48C9-B328-D5FCEA302879}"/>
    <cellStyle name="Total 2 6 3 3 2 2 3" xfId="46740" xr:uid="{EEA51E81-C6D8-4058-BF90-A7762B967ADB}"/>
    <cellStyle name="Total 2 6 3 3 2 3" xfId="46741" xr:uid="{4C8D7F0B-92FE-4B0C-B691-672F03960A03}"/>
    <cellStyle name="Total 2 6 3 3 2 3 2" xfId="46742" xr:uid="{EFA2B9E1-93F4-42C7-B565-C0528907DB0D}"/>
    <cellStyle name="Total 2 6 3 3 2 3 3" xfId="46743" xr:uid="{ABDFFA3A-C05F-4974-9233-8F9D6DD5044D}"/>
    <cellStyle name="Total 2 6 3 3 2 4" xfId="46744" xr:uid="{4DAF028E-461A-452E-866B-02099B720727}"/>
    <cellStyle name="Total 2 6 3 3 2 4 2" xfId="46745" xr:uid="{F8C602B3-25EE-460A-AFE9-2C83D553AB9D}"/>
    <cellStyle name="Total 2 6 3 3 2 4 3" xfId="46746" xr:uid="{D2613B93-E0B5-4B71-8108-AFA36008D437}"/>
    <cellStyle name="Total 2 6 3 3 2 5" xfId="46747" xr:uid="{1A35179B-1EA1-42C9-8D0D-AC91F687537F}"/>
    <cellStyle name="Total 2 6 3 3 2 5 2" xfId="46748" xr:uid="{7E2A389B-CE17-4CC7-8F8D-662D8BCC831C}"/>
    <cellStyle name="Total 2 6 3 3 2 5 3" xfId="46749" xr:uid="{6AB0D02A-A8A4-4B34-9F43-5DA86669CC08}"/>
    <cellStyle name="Total 2 6 3 3 2 6" xfId="46750" xr:uid="{151EDDF7-778D-46F0-97F1-09EA321E49AE}"/>
    <cellStyle name="Total 2 6 3 3 2 6 2" xfId="46751" xr:uid="{72932124-A912-470D-9BE5-A720C7CA7676}"/>
    <cellStyle name="Total 2 6 3 3 2 6 3" xfId="46752" xr:uid="{B3857AC7-D544-4367-9144-D3ABD0A9A3EC}"/>
    <cellStyle name="Total 2 6 3 3 2 7" xfId="46753" xr:uid="{F68722E7-689E-4BE7-AFCC-6F960799C1F3}"/>
    <cellStyle name="Total 2 6 3 3 2 8" xfId="46754" xr:uid="{A6B4277F-0F47-478F-AF67-A616A86C5A13}"/>
    <cellStyle name="Total 2 6 3 3 2 9" xfId="46755" xr:uid="{1D44CFB8-0248-406E-A081-4098BABB3378}"/>
    <cellStyle name="Total 2 6 3 3 3" xfId="46756" xr:uid="{AD9EF299-014C-4A50-8D35-0A888F0C6F15}"/>
    <cellStyle name="Total 2 6 3 3 3 2" xfId="46757" xr:uid="{038BD4C2-29A4-41B0-B2E2-3E0FC9746E40}"/>
    <cellStyle name="Total 2 6 3 3 3 2 2" xfId="46758" xr:uid="{390E644E-CEA2-4FAF-8BFC-CAA65FD537A5}"/>
    <cellStyle name="Total 2 6 3 3 3 2 3" xfId="46759" xr:uid="{9891095D-703D-4D4D-968F-3BF02645A8B8}"/>
    <cellStyle name="Total 2 6 3 3 3 3" xfId="46760" xr:uid="{BEB9559C-C1EC-493A-884B-829B73BF349E}"/>
    <cellStyle name="Total 2 6 3 3 3 3 2" xfId="46761" xr:uid="{AF81F0EC-DF4B-4471-8025-62E167652856}"/>
    <cellStyle name="Total 2 6 3 3 3 3 3" xfId="46762" xr:uid="{60BB9744-8E65-4116-A934-C744EA3AE1A1}"/>
    <cellStyle name="Total 2 6 3 3 3 4" xfId="46763" xr:uid="{327C77DC-955D-43E3-8C48-6B002829414C}"/>
    <cellStyle name="Total 2 6 3 3 3 4 2" xfId="46764" xr:uid="{A19D5B17-DE03-47CF-A2D1-2FAD0DA090C9}"/>
    <cellStyle name="Total 2 6 3 3 3 4 3" xfId="46765" xr:uid="{7558BFE6-6D47-4988-ABDB-700A7C7ADC9F}"/>
    <cellStyle name="Total 2 6 3 3 3 5" xfId="46766" xr:uid="{CBD665DA-0CBC-4667-AE28-3BCC4A14C3A0}"/>
    <cellStyle name="Total 2 6 3 3 3 5 2" xfId="46767" xr:uid="{2F6FEDD9-DDEE-4C9C-9E8E-02705E03E05C}"/>
    <cellStyle name="Total 2 6 3 3 3 5 3" xfId="46768" xr:uid="{EC99B6C7-3FA9-4F61-A769-CB927785CEBB}"/>
    <cellStyle name="Total 2 6 3 3 3 6" xfId="46769" xr:uid="{1CA73F5A-68DC-441F-A573-A2DB495411AB}"/>
    <cellStyle name="Total 2 6 3 3 3 6 2" xfId="46770" xr:uid="{65A351C8-60A2-4498-84AB-7C9E47BD5272}"/>
    <cellStyle name="Total 2 6 3 3 3 6 3" xfId="46771" xr:uid="{F85F4831-B06E-4300-8C30-4145C40540BF}"/>
    <cellStyle name="Total 2 6 3 3 3 7" xfId="46772" xr:uid="{608A7CB4-36A7-4EFE-AD8A-0705DACC65E7}"/>
    <cellStyle name="Total 2 6 3 3 3 8" xfId="46773" xr:uid="{FA87EE14-FC02-4814-A548-83FF02E001AF}"/>
    <cellStyle name="Total 2 6 3 3 3 9" xfId="46774" xr:uid="{9BA93E19-B83E-492E-82AA-DE037267C309}"/>
    <cellStyle name="Total 2 6 3 3 4" xfId="46775" xr:uid="{A7DB9FC5-B0FD-4930-BFBE-4E13D17DBD50}"/>
    <cellStyle name="Total 2 6 3 3 4 2" xfId="46776" xr:uid="{D82D821E-C07F-4493-900E-BD34B8EDA296}"/>
    <cellStyle name="Total 2 6 3 3 4 2 2" xfId="46777" xr:uid="{CA5073EC-CBD6-43CB-BDA2-829A858F6FCB}"/>
    <cellStyle name="Total 2 6 3 3 4 2 3" xfId="46778" xr:uid="{A37C215E-8BFD-4909-A93D-B625B33EF477}"/>
    <cellStyle name="Total 2 6 3 3 4 3" xfId="46779" xr:uid="{8D956D7E-E45D-457C-991B-DC35C930C9B0}"/>
    <cellStyle name="Total 2 6 3 3 4 3 2" xfId="46780" xr:uid="{AC60E5CE-D5D8-4D26-A5F7-626CCC84A9E3}"/>
    <cellStyle name="Total 2 6 3 3 4 3 3" xfId="46781" xr:uid="{4C983E6C-BED2-440B-A044-4799B6EB341D}"/>
    <cellStyle name="Total 2 6 3 3 4 4" xfId="46782" xr:uid="{40E21F25-5B39-42B3-8107-AE35F9FE9C4B}"/>
    <cellStyle name="Total 2 6 3 3 4 4 2" xfId="46783" xr:uid="{69AE2C74-5717-4FDD-AEA5-C98CE06E2D55}"/>
    <cellStyle name="Total 2 6 3 3 4 4 3" xfId="46784" xr:uid="{BBC4B60F-F701-4AFF-9A54-CCF366350D80}"/>
    <cellStyle name="Total 2 6 3 3 4 5" xfId="46785" xr:uid="{9F4376EC-6C6D-47EC-91FA-4F6EBC2D9389}"/>
    <cellStyle name="Total 2 6 3 3 4 5 2" xfId="46786" xr:uid="{B7A5D682-ADD3-4AF8-89F0-58495877FEE3}"/>
    <cellStyle name="Total 2 6 3 3 4 5 3" xfId="46787" xr:uid="{39864C0C-8898-46DE-A708-6F5827333B0C}"/>
    <cellStyle name="Total 2 6 3 3 4 6" xfId="46788" xr:uid="{624F5323-45B5-40DC-944F-7404B24A4481}"/>
    <cellStyle name="Total 2 6 3 3 4 6 2" xfId="46789" xr:uid="{73BA4882-494B-44BB-B9FC-A2306C6DA2FC}"/>
    <cellStyle name="Total 2 6 3 3 4 6 3" xfId="46790" xr:uid="{AB2222B0-EDC6-4F08-AF02-36EA3A0213CB}"/>
    <cellStyle name="Total 2 6 3 3 4 7" xfId="46791" xr:uid="{1AA8C19B-3637-4B87-B45E-28FD6ECA4FF4}"/>
    <cellStyle name="Total 2 6 3 3 4 8" xfId="46792" xr:uid="{A23C07D3-0A93-4B42-B040-F92C6D7EA0F3}"/>
    <cellStyle name="Total 2 6 3 3 4 9" xfId="46793" xr:uid="{6BB9F2E9-8AFE-46B1-AE4B-EA21116CD498}"/>
    <cellStyle name="Total 2 6 3 3 5" xfId="46794" xr:uid="{86E7E755-03FC-41D7-A914-5677BE2A1901}"/>
    <cellStyle name="Total 2 6 3 3 5 2" xfId="46795" xr:uid="{5E038C03-D3EC-4A08-B756-1539273F0421}"/>
    <cellStyle name="Total 2 6 3 3 5 2 2" xfId="46796" xr:uid="{70BC5B37-4ADD-449B-B755-BCB0E495B07F}"/>
    <cellStyle name="Total 2 6 3 3 5 2 3" xfId="46797" xr:uid="{29BA5525-9534-438E-946E-2D19F10B6F71}"/>
    <cellStyle name="Total 2 6 3 3 5 3" xfId="46798" xr:uid="{9FF12818-D823-462C-AA68-F8A90CE04C4B}"/>
    <cellStyle name="Total 2 6 3 3 5 3 2" xfId="46799" xr:uid="{C439CB4A-BE83-4FEF-9F37-799AE103AFDE}"/>
    <cellStyle name="Total 2 6 3 3 5 3 3" xfId="46800" xr:uid="{BE3D4FC4-A130-48AF-9ADA-504C93142931}"/>
    <cellStyle name="Total 2 6 3 3 5 4" xfId="46801" xr:uid="{97124B3A-76C0-41E6-8B09-A06C4377249B}"/>
    <cellStyle name="Total 2 6 3 3 5 4 2" xfId="46802" xr:uid="{807A0D93-2C3A-4B4C-8EAB-303223646943}"/>
    <cellStyle name="Total 2 6 3 3 5 4 3" xfId="46803" xr:uid="{A1094ECB-1B58-4965-845E-06633CE6B0D0}"/>
    <cellStyle name="Total 2 6 3 3 5 5" xfId="46804" xr:uid="{ED343B7C-ABCC-4082-966A-AA427C4D1292}"/>
    <cellStyle name="Total 2 6 3 3 5 5 2" xfId="46805" xr:uid="{BFBB7618-EC9F-4900-8310-6E126AD652FD}"/>
    <cellStyle name="Total 2 6 3 3 5 5 3" xfId="46806" xr:uid="{4EF87870-E0FE-43DE-A6BF-C7C774C87E26}"/>
    <cellStyle name="Total 2 6 3 3 5 6" xfId="46807" xr:uid="{32C3D295-3768-4AF1-972C-39739D458235}"/>
    <cellStyle name="Total 2 6 3 3 5 6 2" xfId="46808" xr:uid="{2B185387-5A7A-483B-8D24-E51A52A2F797}"/>
    <cellStyle name="Total 2 6 3 3 5 6 3" xfId="46809" xr:uid="{DCAC7548-941F-43C4-90D4-9F92764ABD87}"/>
    <cellStyle name="Total 2 6 3 3 5 7" xfId="46810" xr:uid="{4386DCA7-3E15-4033-8280-2A6E7BF70DA9}"/>
    <cellStyle name="Total 2 6 3 3 5 8" xfId="46811" xr:uid="{AE6E5924-7239-45CD-96BC-F5F3012D8BA2}"/>
    <cellStyle name="Total 2 6 3 3 5 9" xfId="46812" xr:uid="{5A8127A8-9819-494E-9421-2005B158C688}"/>
    <cellStyle name="Total 2 6 3 3 6" xfId="46813" xr:uid="{B28333A5-E7BF-4CFF-A423-B5048A29C608}"/>
    <cellStyle name="Total 2 6 3 3 6 2" xfId="46814" xr:uid="{1D587235-3749-4183-8471-BFBDECBC271F}"/>
    <cellStyle name="Total 2 6 3 3 6 2 2" xfId="46815" xr:uid="{16595EF0-23EF-4370-9ADD-549B35D5C3E4}"/>
    <cellStyle name="Total 2 6 3 3 6 2 3" xfId="46816" xr:uid="{94C5CC80-7943-41F7-9AC9-E578CFCB6E21}"/>
    <cellStyle name="Total 2 6 3 3 6 3" xfId="46817" xr:uid="{97EBD9E1-0590-42F8-8C65-7D2F332AF9FA}"/>
    <cellStyle name="Total 2 6 3 3 6 3 2" xfId="46818" xr:uid="{4E24B4C3-0074-4E9A-B1D6-9713CC518796}"/>
    <cellStyle name="Total 2 6 3 3 6 3 3" xfId="46819" xr:uid="{F799052C-64AA-4146-B99A-36E834E35801}"/>
    <cellStyle name="Total 2 6 3 3 6 4" xfId="46820" xr:uid="{B18E0D7F-5CB3-4ABC-B103-FB24BB73AB57}"/>
    <cellStyle name="Total 2 6 3 3 6 4 2" xfId="46821" xr:uid="{D71E9353-26DE-4DEA-87F1-753F5791AD75}"/>
    <cellStyle name="Total 2 6 3 3 6 4 3" xfId="46822" xr:uid="{EA7C5DDD-A642-4B91-B41C-75ED952948DF}"/>
    <cellStyle name="Total 2 6 3 3 6 5" xfId="46823" xr:uid="{140EF32C-F0AE-40AB-8AA1-AD8694A35EAF}"/>
    <cellStyle name="Total 2 6 3 3 6 5 2" xfId="46824" xr:uid="{69939E09-A625-4EE6-8332-F35BDB65080D}"/>
    <cellStyle name="Total 2 6 3 3 6 5 3" xfId="46825" xr:uid="{95719E54-7266-4C05-A3AF-2083A4E333CB}"/>
    <cellStyle name="Total 2 6 3 3 6 6" xfId="46826" xr:uid="{0D44DCF6-B510-4D9E-9078-A5ED801BA914}"/>
    <cellStyle name="Total 2 6 3 3 6 6 2" xfId="46827" xr:uid="{BE12C75B-6FDC-452A-B3B6-57E23EA01A59}"/>
    <cellStyle name="Total 2 6 3 3 6 6 3" xfId="46828" xr:uid="{2A168CF6-3008-4317-9BFD-2E0A56149682}"/>
    <cellStyle name="Total 2 6 3 3 6 7" xfId="46829" xr:uid="{799B49D5-BF5C-4691-9490-6ECB331800DC}"/>
    <cellStyle name="Total 2 6 3 3 6 8" xfId="46830" xr:uid="{DA64C522-D87D-4D08-9A65-888C27E36DB2}"/>
    <cellStyle name="Total 2 6 3 3 6 9" xfId="46831" xr:uid="{CCE5718A-A867-4BC0-B3BC-9590CBAC2965}"/>
    <cellStyle name="Total 2 6 3 3 7" xfId="46832" xr:uid="{2BD0C25E-FED9-4777-98FD-1840771E65F1}"/>
    <cellStyle name="Total 2 6 3 3 7 2" xfId="46833" xr:uid="{313E692F-1F28-4093-A8EA-14211D38693F}"/>
    <cellStyle name="Total 2 6 3 3 7 2 2" xfId="46834" xr:uid="{136AE3DF-F10B-4EE8-B6CE-79FEED206E1A}"/>
    <cellStyle name="Total 2 6 3 3 7 2 3" xfId="46835" xr:uid="{C5BF05C0-F6FF-4587-9EE5-563F3A2E6A1A}"/>
    <cellStyle name="Total 2 6 3 3 7 3" xfId="46836" xr:uid="{895422B8-D1AD-4388-91A7-BD737A5964AB}"/>
    <cellStyle name="Total 2 6 3 3 7 3 2" xfId="46837" xr:uid="{D6E6DF40-66F4-41DE-A33D-E18A7799704D}"/>
    <cellStyle name="Total 2 6 3 3 7 3 3" xfId="46838" xr:uid="{B3228CBD-9063-4DBA-A655-2612EB53F3DC}"/>
    <cellStyle name="Total 2 6 3 3 7 4" xfId="46839" xr:uid="{AEA939F8-CA69-4788-8E76-DB5FCF6B4914}"/>
    <cellStyle name="Total 2 6 3 3 7 4 2" xfId="46840" xr:uid="{E297AFE9-C52A-4EF5-8249-42F785110BED}"/>
    <cellStyle name="Total 2 6 3 3 7 4 3" xfId="46841" xr:uid="{1B188506-11D1-4336-852B-722A7AAFFB9C}"/>
    <cellStyle name="Total 2 6 3 3 7 5" xfId="46842" xr:uid="{6BE3858B-772F-4DBD-8902-1C9E47422C42}"/>
    <cellStyle name="Total 2 6 3 3 7 5 2" xfId="46843" xr:uid="{6D38D942-A158-430F-B6A8-A793D3907931}"/>
    <cellStyle name="Total 2 6 3 3 7 5 3" xfId="46844" xr:uid="{9C7250AC-5F3C-4B48-A65C-ABD694D0AD5A}"/>
    <cellStyle name="Total 2 6 3 3 7 6" xfId="46845" xr:uid="{DBBDC6F8-B6A2-40AF-B271-1FAB96CAAA2B}"/>
    <cellStyle name="Total 2 6 3 3 7 6 2" xfId="46846" xr:uid="{575D8F74-2490-436C-B9A8-D791EE0B4F32}"/>
    <cellStyle name="Total 2 6 3 3 7 6 3" xfId="46847" xr:uid="{2C8A5DCD-1B94-4679-A378-AAE5E0ACBD0F}"/>
    <cellStyle name="Total 2 6 3 3 7 7" xfId="46848" xr:uid="{8231DAE0-1B9F-464C-B7A1-67E23C6D46AE}"/>
    <cellStyle name="Total 2 6 3 3 7 8" xfId="46849" xr:uid="{A5E99135-3E6F-4589-865A-866ADBBC6180}"/>
    <cellStyle name="Total 2 6 3 3 7 9" xfId="46850" xr:uid="{FB130DF2-E61E-4EF3-A998-97090D87C862}"/>
    <cellStyle name="Total 2 6 3 3 8" xfId="46851" xr:uid="{C318698E-A48F-42B3-B6DE-59ADE62F0B6E}"/>
    <cellStyle name="Total 2 6 3 3 8 2" xfId="46852" xr:uid="{2E6DA4E2-38E1-4A9E-B0AF-D65889AFB98A}"/>
    <cellStyle name="Total 2 6 3 3 8 2 2" xfId="46853" xr:uid="{F14278E9-FEAF-4F89-971C-E0A7695D1E36}"/>
    <cellStyle name="Total 2 6 3 3 8 2 3" xfId="46854" xr:uid="{4AA4FD2B-FF42-4932-8479-EA19A4FBEC66}"/>
    <cellStyle name="Total 2 6 3 3 8 3" xfId="46855" xr:uid="{7CA5CA02-ED7C-47D0-B591-EE5FA49360DE}"/>
    <cellStyle name="Total 2 6 3 3 8 3 2" xfId="46856" xr:uid="{DA4BFAB6-D397-4D6F-B7BA-866179144491}"/>
    <cellStyle name="Total 2 6 3 3 8 3 3" xfId="46857" xr:uid="{79F8B30E-ACB9-4075-8C63-C06750B9B9A8}"/>
    <cellStyle name="Total 2 6 3 3 8 4" xfId="46858" xr:uid="{CBFD99ED-32A6-4942-9FEB-7783D2EBEDE1}"/>
    <cellStyle name="Total 2 6 3 3 8 4 2" xfId="46859" xr:uid="{137A17C2-4E28-40A8-9A3C-65FF9A27E1B7}"/>
    <cellStyle name="Total 2 6 3 3 8 4 3" xfId="46860" xr:uid="{9012C52F-0405-4A62-9E9E-29D06A8093D9}"/>
    <cellStyle name="Total 2 6 3 3 8 5" xfId="46861" xr:uid="{70E7CA92-EEE1-4D85-80E8-C99F1DCEA9A6}"/>
    <cellStyle name="Total 2 6 3 3 8 5 2" xfId="46862" xr:uid="{5F154749-89F3-4436-BFA0-F93F9A47B49A}"/>
    <cellStyle name="Total 2 6 3 3 8 5 3" xfId="46863" xr:uid="{879BD374-7F78-48D3-966A-E0F7D546662B}"/>
    <cellStyle name="Total 2 6 3 3 8 6" xfId="46864" xr:uid="{882473FD-260E-42E3-B208-F6C3BFC23350}"/>
    <cellStyle name="Total 2 6 3 3 8 6 2" xfId="46865" xr:uid="{3E7D3AA1-2034-4177-876E-A4F1395DC144}"/>
    <cellStyle name="Total 2 6 3 3 8 6 3" xfId="46866" xr:uid="{0082ED9C-2F10-44C9-938E-58F56F265DF5}"/>
    <cellStyle name="Total 2 6 3 3 8 7" xfId="46867" xr:uid="{21119F29-EB47-44A8-8C4B-ACA79D2CCB33}"/>
    <cellStyle name="Total 2 6 3 3 8 8" xfId="46868" xr:uid="{E91E7D44-FCCA-47A9-B060-9B503AEA0A57}"/>
    <cellStyle name="Total 2 6 3 3 8 9" xfId="46869" xr:uid="{57A6EF56-F5A5-4F3A-9BC0-9673A96A3E24}"/>
    <cellStyle name="Total 2 6 3 3 9" xfId="46870" xr:uid="{B2286930-9516-4177-8A43-78CB23786450}"/>
    <cellStyle name="Total 2 6 3 3 9 2" xfId="46871" xr:uid="{FADC982D-D547-4A21-AEDE-21678809FD23}"/>
    <cellStyle name="Total 2 6 3 3 9 2 2" xfId="46872" xr:uid="{9C4EA4DE-E8F1-410B-BD05-9FB9A3F72330}"/>
    <cellStyle name="Total 2 6 3 3 9 2 3" xfId="46873" xr:uid="{D2864884-3204-40D8-934D-721C5808D564}"/>
    <cellStyle name="Total 2 6 3 3 9 3" xfId="46874" xr:uid="{F4A6E283-3D3A-4EA3-8EAF-8BA4AF393821}"/>
    <cellStyle name="Total 2 6 3 3 9 3 2" xfId="46875" xr:uid="{D2D200CD-FD2C-4B01-BCF5-803EF451AB40}"/>
    <cellStyle name="Total 2 6 3 3 9 3 3" xfId="46876" xr:uid="{9FF0705D-359A-43B1-AFDF-E102F7579B1D}"/>
    <cellStyle name="Total 2 6 3 3 9 4" xfId="46877" xr:uid="{D78B0EB8-4823-46E2-9EAD-7FAEF562AD72}"/>
    <cellStyle name="Total 2 6 3 3 9 4 2" xfId="46878" xr:uid="{E5027A04-8A14-4D0C-A8F3-409D783717F3}"/>
    <cellStyle name="Total 2 6 3 3 9 4 3" xfId="46879" xr:uid="{47826F1C-A54B-40DD-B6ED-CA77B715EACA}"/>
    <cellStyle name="Total 2 6 3 3 9 5" xfId="46880" xr:uid="{E28E1ADA-E0C1-4A1E-9776-03E0F4C33DB2}"/>
    <cellStyle name="Total 2 6 3 3 9 5 2" xfId="46881" xr:uid="{79B1E31F-9703-40C7-898F-CE3EF5A01428}"/>
    <cellStyle name="Total 2 6 3 3 9 5 3" xfId="46882" xr:uid="{5E0EDE0D-F4CD-4827-B816-626A63FD1BFD}"/>
    <cellStyle name="Total 2 6 3 3 9 6" xfId="46883" xr:uid="{8C343BA6-3A05-42B2-B02A-52C6641DF710}"/>
    <cellStyle name="Total 2 6 3 3 9 6 2" xfId="46884" xr:uid="{8F9110E0-326B-4376-894B-95A3DD2C14CC}"/>
    <cellStyle name="Total 2 6 3 3 9 6 3" xfId="46885" xr:uid="{32E14846-332F-4192-9925-6B5D1DB73565}"/>
    <cellStyle name="Total 2 6 3 3 9 7" xfId="46886" xr:uid="{282EEC1D-8F07-49AB-8FED-C8F31E1787DB}"/>
    <cellStyle name="Total 2 6 3 3 9 8" xfId="46887" xr:uid="{CEA53964-1266-443A-9CAD-55635166A4B0}"/>
    <cellStyle name="Total 2 6 3 4" xfId="46888" xr:uid="{54962828-EF06-49E2-96EF-733A175230CF}"/>
    <cellStyle name="Total 2 6 3 4 10" xfId="46889" xr:uid="{C68BAF16-1128-4A6F-80AE-B52C85D0B03E}"/>
    <cellStyle name="Total 2 6 3 4 11" xfId="46890" xr:uid="{7469F2BA-7B42-4965-82C7-1907FBF92A0F}"/>
    <cellStyle name="Total 2 6 3 4 2" xfId="46891" xr:uid="{140BFFBE-FF7B-462C-848B-9898473CD86D}"/>
    <cellStyle name="Total 2 6 3 4 2 2" xfId="46892" xr:uid="{2D69DA5D-68F4-4CFF-AE73-8129D62EAE16}"/>
    <cellStyle name="Total 2 6 3 4 2 3" xfId="46893" xr:uid="{DC3D22F6-8E10-4001-B0AC-98BD0F884FF7}"/>
    <cellStyle name="Total 2 6 3 4 2 4" xfId="46894" xr:uid="{9C92EDAF-87D6-4F22-B71B-44DA2FF5E98C}"/>
    <cellStyle name="Total 2 6 3 4 3" xfId="46895" xr:uid="{DB27A44A-6453-4937-ACE5-DF5E52803F2C}"/>
    <cellStyle name="Total 2 6 3 4 3 2" xfId="46896" xr:uid="{0D335453-0E2F-488D-BC45-1E04BB2A3874}"/>
    <cellStyle name="Total 2 6 3 4 3 3" xfId="46897" xr:uid="{5719360F-0629-49A0-B553-4EB15E7AE5F4}"/>
    <cellStyle name="Total 2 6 3 4 3 4" xfId="46898" xr:uid="{E6256083-BDB5-43E3-B626-1FA5D441DE7E}"/>
    <cellStyle name="Total 2 6 3 4 4" xfId="46899" xr:uid="{A98EA1CE-94D2-4F37-905F-8CC105EFFC0D}"/>
    <cellStyle name="Total 2 6 3 4 4 2" xfId="46900" xr:uid="{A70B26DE-2F37-4587-A875-018C426A2796}"/>
    <cellStyle name="Total 2 6 3 4 4 3" xfId="46901" xr:uid="{53F3C40A-E351-4CFD-A03B-86E3198ED10A}"/>
    <cellStyle name="Total 2 6 3 4 4 4" xfId="46902" xr:uid="{560FD97D-F339-48B9-8C9A-F08681A1FE71}"/>
    <cellStyle name="Total 2 6 3 4 5" xfId="46903" xr:uid="{67EB122C-0B92-4D1D-9A0C-D49129E79FD4}"/>
    <cellStyle name="Total 2 6 3 4 5 2" xfId="46904" xr:uid="{648C8D0E-D2C1-4293-ADEF-6754221E1BBD}"/>
    <cellStyle name="Total 2 6 3 4 5 3" xfId="46905" xr:uid="{185AEDEB-8E62-4904-9F89-37B8892672EA}"/>
    <cellStyle name="Total 2 6 3 4 5 4" xfId="46906" xr:uid="{ECBCDAD6-C859-4575-9756-4D9D55E8106D}"/>
    <cellStyle name="Total 2 6 3 4 6" xfId="46907" xr:uid="{DB3199B9-953C-43AE-98DA-F761EA880F7A}"/>
    <cellStyle name="Total 2 6 3 4 6 2" xfId="46908" xr:uid="{A6334BCD-4C18-4FE6-9BED-0D5BC8D6A1E6}"/>
    <cellStyle name="Total 2 6 3 4 6 3" xfId="46909" xr:uid="{A213D53A-6685-4583-92E4-F9FBDF5EB7A3}"/>
    <cellStyle name="Total 2 6 3 4 6 4" xfId="46910" xr:uid="{E805E36F-7728-49E9-93BF-EA3F15F78709}"/>
    <cellStyle name="Total 2 6 3 4 7" xfId="46911" xr:uid="{8643F803-B82D-4A49-97B8-648B6BBCBDE3}"/>
    <cellStyle name="Total 2 6 3 4 8" xfId="46912" xr:uid="{B0D31079-00BF-493C-A05F-0C889D1EDAFF}"/>
    <cellStyle name="Total 2 6 3 4 9" xfId="46913" xr:uid="{B647BDD3-804D-484F-87BF-AC6B11900ED7}"/>
    <cellStyle name="Total 2 6 3 5" xfId="46914" xr:uid="{34905060-AFFD-4BE5-A216-7D805B20C27A}"/>
    <cellStyle name="Total 2 6 3 5 10" xfId="46915" xr:uid="{A80A8734-3E99-4D40-B60C-F85247255F08}"/>
    <cellStyle name="Total 2 6 3 5 11" xfId="46916" xr:uid="{878C8EDE-C145-46BD-902A-ED526F05196F}"/>
    <cellStyle name="Total 2 6 3 5 2" xfId="46917" xr:uid="{96D364B1-5EAA-43D2-AA90-81C36DA7901B}"/>
    <cellStyle name="Total 2 6 3 5 2 2" xfId="46918" xr:uid="{B169045A-1026-4B57-A0B3-E9BF49E5C8B8}"/>
    <cellStyle name="Total 2 6 3 5 2 3" xfId="46919" xr:uid="{6DA68675-AAF4-49A0-A04C-92440CDF2113}"/>
    <cellStyle name="Total 2 6 3 5 2 4" xfId="46920" xr:uid="{898F06D7-C6C2-47FE-9D5E-AFEF097F8B2D}"/>
    <cellStyle name="Total 2 6 3 5 3" xfId="46921" xr:uid="{53215504-F768-4A65-970B-497AF5276B7B}"/>
    <cellStyle name="Total 2 6 3 5 3 2" xfId="46922" xr:uid="{D169358F-94A5-4F39-8076-43801E9661E9}"/>
    <cellStyle name="Total 2 6 3 5 3 3" xfId="46923" xr:uid="{FB4B4DB7-7F87-4BFB-AEEE-B042CE3C7BBE}"/>
    <cellStyle name="Total 2 6 3 5 3 4" xfId="46924" xr:uid="{FDF2EC42-3897-4861-A833-F1604F01DA22}"/>
    <cellStyle name="Total 2 6 3 5 4" xfId="46925" xr:uid="{329EF365-1279-4DDE-8FA2-BB2C0A41AAF1}"/>
    <cellStyle name="Total 2 6 3 5 4 2" xfId="46926" xr:uid="{940B48C5-0F3F-4250-99CC-B91D0220C106}"/>
    <cellStyle name="Total 2 6 3 5 4 3" xfId="46927" xr:uid="{C3CFFFBA-1ABE-4B2C-99DB-D18F111183C3}"/>
    <cellStyle name="Total 2 6 3 5 4 4" xfId="46928" xr:uid="{64ABBBEA-B143-461C-B226-80318D40BB24}"/>
    <cellStyle name="Total 2 6 3 5 5" xfId="46929" xr:uid="{333FDA4B-286B-4674-960A-A963DAE38DD1}"/>
    <cellStyle name="Total 2 6 3 5 5 2" xfId="46930" xr:uid="{AF657C8C-F228-49E5-9EC8-53BD4FCDBD0D}"/>
    <cellStyle name="Total 2 6 3 5 5 3" xfId="46931" xr:uid="{BD6288F5-6F88-4AFE-BEB1-EBB72FEDDD17}"/>
    <cellStyle name="Total 2 6 3 5 5 4" xfId="46932" xr:uid="{805A1C04-9A62-4532-B594-DAB740820930}"/>
    <cellStyle name="Total 2 6 3 5 6" xfId="46933" xr:uid="{1420D952-899E-424D-A484-4125E288D601}"/>
    <cellStyle name="Total 2 6 3 5 6 2" xfId="46934" xr:uid="{9F226F08-1FE5-4ED9-B356-8499426E0D17}"/>
    <cellStyle name="Total 2 6 3 5 6 3" xfId="46935" xr:uid="{5B43CC91-86D4-42C6-BDD8-17C7B719582B}"/>
    <cellStyle name="Total 2 6 3 5 6 4" xfId="46936" xr:uid="{40F0B241-9F3A-4876-87C2-CDA01FA9A3A9}"/>
    <cellStyle name="Total 2 6 3 5 7" xfId="46937" xr:uid="{3ADC4AD9-813F-4B8E-9C41-DDD0BB58CA6D}"/>
    <cellStyle name="Total 2 6 3 5 8" xfId="46938" xr:uid="{C1D52862-357A-4BF2-B564-FBDE0FC824A5}"/>
    <cellStyle name="Total 2 6 3 5 9" xfId="46939" xr:uid="{C5A59766-3DCE-43DF-B7A0-8D4A245D7403}"/>
    <cellStyle name="Total 2 6 3 6" xfId="46940" xr:uid="{20789897-B0C8-4FD7-A714-BB5482533F30}"/>
    <cellStyle name="Total 2 6 3 6 2" xfId="46941" xr:uid="{C108A162-D080-4930-A087-FD9A75EEDB70}"/>
    <cellStyle name="Total 2 6 3 6 2 2" xfId="46942" xr:uid="{0230083A-90D8-465C-AB06-B6FB9658FC18}"/>
    <cellStyle name="Total 2 6 3 6 2 3" xfId="46943" xr:uid="{E16D2E41-590D-4E62-85C8-E2B6C6A427CB}"/>
    <cellStyle name="Total 2 6 3 6 3" xfId="46944" xr:uid="{26531CA1-9C4D-44C3-A73A-EDF4DFC1D879}"/>
    <cellStyle name="Total 2 6 3 6 3 2" xfId="46945" xr:uid="{C6A07E1C-7C96-4BD9-90F3-2F4C212088D2}"/>
    <cellStyle name="Total 2 6 3 6 3 3" xfId="46946" xr:uid="{2C6BA725-121F-4A7D-B7A6-E7E615111DFC}"/>
    <cellStyle name="Total 2 6 3 6 4" xfId="46947" xr:uid="{A0BD6E70-C208-4164-8493-9DA08CF90E27}"/>
    <cellStyle name="Total 2 6 3 6 4 2" xfId="46948" xr:uid="{0BF3BF16-2420-4E1C-A38A-7386C857EEBC}"/>
    <cellStyle name="Total 2 6 3 6 4 3" xfId="46949" xr:uid="{E91F1E7C-16B0-41D5-95B2-6DC70747AD77}"/>
    <cellStyle name="Total 2 6 3 6 5" xfId="46950" xr:uid="{E57AFEC6-77C8-48CC-A43E-0C9F7CE1BF9F}"/>
    <cellStyle name="Total 2 6 3 6 5 2" xfId="46951" xr:uid="{343EB768-8B96-4ADE-A327-572BFC623499}"/>
    <cellStyle name="Total 2 6 3 6 5 3" xfId="46952" xr:uid="{4C136C1D-580B-41A0-9E3F-F3118482C473}"/>
    <cellStyle name="Total 2 6 3 6 6" xfId="46953" xr:uid="{8B078B73-8512-4DF9-B374-FA189B8BF647}"/>
    <cellStyle name="Total 2 6 3 6 6 2" xfId="46954" xr:uid="{6A30A896-4ADA-4E20-B7F6-66B2FDF39EE2}"/>
    <cellStyle name="Total 2 6 3 6 6 3" xfId="46955" xr:uid="{7CA9B8F3-3CAC-4DB2-940D-230FBC54C6B7}"/>
    <cellStyle name="Total 2 6 3 6 7" xfId="46956" xr:uid="{0CB2F1C5-04A0-4A46-83C0-F7BDD560929D}"/>
    <cellStyle name="Total 2 6 3 6 8" xfId="46957" xr:uid="{F53190E2-3DF2-4BCD-B4FA-D5DF2C2B09D7}"/>
    <cellStyle name="Total 2 6 3 6 9" xfId="46958" xr:uid="{4FEE5101-4FED-45B2-93AB-52A9F3292992}"/>
    <cellStyle name="Total 2 6 3 7" xfId="46959" xr:uid="{32EBBB14-473D-4CF4-95E7-A381C2344045}"/>
    <cellStyle name="Total 2 6 3 7 2" xfId="46960" xr:uid="{B6797A39-2E10-4BFD-86C9-F153E66C03B0}"/>
    <cellStyle name="Total 2 6 3 7 2 2" xfId="46961" xr:uid="{4AE09FE2-9A4A-41D5-B04A-D214777D64AC}"/>
    <cellStyle name="Total 2 6 3 7 2 3" xfId="46962" xr:uid="{98F204BF-CC29-44A7-9A03-AD7F2E4C0D85}"/>
    <cellStyle name="Total 2 6 3 7 3" xfId="46963" xr:uid="{87A393C4-12A5-43CA-BF81-6A057E3088CF}"/>
    <cellStyle name="Total 2 6 3 7 3 2" xfId="46964" xr:uid="{F1850FAF-16CF-4A31-B8E2-80D235FAA149}"/>
    <cellStyle name="Total 2 6 3 7 3 3" xfId="46965" xr:uid="{49780332-F871-4D64-887A-28FB0D3FB53A}"/>
    <cellStyle name="Total 2 6 3 7 4" xfId="46966" xr:uid="{C63FC351-ECFE-4D74-9BF6-A882241B424C}"/>
    <cellStyle name="Total 2 6 3 7 4 2" xfId="46967" xr:uid="{4F14BD1E-C94E-43C5-929C-5157465DC2F2}"/>
    <cellStyle name="Total 2 6 3 7 4 3" xfId="46968" xr:uid="{07A32C4F-F094-4F98-9EFA-AB9FC6430ACF}"/>
    <cellStyle name="Total 2 6 3 7 5" xfId="46969" xr:uid="{868BFE0A-4B11-432D-ACEF-725167E0D0A2}"/>
    <cellStyle name="Total 2 6 3 7 5 2" xfId="46970" xr:uid="{3ADB4305-1166-4256-B3FE-70957A8DE16D}"/>
    <cellStyle name="Total 2 6 3 7 5 3" xfId="46971" xr:uid="{84E7F2A0-E56D-4967-8ACD-E975615C1C6E}"/>
    <cellStyle name="Total 2 6 3 7 6" xfId="46972" xr:uid="{5ABAD9A6-AC9C-4DE8-B718-48997BEC2427}"/>
    <cellStyle name="Total 2 6 3 7 6 2" xfId="46973" xr:uid="{FF2E774A-CA9A-4469-880B-BE5399D822E2}"/>
    <cellStyle name="Total 2 6 3 7 6 3" xfId="46974" xr:uid="{0505E371-F938-41D8-AF10-E0A441CB1CE9}"/>
    <cellStyle name="Total 2 6 3 7 7" xfId="46975" xr:uid="{5DB5D839-F099-4B81-9740-F8429746AFE5}"/>
    <cellStyle name="Total 2 6 3 7 8" xfId="46976" xr:uid="{745E8B80-E9A5-4EB4-819A-4218F22B810A}"/>
    <cellStyle name="Total 2 6 3 7 9" xfId="46977" xr:uid="{9E14AF95-8385-4F52-881F-AB7725913600}"/>
    <cellStyle name="Total 2 6 3 8" xfId="46978" xr:uid="{0D7F358C-23BD-4E53-B226-3D2217ADE911}"/>
    <cellStyle name="Total 2 6 3 8 2" xfId="46979" xr:uid="{AA1F1712-832D-49B3-A505-8D06C868D669}"/>
    <cellStyle name="Total 2 6 3 8 2 2" xfId="46980" xr:uid="{C42F6339-F65A-4A4F-925B-6A038640046A}"/>
    <cellStyle name="Total 2 6 3 8 2 3" xfId="46981" xr:uid="{30D00246-3F46-4E03-A4E8-BD4A6AFDC16C}"/>
    <cellStyle name="Total 2 6 3 8 3" xfId="46982" xr:uid="{551ED2BC-36CF-4753-BA2C-F60736B0E372}"/>
    <cellStyle name="Total 2 6 3 8 3 2" xfId="46983" xr:uid="{7A4970D8-73DC-4E80-ABD2-D8F4706D0848}"/>
    <cellStyle name="Total 2 6 3 8 3 3" xfId="46984" xr:uid="{2711C4E1-3774-4916-9FDA-D9540480F452}"/>
    <cellStyle name="Total 2 6 3 8 4" xfId="46985" xr:uid="{F082A3B3-01F2-4175-92E8-B301289612A2}"/>
    <cellStyle name="Total 2 6 3 8 4 2" xfId="46986" xr:uid="{3D85D084-3708-4DD8-B531-250BD75B5AE9}"/>
    <cellStyle name="Total 2 6 3 8 4 3" xfId="46987" xr:uid="{CB8E952F-CCCA-4775-B024-C13C8FE6E9EE}"/>
    <cellStyle name="Total 2 6 3 8 5" xfId="46988" xr:uid="{1727090F-B0F2-4C0A-AB0F-920E4DC08920}"/>
    <cellStyle name="Total 2 6 3 8 5 2" xfId="46989" xr:uid="{1085603F-D394-46C9-BD19-168C1091572F}"/>
    <cellStyle name="Total 2 6 3 8 5 3" xfId="46990" xr:uid="{7929C01D-169F-4B61-BE13-EDD8623564AB}"/>
    <cellStyle name="Total 2 6 3 8 6" xfId="46991" xr:uid="{086E8D3E-094D-42D2-A42E-98F9ADFB566E}"/>
    <cellStyle name="Total 2 6 3 8 6 2" xfId="46992" xr:uid="{0B7DE04D-A3F3-4383-B031-FA7229CF668D}"/>
    <cellStyle name="Total 2 6 3 8 6 3" xfId="46993" xr:uid="{F5E75BA2-D9AC-4018-995A-3F85ECCB83F8}"/>
    <cellStyle name="Total 2 6 3 8 7" xfId="46994" xr:uid="{8B1A46C4-CF6E-4D85-B309-134D4BDB64EC}"/>
    <cellStyle name="Total 2 6 3 8 8" xfId="46995" xr:uid="{93A2241E-90F5-4285-BAFA-4B8E84FBA065}"/>
    <cellStyle name="Total 2 6 3 8 9" xfId="46996" xr:uid="{9E7CC62A-ACF8-4C2A-881E-83D611FC20E9}"/>
    <cellStyle name="Total 2 6 3 9" xfId="46997" xr:uid="{589B537B-8B25-4993-9189-18E89D6206C2}"/>
    <cellStyle name="Total 2 6 3 9 2" xfId="46998" xr:uid="{76E2EE2B-A321-417D-8B1B-94D46A7D6508}"/>
    <cellStyle name="Total 2 6 3 9 2 2" xfId="46999" xr:uid="{BC3FEB29-A494-4166-B2ED-A74A84D2E6C7}"/>
    <cellStyle name="Total 2 6 3 9 2 3" xfId="47000" xr:uid="{6B18688D-5196-4FB3-947B-9127ABB1860C}"/>
    <cellStyle name="Total 2 6 3 9 3" xfId="47001" xr:uid="{D8777B8D-28AF-4319-90D9-719FA39CE19C}"/>
    <cellStyle name="Total 2 6 3 9 3 2" xfId="47002" xr:uid="{4C68E1F3-6FD7-463B-A28C-141C8CD70926}"/>
    <cellStyle name="Total 2 6 3 9 3 3" xfId="47003" xr:uid="{86C40E8E-FD2F-4979-8CE1-78BC8CD8223D}"/>
    <cellStyle name="Total 2 6 3 9 4" xfId="47004" xr:uid="{5EC2C33C-79FF-48BA-989D-FAD360934A80}"/>
    <cellStyle name="Total 2 6 3 9 4 2" xfId="47005" xr:uid="{1F0B6B4F-899A-4671-A36B-56F5C48F3542}"/>
    <cellStyle name="Total 2 6 3 9 4 3" xfId="47006" xr:uid="{673040FA-6D84-41BC-9A96-C7EDBE254001}"/>
    <cellStyle name="Total 2 6 3 9 5" xfId="47007" xr:uid="{7E685E81-4141-43C1-BF3C-57C84A2E5622}"/>
    <cellStyle name="Total 2 6 3 9 5 2" xfId="47008" xr:uid="{93658FF0-7B65-4B75-9710-0B0B675CE03B}"/>
    <cellStyle name="Total 2 6 3 9 5 3" xfId="47009" xr:uid="{1CA67CEF-E2E8-4D4A-A045-536BE75C4A13}"/>
    <cellStyle name="Total 2 6 3 9 6" xfId="47010" xr:uid="{A8C555E4-3B70-4931-B652-6537B3FAC6E8}"/>
    <cellStyle name="Total 2 6 3 9 6 2" xfId="47011" xr:uid="{14A94B4B-EE31-4B03-B4F7-E0BD9421641D}"/>
    <cellStyle name="Total 2 6 3 9 6 3" xfId="47012" xr:uid="{55580196-AB71-4C09-A282-F2D08D2A22EA}"/>
    <cellStyle name="Total 2 6 3 9 7" xfId="47013" xr:uid="{CF202167-EEA5-4612-B65D-3B11652FD76D}"/>
    <cellStyle name="Total 2 6 3 9 8" xfId="47014" xr:uid="{4B334A46-104F-4B38-B125-4513B0010211}"/>
    <cellStyle name="Total 2 6 3 9 9" xfId="47015" xr:uid="{4B9BA36C-48EC-47FB-A9BE-C3259C148069}"/>
    <cellStyle name="Total 2 6 4" xfId="47016" xr:uid="{7A0F415C-1677-46DF-8C99-2DF967EC7D85}"/>
    <cellStyle name="Total 2 6 4 10" xfId="47017" xr:uid="{1D38C5EB-9F05-4E45-9EE8-4D96E3243965}"/>
    <cellStyle name="Total 2 6 4 10 2" xfId="47018" xr:uid="{F8480EA9-252C-4C8E-AC4E-A4AD9F88D93A}"/>
    <cellStyle name="Total 2 6 4 10 2 2" xfId="47019" xr:uid="{6EC4716D-9E12-4023-B8BD-6133F376B465}"/>
    <cellStyle name="Total 2 6 4 10 2 3" xfId="47020" xr:uid="{4AF7D405-EB0A-4D78-A2C8-A3EB155853E8}"/>
    <cellStyle name="Total 2 6 4 10 3" xfId="47021" xr:uid="{C251B450-7F64-43AA-BFE2-B68E91FDB3D2}"/>
    <cellStyle name="Total 2 6 4 10 3 2" xfId="47022" xr:uid="{44D28863-BEE7-4CE8-95F6-6CC348306348}"/>
    <cellStyle name="Total 2 6 4 10 3 3" xfId="47023" xr:uid="{4F939C22-1D20-4394-8DDD-C1BC7841154F}"/>
    <cellStyle name="Total 2 6 4 10 4" xfId="47024" xr:uid="{16297FAD-A101-4B09-AEF2-A0DC40D1691B}"/>
    <cellStyle name="Total 2 6 4 10 4 2" xfId="47025" xr:uid="{7F304A57-9075-4EFA-98FC-18B2C88E6089}"/>
    <cellStyle name="Total 2 6 4 10 4 3" xfId="47026" xr:uid="{90060C29-5330-4C72-BAB2-251BC8A6992D}"/>
    <cellStyle name="Total 2 6 4 10 5" xfId="47027" xr:uid="{33653CDB-65DB-42AB-B727-A6CD53185783}"/>
    <cellStyle name="Total 2 6 4 10 5 2" xfId="47028" xr:uid="{46F8BE5B-8D94-406E-B1C4-60D18A908CE6}"/>
    <cellStyle name="Total 2 6 4 10 5 3" xfId="47029" xr:uid="{14F28748-62AF-4649-BFC3-D22F3610836F}"/>
    <cellStyle name="Total 2 6 4 10 6" xfId="47030" xr:uid="{E7BC419D-2A2B-42F8-BE12-CE7763F7E4CE}"/>
    <cellStyle name="Total 2 6 4 10 6 2" xfId="47031" xr:uid="{2B34A52C-F278-434F-8C76-D63538BD4386}"/>
    <cellStyle name="Total 2 6 4 10 6 3" xfId="47032" xr:uid="{908E4926-6F26-41B5-B215-AEDB0A64195E}"/>
    <cellStyle name="Total 2 6 4 10 7" xfId="47033" xr:uid="{9E1AF046-DF7D-4B24-878D-855E94B94014}"/>
    <cellStyle name="Total 2 6 4 10 8" xfId="47034" xr:uid="{21264BB8-933D-4F97-B2AC-92D8749A2325}"/>
    <cellStyle name="Total 2 6 4 11" xfId="47035" xr:uid="{4D2E7D07-F3B3-42B1-B77E-BB2C1E5C0B23}"/>
    <cellStyle name="Total 2 6 4 11 2" xfId="47036" xr:uid="{48315AA3-03A2-453F-BE3E-BE18C01D023A}"/>
    <cellStyle name="Total 2 6 4 11 2 2" xfId="47037" xr:uid="{3D45D1C7-CFAD-49B8-8BD8-38D96343D7A2}"/>
    <cellStyle name="Total 2 6 4 11 2 3" xfId="47038" xr:uid="{8A4A3A23-CB7D-42E0-8AED-F29625FF9333}"/>
    <cellStyle name="Total 2 6 4 11 3" xfId="47039" xr:uid="{56F0A7A7-DACB-4737-8F49-AAE27061065F}"/>
    <cellStyle name="Total 2 6 4 11 3 2" xfId="47040" xr:uid="{A89D2886-A189-4344-80D0-AED76F4BC396}"/>
    <cellStyle name="Total 2 6 4 11 3 3" xfId="47041" xr:uid="{3F141F5C-4112-4403-8B22-24A4F23CDDC4}"/>
    <cellStyle name="Total 2 6 4 11 4" xfId="47042" xr:uid="{B47E4952-7B10-4B3F-9635-D5C41B435B82}"/>
    <cellStyle name="Total 2 6 4 11 4 2" xfId="47043" xr:uid="{E6CAE9BC-1ECD-44A5-9E2E-3F593C7B16E2}"/>
    <cellStyle name="Total 2 6 4 11 4 3" xfId="47044" xr:uid="{68DF3C48-6E81-4992-BC71-D6B3931EE379}"/>
    <cellStyle name="Total 2 6 4 11 5" xfId="47045" xr:uid="{9A616DAD-25EB-4668-9621-3B2CA168DBC3}"/>
    <cellStyle name="Total 2 6 4 11 5 2" xfId="47046" xr:uid="{86A6ED12-ECE1-46B8-90F7-6BFB93AACF97}"/>
    <cellStyle name="Total 2 6 4 11 5 3" xfId="47047" xr:uid="{7A19D5DA-82A4-4FAD-A3D3-837D551B541A}"/>
    <cellStyle name="Total 2 6 4 11 6" xfId="47048" xr:uid="{AD46B7A4-8C18-42C9-883A-006EDE11D89D}"/>
    <cellStyle name="Total 2 6 4 11 6 2" xfId="47049" xr:uid="{404256ED-A35B-4896-9F50-07E45BA77A2E}"/>
    <cellStyle name="Total 2 6 4 11 6 3" xfId="47050" xr:uid="{7A1ABD56-7E1B-401E-BC90-905A1E9F5032}"/>
    <cellStyle name="Total 2 6 4 11 7" xfId="47051" xr:uid="{AE399E55-51EC-4A3F-B1AA-DB20B3849F74}"/>
    <cellStyle name="Total 2 6 4 11 8" xfId="47052" xr:uid="{7E2E4524-2E5F-4231-A148-579BB9BAB04D}"/>
    <cellStyle name="Total 2 6 4 12" xfId="47053" xr:uid="{E8AE18EF-97F5-479F-9C54-DA38CDC64745}"/>
    <cellStyle name="Total 2 6 4 12 2" xfId="47054" xr:uid="{87C2023E-BBF3-4792-A15E-54C18CCB0680}"/>
    <cellStyle name="Total 2 6 4 12 2 2" xfId="47055" xr:uid="{2C35E762-E94D-495D-A378-A306B5FADD51}"/>
    <cellStyle name="Total 2 6 4 12 2 3" xfId="47056" xr:uid="{008C33C2-ED16-4AC7-AE1F-58DEAF27FFD9}"/>
    <cellStyle name="Total 2 6 4 12 3" xfId="47057" xr:uid="{78D60969-0854-494F-B286-2A2F8C05DBD8}"/>
    <cellStyle name="Total 2 6 4 12 3 2" xfId="47058" xr:uid="{DA3BB173-FF42-4FF1-9A50-A1BB5283A611}"/>
    <cellStyle name="Total 2 6 4 12 3 3" xfId="47059" xr:uid="{0EF7BF38-59F8-4DB4-8679-3DE23460453B}"/>
    <cellStyle name="Total 2 6 4 12 4" xfId="47060" xr:uid="{A4C5708C-4BF3-454E-8041-14387788E37C}"/>
    <cellStyle name="Total 2 6 4 12 4 2" xfId="47061" xr:uid="{65846DB4-487D-476A-AD63-FA33BDE70D85}"/>
    <cellStyle name="Total 2 6 4 12 4 3" xfId="47062" xr:uid="{438A103C-CA99-45A1-8CC5-6C53CDFD3475}"/>
    <cellStyle name="Total 2 6 4 12 5" xfId="47063" xr:uid="{9F45C46A-52BF-41B5-B06D-9F919EA8F676}"/>
    <cellStyle name="Total 2 6 4 12 5 2" xfId="47064" xr:uid="{C7A27CD4-A03B-4A57-BDC1-67F90F8A2D6A}"/>
    <cellStyle name="Total 2 6 4 12 5 3" xfId="47065" xr:uid="{B9C63FEF-9C83-4D67-9A0A-AB3B9DD6B46A}"/>
    <cellStyle name="Total 2 6 4 12 6" xfId="47066" xr:uid="{8BA1649D-265A-42B4-9A2E-A374C8E3B77C}"/>
    <cellStyle name="Total 2 6 4 12 6 2" xfId="47067" xr:uid="{E09C4F18-559C-4F4D-B3AF-333201AC1E12}"/>
    <cellStyle name="Total 2 6 4 12 6 3" xfId="47068" xr:uid="{4E145CFB-B2A0-4387-A04D-5E7B146C29FB}"/>
    <cellStyle name="Total 2 6 4 12 7" xfId="47069" xr:uid="{A3E3FB2A-2FBF-4871-B24D-5765D678E75D}"/>
    <cellStyle name="Total 2 6 4 12 8" xfId="47070" xr:uid="{EDAED0F6-4138-4D12-A312-7299A2E1600F}"/>
    <cellStyle name="Total 2 6 4 13" xfId="47071" xr:uid="{AB36375B-4D5C-450E-8BAD-4668490058E6}"/>
    <cellStyle name="Total 2 6 4 13 2" xfId="47072" xr:uid="{AF6FA29A-8874-48BB-93C8-AEAB28C3F0AE}"/>
    <cellStyle name="Total 2 6 4 13 2 2" xfId="47073" xr:uid="{128CDED5-BCD6-40DB-ABB4-A76FBD22B7EB}"/>
    <cellStyle name="Total 2 6 4 13 2 3" xfId="47074" xr:uid="{B32EC02D-5A6B-4BC1-825B-1C7E88507D26}"/>
    <cellStyle name="Total 2 6 4 13 3" xfId="47075" xr:uid="{1462DF5F-EF74-4B48-8753-BCE4EC394AE5}"/>
    <cellStyle name="Total 2 6 4 13 3 2" xfId="47076" xr:uid="{2BF91F3C-BD0E-4875-895E-0097E7C794BD}"/>
    <cellStyle name="Total 2 6 4 13 3 3" xfId="47077" xr:uid="{7CE8024E-1A3A-4C4C-82A9-5FAF13D1CB62}"/>
    <cellStyle name="Total 2 6 4 13 4" xfId="47078" xr:uid="{93CF4A88-4E3B-43FD-8E11-C261002FEBDB}"/>
    <cellStyle name="Total 2 6 4 13 4 2" xfId="47079" xr:uid="{7DF24750-A893-494C-B4C3-6192F7AA485E}"/>
    <cellStyle name="Total 2 6 4 13 4 3" xfId="47080" xr:uid="{9520D907-A7DA-478C-AF03-5C974812E661}"/>
    <cellStyle name="Total 2 6 4 13 5" xfId="47081" xr:uid="{84A42A70-2CF9-4180-9986-C083742F343B}"/>
    <cellStyle name="Total 2 6 4 13 5 2" xfId="47082" xr:uid="{BE64CC27-1FB2-4704-BBB7-A2F98771408C}"/>
    <cellStyle name="Total 2 6 4 13 5 3" xfId="47083" xr:uid="{257F749B-7FC7-4853-AD01-A6A22192D7BA}"/>
    <cellStyle name="Total 2 6 4 13 6" xfId="47084" xr:uid="{6C602C5F-4059-4A99-B0E1-02B8C5140FC0}"/>
    <cellStyle name="Total 2 6 4 13 6 2" xfId="47085" xr:uid="{F4CD0337-23D0-4F4F-9946-70A6B7D5BC99}"/>
    <cellStyle name="Total 2 6 4 13 6 3" xfId="47086" xr:uid="{E6DDA678-ADC1-486A-977D-FC3D1D20D40F}"/>
    <cellStyle name="Total 2 6 4 13 7" xfId="47087" xr:uid="{C5BA6185-24D2-4774-9FE9-487822CB0AD2}"/>
    <cellStyle name="Total 2 6 4 13 8" xfId="47088" xr:uid="{F39C0C35-1C38-4306-B472-0FED2F03DD98}"/>
    <cellStyle name="Total 2 6 4 14" xfId="47089" xr:uid="{BC7881C9-7C0A-421E-9AA0-24382F72B789}"/>
    <cellStyle name="Total 2 6 4 14 2" xfId="47090" xr:uid="{0B3B0E61-BA91-4026-947A-C45DDC25F174}"/>
    <cellStyle name="Total 2 6 4 14 2 2" xfId="47091" xr:uid="{E1AE9A41-2005-4FF2-9AA8-6D29EA9738C8}"/>
    <cellStyle name="Total 2 6 4 14 2 3" xfId="47092" xr:uid="{2777CA5A-E0A0-4079-97EA-F6C5D88BB0C5}"/>
    <cellStyle name="Total 2 6 4 14 3" xfId="47093" xr:uid="{BDBEE14C-894C-4602-9CF0-557D1E407557}"/>
    <cellStyle name="Total 2 6 4 14 3 2" xfId="47094" xr:uid="{5A215525-1526-4CA5-9AED-12DE16EF0DC5}"/>
    <cellStyle name="Total 2 6 4 14 3 3" xfId="47095" xr:uid="{1B107306-C264-4131-99DD-EB74508035D9}"/>
    <cellStyle name="Total 2 6 4 14 4" xfId="47096" xr:uid="{65E55167-969A-4E3A-A163-A11D2F309634}"/>
    <cellStyle name="Total 2 6 4 14 4 2" xfId="47097" xr:uid="{27B4FA3D-AAF0-44CD-8737-29A9F61EEFA5}"/>
    <cellStyle name="Total 2 6 4 14 4 3" xfId="47098" xr:uid="{79097C63-3F25-4F05-80F1-19C77B640619}"/>
    <cellStyle name="Total 2 6 4 14 5" xfId="47099" xr:uid="{9B223769-2F8B-41FF-A559-EA96A496AF44}"/>
    <cellStyle name="Total 2 6 4 14 5 2" xfId="47100" xr:uid="{1C595FCE-6944-4FD6-A73F-2DEE0F12BCF4}"/>
    <cellStyle name="Total 2 6 4 14 5 3" xfId="47101" xr:uid="{918CF16A-0D69-43D3-8176-0794F46D4D59}"/>
    <cellStyle name="Total 2 6 4 14 6" xfId="47102" xr:uid="{50FBF2C6-53EC-4175-8552-B71CFE57B265}"/>
    <cellStyle name="Total 2 6 4 14 6 2" xfId="47103" xr:uid="{EA4D51FC-ADE4-40CB-AE28-1EE38E8EC484}"/>
    <cellStyle name="Total 2 6 4 14 6 3" xfId="47104" xr:uid="{A11B65F7-EE8A-4CA4-95E2-8DCC215A56C7}"/>
    <cellStyle name="Total 2 6 4 14 7" xfId="47105" xr:uid="{D8DF4776-EAFD-4BDC-8EC5-FE64672C6FFC}"/>
    <cellStyle name="Total 2 6 4 14 8" xfId="47106" xr:uid="{ACEF532A-DB5B-4E4D-8F83-93A54C3500C3}"/>
    <cellStyle name="Total 2 6 4 15" xfId="47107" xr:uid="{803C33BE-B156-46BD-B404-6DA779B43E35}"/>
    <cellStyle name="Total 2 6 4 15 2" xfId="47108" xr:uid="{30EFCC11-0655-42DF-AEA8-53B22CAA71A4}"/>
    <cellStyle name="Total 2 6 4 15 3" xfId="47109" xr:uid="{EE88E937-2EC8-4DF4-822B-3ADD2CF1C418}"/>
    <cellStyle name="Total 2 6 4 16" xfId="47110" xr:uid="{E23FB1E7-7C8A-482E-B13B-BF48C2ACF276}"/>
    <cellStyle name="Total 2 6 4 16 2" xfId="47111" xr:uid="{17582BD4-6CB7-4436-AAAF-A7DA83A82CB3}"/>
    <cellStyle name="Total 2 6 4 16 3" xfId="47112" xr:uid="{A570E658-0485-4269-B880-1B52CA2C9B6E}"/>
    <cellStyle name="Total 2 6 4 17" xfId="47113" xr:uid="{2AD09936-F089-4678-B02C-A851A1D61898}"/>
    <cellStyle name="Total 2 6 4 18" xfId="47114" xr:uid="{85C68601-1C5C-4823-9417-F6B9475E93B8}"/>
    <cellStyle name="Total 2 6 4 2" xfId="47115" xr:uid="{61395CBA-3E18-4645-B932-BE8954858582}"/>
    <cellStyle name="Total 2 6 4 2 2" xfId="47116" xr:uid="{3C4C2AC1-EA8A-4660-9CA7-F89E8D46F31C}"/>
    <cellStyle name="Total 2 6 4 2 2 2" xfId="47117" xr:uid="{7F7468A1-66C4-4A29-9162-F7564CA2E8A1}"/>
    <cellStyle name="Total 2 6 4 2 2 3" xfId="47118" xr:uid="{484B2B91-A200-4691-BC1C-0998E0A77F4B}"/>
    <cellStyle name="Total 2 6 4 2 3" xfId="47119" xr:uid="{F3D4B998-FB4B-4E2C-AE95-789AE3B4660E}"/>
    <cellStyle name="Total 2 6 4 2 3 2" xfId="47120" xr:uid="{E26511BD-1CFF-4AB6-8284-43805B653399}"/>
    <cellStyle name="Total 2 6 4 2 3 3" xfId="47121" xr:uid="{CCE02E5D-BE59-464F-9AF3-06C9192B411C}"/>
    <cellStyle name="Total 2 6 4 2 4" xfId="47122" xr:uid="{1F16AD41-E81A-494B-BB33-32B5DF512C68}"/>
    <cellStyle name="Total 2 6 4 2 4 2" xfId="47123" xr:uid="{C2CA2B4A-E3CC-4F6C-AC14-F54127C54FB4}"/>
    <cellStyle name="Total 2 6 4 2 4 3" xfId="47124" xr:uid="{F48F3C72-0031-4867-B7BD-515249208D50}"/>
    <cellStyle name="Total 2 6 4 2 5" xfId="47125" xr:uid="{8B5AA521-1F8A-4803-B651-7DBF24672A19}"/>
    <cellStyle name="Total 2 6 4 2 5 2" xfId="47126" xr:uid="{06B87735-631A-49F4-8902-B9AF78048E05}"/>
    <cellStyle name="Total 2 6 4 2 5 3" xfId="47127" xr:uid="{741F1175-C2DC-4C52-896D-29C0297D078A}"/>
    <cellStyle name="Total 2 6 4 2 6" xfId="47128" xr:uid="{91D88DAD-4BD1-4626-BD52-66FA898E389F}"/>
    <cellStyle name="Total 2 6 4 2 6 2" xfId="47129" xr:uid="{C6EBEDA6-2EAD-47FF-A60D-CC810925F877}"/>
    <cellStyle name="Total 2 6 4 2 6 3" xfId="47130" xr:uid="{3881C22F-7E7A-460B-8B0F-589F53F6C198}"/>
    <cellStyle name="Total 2 6 4 2 7" xfId="47131" xr:uid="{3BAD1622-AC81-437F-8094-D0D6B7CDBF73}"/>
    <cellStyle name="Total 2 6 4 2 8" xfId="47132" xr:uid="{54ACAE44-C0D8-43F6-A8EF-429943E83840}"/>
    <cellStyle name="Total 2 6 4 2 9" xfId="47133" xr:uid="{AA511AA2-8CFB-45F5-A0FD-B2051A658D0A}"/>
    <cellStyle name="Total 2 6 4 3" xfId="47134" xr:uid="{A1A2A159-9350-4512-A161-EBCC2557DB03}"/>
    <cellStyle name="Total 2 6 4 3 2" xfId="47135" xr:uid="{6013B702-8D5C-46FE-B8C0-7C0A81EB7EA5}"/>
    <cellStyle name="Total 2 6 4 3 2 2" xfId="47136" xr:uid="{A8199E88-A225-476F-ADEA-A4F6450B885A}"/>
    <cellStyle name="Total 2 6 4 3 2 3" xfId="47137" xr:uid="{466CE4BB-E410-4AC8-BB36-E761D42F23B1}"/>
    <cellStyle name="Total 2 6 4 3 3" xfId="47138" xr:uid="{B30CB1DE-43A0-4856-A072-0ED4B501D6B9}"/>
    <cellStyle name="Total 2 6 4 3 3 2" xfId="47139" xr:uid="{6EDE785F-3A66-490A-9CBE-F8917A35150C}"/>
    <cellStyle name="Total 2 6 4 3 3 3" xfId="47140" xr:uid="{B89A1D63-AA78-4D53-AF53-663382B5995A}"/>
    <cellStyle name="Total 2 6 4 3 4" xfId="47141" xr:uid="{0D63F23C-3D8F-4711-93BC-6250661439C2}"/>
    <cellStyle name="Total 2 6 4 3 4 2" xfId="47142" xr:uid="{210F9957-F6D1-447E-A2A9-7EAF9A36D459}"/>
    <cellStyle name="Total 2 6 4 3 4 3" xfId="47143" xr:uid="{7E21BBEE-052D-4229-956C-77DFD934C169}"/>
    <cellStyle name="Total 2 6 4 3 5" xfId="47144" xr:uid="{B674F21A-DDE8-4B17-9D04-81C995A607E8}"/>
    <cellStyle name="Total 2 6 4 3 5 2" xfId="47145" xr:uid="{0956EAAD-DFEB-4874-AA08-959D8F201897}"/>
    <cellStyle name="Total 2 6 4 3 5 3" xfId="47146" xr:uid="{C7D3EBBB-7D9E-4A25-A338-EE26251B47DF}"/>
    <cellStyle name="Total 2 6 4 3 6" xfId="47147" xr:uid="{F5022689-0CA9-4AC2-8F44-1031EE59657C}"/>
    <cellStyle name="Total 2 6 4 3 6 2" xfId="47148" xr:uid="{CA25577E-80CC-42D4-9A06-BCC0AB5F8EA1}"/>
    <cellStyle name="Total 2 6 4 3 6 3" xfId="47149" xr:uid="{B114D101-E48E-46BE-8394-945DFD04C387}"/>
    <cellStyle name="Total 2 6 4 3 7" xfId="47150" xr:uid="{3609DD96-92B3-45F0-BFBB-15C2927E42AA}"/>
    <cellStyle name="Total 2 6 4 3 8" xfId="47151" xr:uid="{B302BDD1-7637-4834-861B-F0C6EB491AA2}"/>
    <cellStyle name="Total 2 6 4 3 9" xfId="47152" xr:uid="{A7B089F1-5236-4B07-8E30-40824479EE5F}"/>
    <cellStyle name="Total 2 6 4 4" xfId="47153" xr:uid="{400A1421-15BC-455F-A548-0B60600C1EF1}"/>
    <cellStyle name="Total 2 6 4 4 2" xfId="47154" xr:uid="{F3DBE510-85B5-46F3-A944-4E2400ACB929}"/>
    <cellStyle name="Total 2 6 4 4 2 2" xfId="47155" xr:uid="{9B98A58D-D054-4055-B570-DAA162DA46D5}"/>
    <cellStyle name="Total 2 6 4 4 2 3" xfId="47156" xr:uid="{B7FDCC23-38F6-451B-9076-2199BCAF151A}"/>
    <cellStyle name="Total 2 6 4 4 3" xfId="47157" xr:uid="{C306D03E-5587-4AB6-8942-C96F1EA1200B}"/>
    <cellStyle name="Total 2 6 4 4 3 2" xfId="47158" xr:uid="{778C7133-D8F3-468D-A60B-B9F69A43D68C}"/>
    <cellStyle name="Total 2 6 4 4 3 3" xfId="47159" xr:uid="{6E83782B-F109-43B3-A376-15A1EF387456}"/>
    <cellStyle name="Total 2 6 4 4 4" xfId="47160" xr:uid="{E28B68A6-E5E9-499C-A5CA-000399243F9F}"/>
    <cellStyle name="Total 2 6 4 4 4 2" xfId="47161" xr:uid="{0E257578-1647-46A3-8489-A6C95F3F46BB}"/>
    <cellStyle name="Total 2 6 4 4 4 3" xfId="47162" xr:uid="{C5C17F3C-00D8-4DDB-ABCB-3B70E3ABAFCE}"/>
    <cellStyle name="Total 2 6 4 4 5" xfId="47163" xr:uid="{F755A675-0C0E-4A2F-BDBE-294A22925A03}"/>
    <cellStyle name="Total 2 6 4 4 5 2" xfId="47164" xr:uid="{787049B2-25BF-418C-B522-AD8ECF35184B}"/>
    <cellStyle name="Total 2 6 4 4 5 3" xfId="47165" xr:uid="{F89FB09C-BED4-448F-BF15-D4E69BF5F4AF}"/>
    <cellStyle name="Total 2 6 4 4 6" xfId="47166" xr:uid="{C2AEF381-6750-4CE0-8117-6735599842FA}"/>
    <cellStyle name="Total 2 6 4 4 6 2" xfId="47167" xr:uid="{61F76D75-4CD7-4405-B69D-A29060799543}"/>
    <cellStyle name="Total 2 6 4 4 6 3" xfId="47168" xr:uid="{7919509E-3B1B-45B5-AFD1-EA15FB7D90FC}"/>
    <cellStyle name="Total 2 6 4 4 7" xfId="47169" xr:uid="{A6D90BE8-AE15-4C39-BCF7-1B731F24EFCB}"/>
    <cellStyle name="Total 2 6 4 4 8" xfId="47170" xr:uid="{5901677A-0AC5-461D-A82D-07172EF0FECF}"/>
    <cellStyle name="Total 2 6 4 4 9" xfId="47171" xr:uid="{C9D90256-528E-4F34-A34F-7328A312D7F1}"/>
    <cellStyle name="Total 2 6 4 5" xfId="47172" xr:uid="{D3F73234-2373-4829-96F3-4BFF8E799230}"/>
    <cellStyle name="Total 2 6 4 5 2" xfId="47173" xr:uid="{6F66E032-1AB4-473A-BFF8-6944993886AB}"/>
    <cellStyle name="Total 2 6 4 5 2 2" xfId="47174" xr:uid="{2DDA68BC-0252-4CA2-A963-34C387E0FA29}"/>
    <cellStyle name="Total 2 6 4 5 2 3" xfId="47175" xr:uid="{4175626B-3B56-4438-8088-56A62A6C1180}"/>
    <cellStyle name="Total 2 6 4 5 3" xfId="47176" xr:uid="{16E5DB7B-01D6-489D-8673-4F666387F454}"/>
    <cellStyle name="Total 2 6 4 5 3 2" xfId="47177" xr:uid="{9179A51E-79FE-492A-BCCE-AD7FE92FFCA1}"/>
    <cellStyle name="Total 2 6 4 5 3 3" xfId="47178" xr:uid="{E02A1193-A962-48BB-A8FA-29803A0284DC}"/>
    <cellStyle name="Total 2 6 4 5 4" xfId="47179" xr:uid="{266BB4A2-3080-4856-9E76-221C9B069FD8}"/>
    <cellStyle name="Total 2 6 4 5 4 2" xfId="47180" xr:uid="{130708C3-2AA2-4014-B58C-55F81AFDC8A0}"/>
    <cellStyle name="Total 2 6 4 5 4 3" xfId="47181" xr:uid="{68E1CD41-FD47-43AC-8026-0C9AAE421FF8}"/>
    <cellStyle name="Total 2 6 4 5 5" xfId="47182" xr:uid="{73DA22A4-5323-48C1-934E-79A94EB8C7D3}"/>
    <cellStyle name="Total 2 6 4 5 5 2" xfId="47183" xr:uid="{EF7FA85E-AD0F-41E5-B47A-DEBAE8CC4887}"/>
    <cellStyle name="Total 2 6 4 5 5 3" xfId="47184" xr:uid="{D8EDD4E5-7AF4-41EC-8B65-34A4BEF71885}"/>
    <cellStyle name="Total 2 6 4 5 6" xfId="47185" xr:uid="{C7CD5966-95D7-4240-B75D-B74C57BFCB6F}"/>
    <cellStyle name="Total 2 6 4 5 6 2" xfId="47186" xr:uid="{A0AF60C5-9B9C-4BFD-A03F-CC5ADFEB8A04}"/>
    <cellStyle name="Total 2 6 4 5 6 3" xfId="47187" xr:uid="{5157E3DB-52DF-48A1-A1BE-5B2EA031EF92}"/>
    <cellStyle name="Total 2 6 4 5 7" xfId="47188" xr:uid="{2FB3907C-A96F-428A-A25D-A58F971304C5}"/>
    <cellStyle name="Total 2 6 4 5 8" xfId="47189" xr:uid="{0C7E2B38-B5C5-4635-822D-93516598D142}"/>
    <cellStyle name="Total 2 6 4 5 9" xfId="47190" xr:uid="{375E3AEA-1A7D-4FFE-B5D7-B0B23E682D80}"/>
    <cellStyle name="Total 2 6 4 6" xfId="47191" xr:uid="{E5A415F1-DFDA-4FA8-8CEA-54F6D81CAACB}"/>
    <cellStyle name="Total 2 6 4 6 2" xfId="47192" xr:uid="{2BF6A06D-3E3C-4DC1-81F2-EDDB143A257C}"/>
    <cellStyle name="Total 2 6 4 6 2 2" xfId="47193" xr:uid="{1FE5DE41-F81C-4681-B9A1-1923C46C9EF8}"/>
    <cellStyle name="Total 2 6 4 6 2 3" xfId="47194" xr:uid="{762C45DD-C64E-42E3-89EA-B3B6FA04355E}"/>
    <cellStyle name="Total 2 6 4 6 3" xfId="47195" xr:uid="{FA0B351C-B39D-4C5C-89DB-A99C0053219E}"/>
    <cellStyle name="Total 2 6 4 6 3 2" xfId="47196" xr:uid="{B00DF0B0-B363-47D8-A61C-F00976A133AC}"/>
    <cellStyle name="Total 2 6 4 6 3 3" xfId="47197" xr:uid="{4DD04116-16DE-4868-8AC7-D170FA8BB83C}"/>
    <cellStyle name="Total 2 6 4 6 4" xfId="47198" xr:uid="{36E6F290-D532-4B88-A832-E6796ACE4F6A}"/>
    <cellStyle name="Total 2 6 4 6 4 2" xfId="47199" xr:uid="{96005A71-52A4-4138-A5A0-8E57941C1E60}"/>
    <cellStyle name="Total 2 6 4 6 4 3" xfId="47200" xr:uid="{4DA73A61-572B-414A-B3DC-BAA387450DE2}"/>
    <cellStyle name="Total 2 6 4 6 5" xfId="47201" xr:uid="{420426FB-12D9-469A-8332-B1E85EF3CF7E}"/>
    <cellStyle name="Total 2 6 4 6 5 2" xfId="47202" xr:uid="{17286E10-C58A-4448-B139-39C70A0CD54B}"/>
    <cellStyle name="Total 2 6 4 6 5 3" xfId="47203" xr:uid="{4A16F34D-D44F-49DA-BBA4-D9C9B8266E9D}"/>
    <cellStyle name="Total 2 6 4 6 6" xfId="47204" xr:uid="{709EB333-4E62-46EF-BB33-713A7F11AB80}"/>
    <cellStyle name="Total 2 6 4 6 6 2" xfId="47205" xr:uid="{F4D09E1A-04BA-4490-B019-D1B99CCFDECD}"/>
    <cellStyle name="Total 2 6 4 6 6 3" xfId="47206" xr:uid="{3B8CA1F6-BAA2-475C-BE89-BA97F1B398B4}"/>
    <cellStyle name="Total 2 6 4 6 7" xfId="47207" xr:uid="{455EA752-98AD-4C07-A827-91D5E71DC175}"/>
    <cellStyle name="Total 2 6 4 6 8" xfId="47208" xr:uid="{0ECC9FCD-374F-4B5E-A200-AC11FA51EF93}"/>
    <cellStyle name="Total 2 6 4 6 9" xfId="47209" xr:uid="{EAF3598A-5F09-4004-920E-D1F8CFF6966F}"/>
    <cellStyle name="Total 2 6 4 7" xfId="47210" xr:uid="{2F19664E-30DB-442E-916E-2275E16094D1}"/>
    <cellStyle name="Total 2 6 4 7 2" xfId="47211" xr:uid="{BE05F7F9-AA51-403C-9DE1-0AF9DC5D9663}"/>
    <cellStyle name="Total 2 6 4 7 2 2" xfId="47212" xr:uid="{3D0F5D37-082D-4FFE-BA39-80961706F1F4}"/>
    <cellStyle name="Total 2 6 4 7 2 3" xfId="47213" xr:uid="{3181EEF9-DAB1-4A3B-A238-42528E01DA00}"/>
    <cellStyle name="Total 2 6 4 7 3" xfId="47214" xr:uid="{CD65285B-5AC0-456A-B36B-2534D785B281}"/>
    <cellStyle name="Total 2 6 4 7 3 2" xfId="47215" xr:uid="{FB352113-5B5E-46C9-99AA-7B190D6C32A5}"/>
    <cellStyle name="Total 2 6 4 7 3 3" xfId="47216" xr:uid="{8A9380EF-163C-4796-AAB8-56444F9B9A43}"/>
    <cellStyle name="Total 2 6 4 7 4" xfId="47217" xr:uid="{3EE830F8-EFA5-4621-8119-47DB7405074D}"/>
    <cellStyle name="Total 2 6 4 7 4 2" xfId="47218" xr:uid="{057FBF60-D05E-4DFD-979D-006E8B0F7C36}"/>
    <cellStyle name="Total 2 6 4 7 4 3" xfId="47219" xr:uid="{E7DFD8FC-F47F-4AC1-A8D3-DEADE516C89E}"/>
    <cellStyle name="Total 2 6 4 7 5" xfId="47220" xr:uid="{0336B433-FE4F-4664-8E9E-CD85F2B6099E}"/>
    <cellStyle name="Total 2 6 4 7 5 2" xfId="47221" xr:uid="{85CD894E-035A-4E96-A461-E0BF1BFAF2A9}"/>
    <cellStyle name="Total 2 6 4 7 5 3" xfId="47222" xr:uid="{39AECA07-FAAF-4268-93B0-A7FFEE641E69}"/>
    <cellStyle name="Total 2 6 4 7 6" xfId="47223" xr:uid="{8C9F0BED-F76C-43AA-83DC-D9737C4BF7C4}"/>
    <cellStyle name="Total 2 6 4 7 6 2" xfId="47224" xr:uid="{F98609DE-161F-45E7-9B30-1F88340F5A01}"/>
    <cellStyle name="Total 2 6 4 7 6 3" xfId="47225" xr:uid="{E0F1FC84-E747-4EFB-9884-5D0FF6983A46}"/>
    <cellStyle name="Total 2 6 4 7 7" xfId="47226" xr:uid="{5D8BB44D-9162-4818-815B-AB324D2676B1}"/>
    <cellStyle name="Total 2 6 4 7 8" xfId="47227" xr:uid="{207615AC-AB6D-4ABB-AFC0-B2A8487EEA3D}"/>
    <cellStyle name="Total 2 6 4 7 9" xfId="47228" xr:uid="{3DAE86E8-2E08-48BB-A5C3-DA4328FAB081}"/>
    <cellStyle name="Total 2 6 4 8" xfId="47229" xr:uid="{7D0960BB-3F09-4A25-9E64-8DE36D61EFC3}"/>
    <cellStyle name="Total 2 6 4 8 2" xfId="47230" xr:uid="{BAFA4EF7-884F-428E-8F28-9BCB87C7FF7F}"/>
    <cellStyle name="Total 2 6 4 8 2 2" xfId="47231" xr:uid="{9C41DB4A-7284-4B31-B1C1-065023BCA8E6}"/>
    <cellStyle name="Total 2 6 4 8 2 3" xfId="47232" xr:uid="{FF1CB0BE-97E4-4CD4-8750-05D3E83718C8}"/>
    <cellStyle name="Total 2 6 4 8 3" xfId="47233" xr:uid="{5831FA88-109C-43D6-A97A-1CE020840001}"/>
    <cellStyle name="Total 2 6 4 8 3 2" xfId="47234" xr:uid="{8D023C71-10CE-4423-8E2A-7F8A7702FD86}"/>
    <cellStyle name="Total 2 6 4 8 3 3" xfId="47235" xr:uid="{AF368AEE-ED6F-4CDD-8217-9E7317E32621}"/>
    <cellStyle name="Total 2 6 4 8 4" xfId="47236" xr:uid="{E280B334-2E51-42EB-AF42-BD3781FD625B}"/>
    <cellStyle name="Total 2 6 4 8 4 2" xfId="47237" xr:uid="{1F7BF690-6D88-4C38-A659-9558BE2C5BE0}"/>
    <cellStyle name="Total 2 6 4 8 4 3" xfId="47238" xr:uid="{59D5BE9B-A4AA-4D87-8C21-A5458BE23328}"/>
    <cellStyle name="Total 2 6 4 8 5" xfId="47239" xr:uid="{215C4D69-C0C5-4B13-A850-33A357FF74AF}"/>
    <cellStyle name="Total 2 6 4 8 5 2" xfId="47240" xr:uid="{FD703496-B531-4D6F-BD8C-F9B68A06580E}"/>
    <cellStyle name="Total 2 6 4 8 5 3" xfId="47241" xr:uid="{F2F60762-48FA-400B-A9BD-CF988660634B}"/>
    <cellStyle name="Total 2 6 4 8 6" xfId="47242" xr:uid="{1B7E8B6F-E1E2-4AAB-947D-557F03FBD566}"/>
    <cellStyle name="Total 2 6 4 8 6 2" xfId="47243" xr:uid="{4DD38B35-6902-49E4-A088-2B58A2FBFF13}"/>
    <cellStyle name="Total 2 6 4 8 6 3" xfId="47244" xr:uid="{AE1A0A4A-AD14-442E-AAD1-DEFCCA4AA799}"/>
    <cellStyle name="Total 2 6 4 8 7" xfId="47245" xr:uid="{0DA480C4-893C-471F-9849-B0E18093BA5C}"/>
    <cellStyle name="Total 2 6 4 8 8" xfId="47246" xr:uid="{9974ED8E-DF7F-4E9D-9EF1-FCBC04A0C3B1}"/>
    <cellStyle name="Total 2 6 4 8 9" xfId="47247" xr:uid="{DB4CAFE8-8065-4AB9-BD3B-372927634A36}"/>
    <cellStyle name="Total 2 6 4 9" xfId="47248" xr:uid="{AAC065A5-908F-4D2C-BCC0-F80917DCBFC3}"/>
    <cellStyle name="Total 2 6 4 9 2" xfId="47249" xr:uid="{3D5E075A-1B48-4120-9CE7-FE4E50780D89}"/>
    <cellStyle name="Total 2 6 4 9 2 2" xfId="47250" xr:uid="{7A1E4BB5-7B91-4506-8C49-BA1DA150858A}"/>
    <cellStyle name="Total 2 6 4 9 2 3" xfId="47251" xr:uid="{E0280C7E-8086-4B34-809A-13887D76063E}"/>
    <cellStyle name="Total 2 6 4 9 3" xfId="47252" xr:uid="{8DD0CBD4-10C8-4E87-BB77-60A44C7C8238}"/>
    <cellStyle name="Total 2 6 4 9 3 2" xfId="47253" xr:uid="{80743807-C956-4F68-A369-AEE1E0627209}"/>
    <cellStyle name="Total 2 6 4 9 3 3" xfId="47254" xr:uid="{08B93E8D-13F6-4B14-BA44-6D487C601D59}"/>
    <cellStyle name="Total 2 6 4 9 4" xfId="47255" xr:uid="{1661347D-FD16-453B-8689-07410016C6DA}"/>
    <cellStyle name="Total 2 6 4 9 4 2" xfId="47256" xr:uid="{2FD86532-B5BC-4CCC-B06F-826D74921EE8}"/>
    <cellStyle name="Total 2 6 4 9 4 3" xfId="47257" xr:uid="{F49DADA8-2CEC-440C-ADAD-EFD45FEEE8E9}"/>
    <cellStyle name="Total 2 6 4 9 5" xfId="47258" xr:uid="{6B27DF48-81CB-4A0B-B497-F0927E63593E}"/>
    <cellStyle name="Total 2 6 4 9 5 2" xfId="47259" xr:uid="{06D06224-0B30-456D-95E2-F5057983F40C}"/>
    <cellStyle name="Total 2 6 4 9 5 3" xfId="47260" xr:uid="{471E9DEB-4D81-4F53-ACF9-0D344106AFB9}"/>
    <cellStyle name="Total 2 6 4 9 6" xfId="47261" xr:uid="{A7595DD4-674F-4F7C-BED6-2DE274459D4F}"/>
    <cellStyle name="Total 2 6 4 9 6 2" xfId="47262" xr:uid="{9FFA34B6-A28C-4DDE-821B-D61747455F88}"/>
    <cellStyle name="Total 2 6 4 9 6 3" xfId="47263" xr:uid="{2E29864A-7ACC-453A-9647-EED92AE1CF67}"/>
    <cellStyle name="Total 2 6 4 9 7" xfId="47264" xr:uid="{D9CF5CEC-BA83-4702-B29C-BBB04D1C0F69}"/>
    <cellStyle name="Total 2 6 4 9 8" xfId="47265" xr:uid="{5FA19BD9-BFCA-46B9-8C73-6D4485D3C011}"/>
    <cellStyle name="Total 2 6 5" xfId="47266" xr:uid="{F22325B5-9E56-43E4-A080-A68B24ECBF6A}"/>
    <cellStyle name="Total 2 6 5 10" xfId="47267" xr:uid="{7BAD50D6-0B1D-47E0-B9E6-4DDD71300F1F}"/>
    <cellStyle name="Total 2 6 5 10 2" xfId="47268" xr:uid="{77D24E8F-379B-4EF5-AAEA-C72E34ABECC4}"/>
    <cellStyle name="Total 2 6 5 10 2 2" xfId="47269" xr:uid="{B1E522FD-F83C-4305-9156-6FAB485E12C2}"/>
    <cellStyle name="Total 2 6 5 10 2 3" xfId="47270" xr:uid="{3E9EB9BE-74A5-441A-A95D-9700B7FC360C}"/>
    <cellStyle name="Total 2 6 5 10 3" xfId="47271" xr:uid="{5B880BF7-EA25-43CA-B986-58747DB2373F}"/>
    <cellStyle name="Total 2 6 5 10 3 2" xfId="47272" xr:uid="{ABB3E8A7-F784-4500-B871-8D93B394406C}"/>
    <cellStyle name="Total 2 6 5 10 3 3" xfId="47273" xr:uid="{A66BD374-F433-41B3-9D1F-1F5B1E5AD356}"/>
    <cellStyle name="Total 2 6 5 10 4" xfId="47274" xr:uid="{D559FD20-977C-491B-AADD-E42BFF19EB5F}"/>
    <cellStyle name="Total 2 6 5 10 4 2" xfId="47275" xr:uid="{00A6806D-5D6B-4A31-8BE5-A8D3DDCDC58A}"/>
    <cellStyle name="Total 2 6 5 10 4 3" xfId="47276" xr:uid="{CD0DC992-B0ED-4D0F-B692-C812BBAAB915}"/>
    <cellStyle name="Total 2 6 5 10 5" xfId="47277" xr:uid="{D9C1D0B4-BD5C-4416-8706-AAD67D730984}"/>
    <cellStyle name="Total 2 6 5 10 5 2" xfId="47278" xr:uid="{0CB7130F-1ECC-495F-9B6F-B075BFF02A5D}"/>
    <cellStyle name="Total 2 6 5 10 5 3" xfId="47279" xr:uid="{60AD80AF-AFEB-47DA-8D3E-5D3A2401B8C2}"/>
    <cellStyle name="Total 2 6 5 10 6" xfId="47280" xr:uid="{4D934505-E00A-4646-BB47-3C9F336402C6}"/>
    <cellStyle name="Total 2 6 5 10 6 2" xfId="47281" xr:uid="{8AC9FDF4-F3F9-46FB-B8CF-78555B325BF4}"/>
    <cellStyle name="Total 2 6 5 10 6 3" xfId="47282" xr:uid="{345DDD98-F345-4936-979E-68059F3F1949}"/>
    <cellStyle name="Total 2 6 5 10 7" xfId="47283" xr:uid="{6AC728FF-31A7-46CD-9973-15FCCB0D1AC6}"/>
    <cellStyle name="Total 2 6 5 10 8" xfId="47284" xr:uid="{EC847F39-E723-4A92-BADF-BFBDC72B2434}"/>
    <cellStyle name="Total 2 6 5 11" xfId="47285" xr:uid="{5D1602B3-096F-45AF-A055-A595A8A6B134}"/>
    <cellStyle name="Total 2 6 5 11 2" xfId="47286" xr:uid="{F52B95C4-3EBE-4FE8-992F-5BB63521A980}"/>
    <cellStyle name="Total 2 6 5 11 2 2" xfId="47287" xr:uid="{F29EE75D-0FA4-47BE-BD81-10792257B25F}"/>
    <cellStyle name="Total 2 6 5 11 2 3" xfId="47288" xr:uid="{9F13790C-0B14-4554-AE2F-F80FEAF1F048}"/>
    <cellStyle name="Total 2 6 5 11 3" xfId="47289" xr:uid="{60330D93-B24D-4270-B358-42C5C666F4FE}"/>
    <cellStyle name="Total 2 6 5 11 3 2" xfId="47290" xr:uid="{B1607780-830B-4474-B38A-0D7CF95D8075}"/>
    <cellStyle name="Total 2 6 5 11 3 3" xfId="47291" xr:uid="{833483C0-E5D5-4BE3-982D-405D6ED72103}"/>
    <cellStyle name="Total 2 6 5 11 4" xfId="47292" xr:uid="{C0F0EC5D-0E65-42B7-90F0-F2875E209A01}"/>
    <cellStyle name="Total 2 6 5 11 4 2" xfId="47293" xr:uid="{CB51EA0B-2A7B-4C5D-80F6-BB285FAF70C1}"/>
    <cellStyle name="Total 2 6 5 11 4 3" xfId="47294" xr:uid="{9997C6EF-3102-4ACE-8542-6B89DD064C72}"/>
    <cellStyle name="Total 2 6 5 11 5" xfId="47295" xr:uid="{813CDED2-08CF-4600-B4C8-1BAEC3025851}"/>
    <cellStyle name="Total 2 6 5 11 5 2" xfId="47296" xr:uid="{E6AE219C-E60E-4FAD-937C-28E7FA2B0D9B}"/>
    <cellStyle name="Total 2 6 5 11 5 3" xfId="47297" xr:uid="{22395934-5592-409C-A5D4-CFC4DFCDCA06}"/>
    <cellStyle name="Total 2 6 5 11 6" xfId="47298" xr:uid="{D83EC166-AE3B-4C22-B68E-534496A4F660}"/>
    <cellStyle name="Total 2 6 5 11 6 2" xfId="47299" xr:uid="{CE305D6A-CB34-4F49-9C59-E7327B1A5F5D}"/>
    <cellStyle name="Total 2 6 5 11 6 3" xfId="47300" xr:uid="{75D326C6-47EC-42A2-B74D-3A92602AB75C}"/>
    <cellStyle name="Total 2 6 5 11 7" xfId="47301" xr:uid="{E708D458-741E-4930-95E2-5D84221DCA0F}"/>
    <cellStyle name="Total 2 6 5 11 8" xfId="47302" xr:uid="{BD336A16-0CDA-4820-A3B6-52BC73E8CAFE}"/>
    <cellStyle name="Total 2 6 5 12" xfId="47303" xr:uid="{6EB01670-00B8-4BE1-B096-68A30FFA0DB5}"/>
    <cellStyle name="Total 2 6 5 12 2" xfId="47304" xr:uid="{C79AF1CC-0A67-493E-A3D3-74C01FE79981}"/>
    <cellStyle name="Total 2 6 5 12 2 2" xfId="47305" xr:uid="{F70646FE-23F7-4B51-B68D-EDBEAF75BC5B}"/>
    <cellStyle name="Total 2 6 5 12 2 3" xfId="47306" xr:uid="{774BF246-7AE1-46A1-8E81-AD70F4C9C995}"/>
    <cellStyle name="Total 2 6 5 12 3" xfId="47307" xr:uid="{1BA0A66E-150B-4593-83F5-60204730C2B0}"/>
    <cellStyle name="Total 2 6 5 12 3 2" xfId="47308" xr:uid="{3CBD7738-73EA-42CE-8816-4612F3E94603}"/>
    <cellStyle name="Total 2 6 5 12 3 3" xfId="47309" xr:uid="{B02F0013-8F7A-4A8C-8DFF-21AD9C985687}"/>
    <cellStyle name="Total 2 6 5 12 4" xfId="47310" xr:uid="{8A49AA8B-0997-4A31-A6E3-76757EE847E9}"/>
    <cellStyle name="Total 2 6 5 12 4 2" xfId="47311" xr:uid="{51588CCF-A0A7-4021-AD7A-5113F491D938}"/>
    <cellStyle name="Total 2 6 5 12 4 3" xfId="47312" xr:uid="{B0AD605E-F729-477E-BA6D-6809790F20E0}"/>
    <cellStyle name="Total 2 6 5 12 5" xfId="47313" xr:uid="{E4F4B802-9A8F-4673-BABD-F92DC9549E3C}"/>
    <cellStyle name="Total 2 6 5 12 5 2" xfId="47314" xr:uid="{BEF0BAE3-6600-4751-9C78-38BB884C16D8}"/>
    <cellStyle name="Total 2 6 5 12 5 3" xfId="47315" xr:uid="{1618DEB0-A3E6-4EA8-9BA7-0C6F38AB93A3}"/>
    <cellStyle name="Total 2 6 5 12 6" xfId="47316" xr:uid="{C164F42C-FF4D-4AD1-ACAC-EDD2A3030070}"/>
    <cellStyle name="Total 2 6 5 12 6 2" xfId="47317" xr:uid="{A35152B1-1E8D-4098-8ED3-FCDA8D7CC592}"/>
    <cellStyle name="Total 2 6 5 12 6 3" xfId="47318" xr:uid="{5AA1A4BC-6257-414B-9122-FE00E580A26E}"/>
    <cellStyle name="Total 2 6 5 12 7" xfId="47319" xr:uid="{7A0C5879-1354-4BAF-92C7-9D1D4A43ECAC}"/>
    <cellStyle name="Total 2 6 5 12 8" xfId="47320" xr:uid="{616BBC4B-1EA0-43A4-8414-70E4F17FF9CF}"/>
    <cellStyle name="Total 2 6 5 13" xfId="47321" xr:uid="{4FD46805-69F0-485E-80A5-5B43A6D0CD4D}"/>
    <cellStyle name="Total 2 6 5 13 2" xfId="47322" xr:uid="{D1F281B4-8682-47DE-A052-312EF998BC65}"/>
    <cellStyle name="Total 2 6 5 13 2 2" xfId="47323" xr:uid="{A3FED261-ECAC-448C-8DC2-BEBB7B404A36}"/>
    <cellStyle name="Total 2 6 5 13 2 3" xfId="47324" xr:uid="{AA8FDB62-A351-4733-BF66-2852F75B14C1}"/>
    <cellStyle name="Total 2 6 5 13 3" xfId="47325" xr:uid="{D04A17F2-F6FD-4ABA-B694-7E50FEC502B3}"/>
    <cellStyle name="Total 2 6 5 13 3 2" xfId="47326" xr:uid="{1BE1B183-A2EF-4BA7-B48E-68BEF20370BF}"/>
    <cellStyle name="Total 2 6 5 13 3 3" xfId="47327" xr:uid="{0F0F5210-08BD-4E6E-973D-C0E6CDD7987B}"/>
    <cellStyle name="Total 2 6 5 13 4" xfId="47328" xr:uid="{A4FF58CF-23DB-4DA7-9D3F-F0B1E64417FF}"/>
    <cellStyle name="Total 2 6 5 13 4 2" xfId="47329" xr:uid="{8BC97737-B755-4223-AE3A-0110EE7A6EBC}"/>
    <cellStyle name="Total 2 6 5 13 4 3" xfId="47330" xr:uid="{93D805E0-D59D-485D-BF75-C99EFDF5FAEC}"/>
    <cellStyle name="Total 2 6 5 13 5" xfId="47331" xr:uid="{6080871D-1179-4268-97EB-E3C8C50A3E83}"/>
    <cellStyle name="Total 2 6 5 13 5 2" xfId="47332" xr:uid="{5F7455BB-21C3-4071-B82C-FDA9963DEE0A}"/>
    <cellStyle name="Total 2 6 5 13 5 3" xfId="47333" xr:uid="{477EC363-ED84-4A85-A1E4-4272A3EFA870}"/>
    <cellStyle name="Total 2 6 5 13 6" xfId="47334" xr:uid="{234EEB8E-EBAC-41B1-8180-844CFFB92B05}"/>
    <cellStyle name="Total 2 6 5 13 6 2" xfId="47335" xr:uid="{36B28041-24E9-4F9D-A0D8-5FB13A82DC22}"/>
    <cellStyle name="Total 2 6 5 13 6 3" xfId="47336" xr:uid="{68897247-F7EE-4E70-8546-DB2846F79631}"/>
    <cellStyle name="Total 2 6 5 13 7" xfId="47337" xr:uid="{DD783186-7D26-4F24-AC0A-F499D5800E99}"/>
    <cellStyle name="Total 2 6 5 13 8" xfId="47338" xr:uid="{75A33C96-A940-456C-AB28-F945449388DA}"/>
    <cellStyle name="Total 2 6 5 14" xfId="47339" xr:uid="{83E9BC68-93E6-46FF-94B2-880BD2FF37D4}"/>
    <cellStyle name="Total 2 6 5 14 2" xfId="47340" xr:uid="{3B8962BA-F278-40CA-AF2B-C03D2730C61C}"/>
    <cellStyle name="Total 2 6 5 14 2 2" xfId="47341" xr:uid="{6F275EF9-DFA5-47B3-89B8-8BCB4B2F374D}"/>
    <cellStyle name="Total 2 6 5 14 2 3" xfId="47342" xr:uid="{719F00EE-73E4-499A-848E-0D429E12E99E}"/>
    <cellStyle name="Total 2 6 5 14 3" xfId="47343" xr:uid="{19FE91B4-DF0A-40B3-9939-473CE08E754C}"/>
    <cellStyle name="Total 2 6 5 14 3 2" xfId="47344" xr:uid="{B8877A19-5616-4DA4-901C-70DEC20630CB}"/>
    <cellStyle name="Total 2 6 5 14 3 3" xfId="47345" xr:uid="{8C65E901-EB3E-463E-8BE0-AB645BF14CDF}"/>
    <cellStyle name="Total 2 6 5 14 4" xfId="47346" xr:uid="{F151E12B-280E-4E0D-82D7-7ADF88716E39}"/>
    <cellStyle name="Total 2 6 5 14 4 2" xfId="47347" xr:uid="{B1055419-1C6C-4BCD-8E94-710C604A6DCE}"/>
    <cellStyle name="Total 2 6 5 14 4 3" xfId="47348" xr:uid="{0997492E-E80C-4FF6-9E1B-FB3FDBA415F8}"/>
    <cellStyle name="Total 2 6 5 14 5" xfId="47349" xr:uid="{3E5B946B-AF2E-46D4-9A86-284B5B9A39CC}"/>
    <cellStyle name="Total 2 6 5 14 5 2" xfId="47350" xr:uid="{7B044103-9159-4691-A859-E32EED87C079}"/>
    <cellStyle name="Total 2 6 5 14 5 3" xfId="47351" xr:uid="{486778E1-3BEC-4E3B-8E2B-72D00BAABFDF}"/>
    <cellStyle name="Total 2 6 5 14 6" xfId="47352" xr:uid="{F4B4DD5E-4415-4A70-A468-2E7B4326EDC0}"/>
    <cellStyle name="Total 2 6 5 14 6 2" xfId="47353" xr:uid="{F097BADA-789A-443B-BB9B-5CFA20F9433A}"/>
    <cellStyle name="Total 2 6 5 14 6 3" xfId="47354" xr:uid="{D1C3ABE1-ADA0-411F-97A2-5F73A6C4C46D}"/>
    <cellStyle name="Total 2 6 5 14 7" xfId="47355" xr:uid="{70D5B8D2-1C0A-4C4E-978D-923EC9160AA5}"/>
    <cellStyle name="Total 2 6 5 14 8" xfId="47356" xr:uid="{56565180-565C-47FD-925B-0A3BC131734E}"/>
    <cellStyle name="Total 2 6 5 15" xfId="47357" xr:uid="{CC015DD5-A63A-4587-9687-E8AF48EC9294}"/>
    <cellStyle name="Total 2 6 5 15 2" xfId="47358" xr:uid="{4CEA8297-3BE0-4F2B-8723-01325B6EE5AE}"/>
    <cellStyle name="Total 2 6 5 15 3" xfId="47359" xr:uid="{F1CF8A8A-82F6-44C2-8779-925B0DE6C97E}"/>
    <cellStyle name="Total 2 6 5 16" xfId="47360" xr:uid="{CACAD2E1-3499-4CF4-98EF-00A1104D78A3}"/>
    <cellStyle name="Total 2 6 5 16 2" xfId="47361" xr:uid="{CC48C8D4-1CC9-45C1-AF79-163A9FBEABFA}"/>
    <cellStyle name="Total 2 6 5 16 3" xfId="47362" xr:uid="{BF1D7456-5141-4931-B4AE-F49CDE73AE04}"/>
    <cellStyle name="Total 2 6 5 17" xfId="47363" xr:uid="{7D74F39B-C7BD-4B02-BB60-40540AED91DA}"/>
    <cellStyle name="Total 2 6 5 18" xfId="47364" xr:uid="{49430B22-1463-400C-BB35-E77C478E087C}"/>
    <cellStyle name="Total 2 6 5 2" xfId="47365" xr:uid="{E8F4BFB6-3BC2-4FA9-B498-2558DEED7F4F}"/>
    <cellStyle name="Total 2 6 5 2 2" xfId="47366" xr:uid="{81A55814-0DEF-4CF0-A9F6-4F4F8EA9DBE5}"/>
    <cellStyle name="Total 2 6 5 2 2 2" xfId="47367" xr:uid="{EDAE7646-D1CA-4314-A35D-26BC07C0CF0C}"/>
    <cellStyle name="Total 2 6 5 2 2 3" xfId="47368" xr:uid="{8DBE2689-517A-40DB-ABB9-A3BA358A8104}"/>
    <cellStyle name="Total 2 6 5 2 3" xfId="47369" xr:uid="{1721B30E-C9A4-4795-A085-E53273DB8B21}"/>
    <cellStyle name="Total 2 6 5 2 3 2" xfId="47370" xr:uid="{AB8AE599-62DA-4E00-BEED-59F52F58C49F}"/>
    <cellStyle name="Total 2 6 5 2 3 3" xfId="47371" xr:uid="{E3183834-8B67-40F0-AF50-34EEAB5D707A}"/>
    <cellStyle name="Total 2 6 5 2 4" xfId="47372" xr:uid="{F5308843-D3AA-42DF-B5ED-BB865120EECF}"/>
    <cellStyle name="Total 2 6 5 2 4 2" xfId="47373" xr:uid="{33D7F874-6F6E-49B9-A3B0-098249EF75F4}"/>
    <cellStyle name="Total 2 6 5 2 4 3" xfId="47374" xr:uid="{2789BB5A-8C64-4212-B315-EF139CFC4944}"/>
    <cellStyle name="Total 2 6 5 2 5" xfId="47375" xr:uid="{ECF52DB2-11E6-4C98-8260-CBFC37B3A31C}"/>
    <cellStyle name="Total 2 6 5 2 5 2" xfId="47376" xr:uid="{B9B71BE3-34A6-4B20-942B-12070659D750}"/>
    <cellStyle name="Total 2 6 5 2 5 3" xfId="47377" xr:uid="{8A46E76C-63AF-4F29-B04A-25D1AC1FEBF8}"/>
    <cellStyle name="Total 2 6 5 2 6" xfId="47378" xr:uid="{DE368AA1-BDEE-4348-B002-89B74ABC32C7}"/>
    <cellStyle name="Total 2 6 5 2 6 2" xfId="47379" xr:uid="{A9DFDFD2-0500-4DAE-BE6C-A0630BF531FC}"/>
    <cellStyle name="Total 2 6 5 2 6 3" xfId="47380" xr:uid="{30CC4CF2-7EF7-426B-A65E-75A408ADEDA5}"/>
    <cellStyle name="Total 2 6 5 2 7" xfId="47381" xr:uid="{FA3CC7FD-2912-41D4-9659-A398F032A4B0}"/>
    <cellStyle name="Total 2 6 5 2 8" xfId="47382" xr:uid="{909ABF16-4561-42E8-A857-C7F5FB8ED8CF}"/>
    <cellStyle name="Total 2 6 5 2 9" xfId="47383" xr:uid="{BD3C00C3-B47C-48BF-A81A-1780BA002069}"/>
    <cellStyle name="Total 2 6 5 3" xfId="47384" xr:uid="{9A0BB198-F41F-4AB9-A8FF-9757A52F69AA}"/>
    <cellStyle name="Total 2 6 5 3 2" xfId="47385" xr:uid="{C43E78BE-5A9E-4D6B-95D9-C0F2FCB5A118}"/>
    <cellStyle name="Total 2 6 5 3 2 2" xfId="47386" xr:uid="{5EEF0A0B-DCCB-4F78-A3EC-C0F91B6EE8B8}"/>
    <cellStyle name="Total 2 6 5 3 2 3" xfId="47387" xr:uid="{433C7E35-6CEF-45EB-8FE1-818FD2F60DCF}"/>
    <cellStyle name="Total 2 6 5 3 3" xfId="47388" xr:uid="{4091096F-8860-4286-925B-9282E2E096FC}"/>
    <cellStyle name="Total 2 6 5 3 3 2" xfId="47389" xr:uid="{DF7CB9F3-D577-486A-8273-B690E6617137}"/>
    <cellStyle name="Total 2 6 5 3 3 3" xfId="47390" xr:uid="{77E8DC31-52A0-4313-B1AD-35A8C8306C48}"/>
    <cellStyle name="Total 2 6 5 3 4" xfId="47391" xr:uid="{AFFAC0A8-2375-4B05-BDE1-0BA88199226F}"/>
    <cellStyle name="Total 2 6 5 3 4 2" xfId="47392" xr:uid="{8C5C7187-D779-4CBE-96CB-48A4E0BD3430}"/>
    <cellStyle name="Total 2 6 5 3 4 3" xfId="47393" xr:uid="{B40B8B5B-B469-4D67-AAB5-E5F5BFA34124}"/>
    <cellStyle name="Total 2 6 5 3 5" xfId="47394" xr:uid="{DB4B6124-F756-43CF-B7F8-030C43D679A9}"/>
    <cellStyle name="Total 2 6 5 3 5 2" xfId="47395" xr:uid="{DA49B1F5-484D-4551-AE00-31E4250CC67F}"/>
    <cellStyle name="Total 2 6 5 3 5 3" xfId="47396" xr:uid="{3262964F-5B04-49DE-985D-A7F7D39D09AC}"/>
    <cellStyle name="Total 2 6 5 3 6" xfId="47397" xr:uid="{774929D5-9D41-4C50-A3D4-60235119F467}"/>
    <cellStyle name="Total 2 6 5 3 6 2" xfId="47398" xr:uid="{93F31473-705C-4804-A791-DF4DC93C5418}"/>
    <cellStyle name="Total 2 6 5 3 6 3" xfId="47399" xr:uid="{31BAF6B9-0C93-4A19-8B78-41FAB651D81E}"/>
    <cellStyle name="Total 2 6 5 3 7" xfId="47400" xr:uid="{9D9C771B-DEC2-4EB3-A932-E9D2D03F5E80}"/>
    <cellStyle name="Total 2 6 5 3 8" xfId="47401" xr:uid="{F2848D35-564C-4AFC-8BEF-0E4B7D50F77C}"/>
    <cellStyle name="Total 2 6 5 3 9" xfId="47402" xr:uid="{597DE88A-E46D-415D-87A4-22B87B9F71E9}"/>
    <cellStyle name="Total 2 6 5 4" xfId="47403" xr:uid="{9FA428DF-B791-48BC-BFDB-D34A2784C70C}"/>
    <cellStyle name="Total 2 6 5 4 2" xfId="47404" xr:uid="{D02A33AF-F317-4212-BC6B-E3D4B3594DEC}"/>
    <cellStyle name="Total 2 6 5 4 2 2" xfId="47405" xr:uid="{5CE2B0A6-41EA-4DB1-8F21-823D43BB4DE7}"/>
    <cellStyle name="Total 2 6 5 4 2 3" xfId="47406" xr:uid="{E101165E-DAB2-443F-9FA2-53D9EF7F99CF}"/>
    <cellStyle name="Total 2 6 5 4 3" xfId="47407" xr:uid="{E291A318-04C1-428B-A955-AD0B616E748F}"/>
    <cellStyle name="Total 2 6 5 4 3 2" xfId="47408" xr:uid="{FD40CC62-84DE-4C0E-9E33-A7CE5422840F}"/>
    <cellStyle name="Total 2 6 5 4 3 3" xfId="47409" xr:uid="{0D15BE96-619A-4F64-AB04-2C41269640F1}"/>
    <cellStyle name="Total 2 6 5 4 4" xfId="47410" xr:uid="{1FF20A85-0E72-48BB-B5B5-356E6CE9BB0A}"/>
    <cellStyle name="Total 2 6 5 4 4 2" xfId="47411" xr:uid="{329A0FE9-6055-41B7-A981-4DFA6E1985B1}"/>
    <cellStyle name="Total 2 6 5 4 4 3" xfId="47412" xr:uid="{C774EBC4-3F67-4A1B-BC30-4272DB0CD123}"/>
    <cellStyle name="Total 2 6 5 4 5" xfId="47413" xr:uid="{C371CB3C-E523-49B8-8546-10336D81A950}"/>
    <cellStyle name="Total 2 6 5 4 5 2" xfId="47414" xr:uid="{192B915C-7091-45C8-960F-B8A4C666DE27}"/>
    <cellStyle name="Total 2 6 5 4 5 3" xfId="47415" xr:uid="{5454D27E-400F-4A01-B0AB-3E4B691A2ABF}"/>
    <cellStyle name="Total 2 6 5 4 6" xfId="47416" xr:uid="{9D970970-4E76-44B3-8288-BAFD636C9611}"/>
    <cellStyle name="Total 2 6 5 4 6 2" xfId="47417" xr:uid="{5C7AFF93-18BF-46B4-B54C-9D5EF93EDC3B}"/>
    <cellStyle name="Total 2 6 5 4 6 3" xfId="47418" xr:uid="{DC0CBAED-7140-42BF-9CBD-54EE5706BD73}"/>
    <cellStyle name="Total 2 6 5 4 7" xfId="47419" xr:uid="{5FAFBF94-27A0-4E54-B917-F19F48D4B11A}"/>
    <cellStyle name="Total 2 6 5 4 8" xfId="47420" xr:uid="{B786D996-1004-44EC-BDED-4D141AB20564}"/>
    <cellStyle name="Total 2 6 5 4 9" xfId="47421" xr:uid="{DE9E961C-ECD6-4038-8D6E-C1FB4BA98CF6}"/>
    <cellStyle name="Total 2 6 5 5" xfId="47422" xr:uid="{F083B980-BD92-4C19-84BF-44267C4A53C3}"/>
    <cellStyle name="Total 2 6 5 5 2" xfId="47423" xr:uid="{27B50CAA-CD77-4ADD-B044-A752822C814E}"/>
    <cellStyle name="Total 2 6 5 5 2 2" xfId="47424" xr:uid="{18293D6F-658C-402B-BF19-8DED9AB1E0F4}"/>
    <cellStyle name="Total 2 6 5 5 2 3" xfId="47425" xr:uid="{D7AF3F34-3756-4B1C-9BAC-1A33FB6BD1B1}"/>
    <cellStyle name="Total 2 6 5 5 3" xfId="47426" xr:uid="{4848C8A1-1D4B-4D95-B5A8-0B02EC097831}"/>
    <cellStyle name="Total 2 6 5 5 3 2" xfId="47427" xr:uid="{AD113FEF-D782-4F3E-8C5D-FB6B5CF05186}"/>
    <cellStyle name="Total 2 6 5 5 3 3" xfId="47428" xr:uid="{FC619978-65F3-4508-8240-32F64C4FDB72}"/>
    <cellStyle name="Total 2 6 5 5 4" xfId="47429" xr:uid="{D22697F3-F30A-4414-9305-E6E347A7F2ED}"/>
    <cellStyle name="Total 2 6 5 5 4 2" xfId="47430" xr:uid="{FB996B1B-F57F-4E44-B145-F0D8E3B4C881}"/>
    <cellStyle name="Total 2 6 5 5 4 3" xfId="47431" xr:uid="{3885FFA3-556B-488B-A6BC-0010A79AD196}"/>
    <cellStyle name="Total 2 6 5 5 5" xfId="47432" xr:uid="{DE2AAEFF-CBFB-4EAB-9B8A-6605609F2332}"/>
    <cellStyle name="Total 2 6 5 5 5 2" xfId="47433" xr:uid="{ED5B69AD-CFCD-4359-9D13-2D9D77C7E388}"/>
    <cellStyle name="Total 2 6 5 5 5 3" xfId="47434" xr:uid="{4C089EB0-9B10-44A2-8F7E-300FFF50DA98}"/>
    <cellStyle name="Total 2 6 5 5 6" xfId="47435" xr:uid="{4935CE68-0FD2-45B3-BFB0-04E87F30B039}"/>
    <cellStyle name="Total 2 6 5 5 6 2" xfId="47436" xr:uid="{6B2EE048-AE79-4AE4-B6C7-B1820FB1D849}"/>
    <cellStyle name="Total 2 6 5 5 6 3" xfId="47437" xr:uid="{34AEE5C1-4171-4502-B0F0-7D4758992C26}"/>
    <cellStyle name="Total 2 6 5 5 7" xfId="47438" xr:uid="{A864F809-1B69-498C-8AAE-7AE5710CE957}"/>
    <cellStyle name="Total 2 6 5 5 8" xfId="47439" xr:uid="{51A9973E-C230-4098-82D7-E6D2D40E66C9}"/>
    <cellStyle name="Total 2 6 5 5 9" xfId="47440" xr:uid="{125DC43A-EBBA-41A8-B540-1B81085ABC14}"/>
    <cellStyle name="Total 2 6 5 6" xfId="47441" xr:uid="{45619DFE-4C13-4932-89E3-E4EB2C858AD1}"/>
    <cellStyle name="Total 2 6 5 6 2" xfId="47442" xr:uid="{E4E29FA7-6197-4D59-81CF-12417B175767}"/>
    <cellStyle name="Total 2 6 5 6 2 2" xfId="47443" xr:uid="{82144593-BCF9-4C46-9157-3D82F0B3547F}"/>
    <cellStyle name="Total 2 6 5 6 2 3" xfId="47444" xr:uid="{68A559D7-1216-4DA7-8C23-FC30D3AAFED8}"/>
    <cellStyle name="Total 2 6 5 6 3" xfId="47445" xr:uid="{01F13873-CFAF-4849-AD88-495641BFA2CE}"/>
    <cellStyle name="Total 2 6 5 6 3 2" xfId="47446" xr:uid="{40F873FA-30D5-4AC4-9771-C9895D23DC7D}"/>
    <cellStyle name="Total 2 6 5 6 3 3" xfId="47447" xr:uid="{4ED6FC9F-F1B6-4726-B8F7-68D2B804CE99}"/>
    <cellStyle name="Total 2 6 5 6 4" xfId="47448" xr:uid="{BA846E4F-3563-4EC4-893A-A89694C1F81C}"/>
    <cellStyle name="Total 2 6 5 6 4 2" xfId="47449" xr:uid="{D7C46E0C-8D1F-4B5A-8E99-F453F4774492}"/>
    <cellStyle name="Total 2 6 5 6 4 3" xfId="47450" xr:uid="{CD7BDBEC-A5D2-4142-B18F-BA1AEBE740DC}"/>
    <cellStyle name="Total 2 6 5 6 5" xfId="47451" xr:uid="{96BAD1D4-B0F5-435B-BE53-E277C2A7A5E2}"/>
    <cellStyle name="Total 2 6 5 6 5 2" xfId="47452" xr:uid="{CBB552EE-762D-4858-B80B-07DCDB270BD3}"/>
    <cellStyle name="Total 2 6 5 6 5 3" xfId="47453" xr:uid="{06A9EC4B-21FC-48C8-8DEA-0819A4FFA79D}"/>
    <cellStyle name="Total 2 6 5 6 6" xfId="47454" xr:uid="{0EB778B4-3125-4AE8-8AC3-139F2DB9790E}"/>
    <cellStyle name="Total 2 6 5 6 6 2" xfId="47455" xr:uid="{5E4EBAD6-7470-448A-AC67-EB4C97F0DD56}"/>
    <cellStyle name="Total 2 6 5 6 6 3" xfId="47456" xr:uid="{8552CA9B-2680-4772-B280-65CD030453B6}"/>
    <cellStyle name="Total 2 6 5 6 7" xfId="47457" xr:uid="{B2C86067-AD67-4C08-B040-32458C75E6A7}"/>
    <cellStyle name="Total 2 6 5 6 8" xfId="47458" xr:uid="{49A9F89A-05F0-4525-9E67-2094AABB2CDD}"/>
    <cellStyle name="Total 2 6 5 6 9" xfId="47459" xr:uid="{C3597752-36FB-421A-844A-63DE19A01BC0}"/>
    <cellStyle name="Total 2 6 5 7" xfId="47460" xr:uid="{EE3ED0BA-FA3B-4008-A9CE-E8EE24D079B6}"/>
    <cellStyle name="Total 2 6 5 7 2" xfId="47461" xr:uid="{77685BEE-AA3C-4B22-93F4-29115CF624AA}"/>
    <cellStyle name="Total 2 6 5 7 2 2" xfId="47462" xr:uid="{B2DB80EC-AACD-412D-AC3B-F959288BD767}"/>
    <cellStyle name="Total 2 6 5 7 2 3" xfId="47463" xr:uid="{DE193C49-3373-490B-BD35-4321576AF7D7}"/>
    <cellStyle name="Total 2 6 5 7 3" xfId="47464" xr:uid="{A4AF8965-DF00-41E7-A832-79B394F51629}"/>
    <cellStyle name="Total 2 6 5 7 3 2" xfId="47465" xr:uid="{9312926A-CB5F-4670-91E3-125EFF1A5AE9}"/>
    <cellStyle name="Total 2 6 5 7 3 3" xfId="47466" xr:uid="{E53C2D77-997B-48F8-9333-8E483F5EBAF2}"/>
    <cellStyle name="Total 2 6 5 7 4" xfId="47467" xr:uid="{72A28AEB-49E8-4FE0-8D68-85C410594A83}"/>
    <cellStyle name="Total 2 6 5 7 4 2" xfId="47468" xr:uid="{94EC2C2A-D04A-47BE-8DCB-D27850477B54}"/>
    <cellStyle name="Total 2 6 5 7 4 3" xfId="47469" xr:uid="{1B95D1C3-156F-4C00-93DC-6F7575958E5F}"/>
    <cellStyle name="Total 2 6 5 7 5" xfId="47470" xr:uid="{942228F7-D719-42D0-BE75-7B7EF9D398B9}"/>
    <cellStyle name="Total 2 6 5 7 5 2" xfId="47471" xr:uid="{776FDE99-118D-4868-BCE1-0492CEFB8A07}"/>
    <cellStyle name="Total 2 6 5 7 5 3" xfId="47472" xr:uid="{D5D591B0-DA7E-4B9F-81F9-CDA9B258D833}"/>
    <cellStyle name="Total 2 6 5 7 6" xfId="47473" xr:uid="{DA6E8A35-148D-46C3-8D68-DC657BC5B434}"/>
    <cellStyle name="Total 2 6 5 7 6 2" xfId="47474" xr:uid="{531BFE72-125D-4609-945B-079905A99FE9}"/>
    <cellStyle name="Total 2 6 5 7 6 3" xfId="47475" xr:uid="{AFB37049-C48F-4923-A159-08D0606DFFF5}"/>
    <cellStyle name="Total 2 6 5 7 7" xfId="47476" xr:uid="{E8729FD1-DF0F-4C11-8EB9-4C2CADA67E02}"/>
    <cellStyle name="Total 2 6 5 7 8" xfId="47477" xr:uid="{D7C369D1-70D7-428D-B946-5072057E6392}"/>
    <cellStyle name="Total 2 6 5 7 9" xfId="47478" xr:uid="{4B25724E-B4D7-454A-A407-FEB5AF8E0068}"/>
    <cellStyle name="Total 2 6 5 8" xfId="47479" xr:uid="{9394C5D8-8627-4C47-B817-7CF130A3A0A4}"/>
    <cellStyle name="Total 2 6 5 8 2" xfId="47480" xr:uid="{D828C0D5-EBD3-4BFE-8DA4-1D948A612CA1}"/>
    <cellStyle name="Total 2 6 5 8 2 2" xfId="47481" xr:uid="{EC6AAE6B-F7A7-4080-9A0E-9437F7DA5833}"/>
    <cellStyle name="Total 2 6 5 8 2 3" xfId="47482" xr:uid="{61DD8476-2CB3-42FF-8417-DC153F49AAAA}"/>
    <cellStyle name="Total 2 6 5 8 3" xfId="47483" xr:uid="{6F19029C-E745-47F5-8AD6-3C1CF25E0D78}"/>
    <cellStyle name="Total 2 6 5 8 3 2" xfId="47484" xr:uid="{ADEC3AF3-077F-4AF4-AA54-4A2D0DDE8BA0}"/>
    <cellStyle name="Total 2 6 5 8 3 3" xfId="47485" xr:uid="{5440AD70-B80F-4C9C-897F-5F1B9C0F08BF}"/>
    <cellStyle name="Total 2 6 5 8 4" xfId="47486" xr:uid="{DC121D15-8C9F-4764-9344-78697D636BFF}"/>
    <cellStyle name="Total 2 6 5 8 4 2" xfId="47487" xr:uid="{2A8F1746-1D6F-4A4D-9A21-EA969B05E9E5}"/>
    <cellStyle name="Total 2 6 5 8 4 3" xfId="47488" xr:uid="{ACCB9254-FEAE-450E-BF96-170DB9EC1ED2}"/>
    <cellStyle name="Total 2 6 5 8 5" xfId="47489" xr:uid="{6ACB9338-C668-407C-87C5-F30908E1A1D0}"/>
    <cellStyle name="Total 2 6 5 8 5 2" xfId="47490" xr:uid="{DAEDA550-F3DD-4074-B729-BFD54201A459}"/>
    <cellStyle name="Total 2 6 5 8 5 3" xfId="47491" xr:uid="{1EF150DA-26C1-492A-8081-E092FA67D8FA}"/>
    <cellStyle name="Total 2 6 5 8 6" xfId="47492" xr:uid="{A26EEBF5-4DDE-4CDA-A0DA-B10B1AF36605}"/>
    <cellStyle name="Total 2 6 5 8 6 2" xfId="47493" xr:uid="{878DD362-1D4D-4883-81FE-1157DD34388A}"/>
    <cellStyle name="Total 2 6 5 8 6 3" xfId="47494" xr:uid="{B6F6E687-EBEB-42E5-9A3E-C736C957896B}"/>
    <cellStyle name="Total 2 6 5 8 7" xfId="47495" xr:uid="{FDBA0272-2009-4324-9511-4B661BCB9F7B}"/>
    <cellStyle name="Total 2 6 5 8 8" xfId="47496" xr:uid="{721A0F99-4F67-4B07-B1C9-9EF4FA50EE9F}"/>
    <cellStyle name="Total 2 6 5 8 9" xfId="47497" xr:uid="{13FB64E8-7234-4B1F-9DD7-C3AB628958A1}"/>
    <cellStyle name="Total 2 6 5 9" xfId="47498" xr:uid="{A01A1F75-4E18-4F70-9A18-4AA20CA19817}"/>
    <cellStyle name="Total 2 6 5 9 2" xfId="47499" xr:uid="{1327D656-44E6-4EBB-AABE-87EC0DB91BAA}"/>
    <cellStyle name="Total 2 6 5 9 2 2" xfId="47500" xr:uid="{50FB0C49-E2EC-48D9-9DA7-91D067F28EE8}"/>
    <cellStyle name="Total 2 6 5 9 2 3" xfId="47501" xr:uid="{02AA9E62-8AB2-4362-AC8C-D6110A1F5BB7}"/>
    <cellStyle name="Total 2 6 5 9 3" xfId="47502" xr:uid="{08592D1E-44C0-41CD-9BDF-7E5DBAE13130}"/>
    <cellStyle name="Total 2 6 5 9 3 2" xfId="47503" xr:uid="{59A03320-1FF2-484F-93F5-3BDD8488F3EA}"/>
    <cellStyle name="Total 2 6 5 9 3 3" xfId="47504" xr:uid="{D0601E39-9CB6-48F7-A30C-28798D62F48E}"/>
    <cellStyle name="Total 2 6 5 9 4" xfId="47505" xr:uid="{8700DFBF-9FD0-4B26-82DE-99D39B170ECC}"/>
    <cellStyle name="Total 2 6 5 9 4 2" xfId="47506" xr:uid="{93FF7341-820B-4F3A-8512-D05752359D06}"/>
    <cellStyle name="Total 2 6 5 9 4 3" xfId="47507" xr:uid="{049DC031-53E9-4288-8256-DE798F27A972}"/>
    <cellStyle name="Total 2 6 5 9 5" xfId="47508" xr:uid="{3BA28067-05FF-4C86-AE63-F2B85825BB63}"/>
    <cellStyle name="Total 2 6 5 9 5 2" xfId="47509" xr:uid="{2AA291D2-18F7-4721-8936-1AB146A4A204}"/>
    <cellStyle name="Total 2 6 5 9 5 3" xfId="47510" xr:uid="{32BBC332-4E49-4596-AFB2-A178CE2AE0D0}"/>
    <cellStyle name="Total 2 6 5 9 6" xfId="47511" xr:uid="{1DD79CAA-96B6-4276-B538-B8C7A022675B}"/>
    <cellStyle name="Total 2 6 5 9 6 2" xfId="47512" xr:uid="{75C9FD2F-60FF-4BD9-9205-84B9F3061942}"/>
    <cellStyle name="Total 2 6 5 9 6 3" xfId="47513" xr:uid="{856125BD-BBF4-448E-9769-EFBB448E747B}"/>
    <cellStyle name="Total 2 6 5 9 7" xfId="47514" xr:uid="{45781AC4-55DB-400B-85BE-DE64916CED64}"/>
    <cellStyle name="Total 2 6 5 9 8" xfId="47515" xr:uid="{3A74B219-215F-498C-8B21-B640DF8EE978}"/>
    <cellStyle name="Total 2 6 6" xfId="47516" xr:uid="{B6921A82-6DF4-4D30-AED4-9C522ECACE4F}"/>
    <cellStyle name="Total 2 6 6 10" xfId="47517" xr:uid="{786E137C-E3DC-4533-B71A-83BC32503005}"/>
    <cellStyle name="Total 2 6 6 11" xfId="47518" xr:uid="{80EC5EF1-B0F4-4C34-9E7E-A4428C789954}"/>
    <cellStyle name="Total 2 6 6 2" xfId="47519" xr:uid="{29ABDC5D-FBA6-489C-BAD8-D8C32C9349B6}"/>
    <cellStyle name="Total 2 6 6 2 2" xfId="47520" xr:uid="{2522D113-DCEA-4D93-82DE-51C507A3FE15}"/>
    <cellStyle name="Total 2 6 6 2 3" xfId="47521" xr:uid="{2007AA55-C06A-4870-AB6C-34D2687FB7A8}"/>
    <cellStyle name="Total 2 6 6 2 4" xfId="47522" xr:uid="{3CA23D92-B61D-4E89-BE2C-BA286682ED09}"/>
    <cellStyle name="Total 2 6 6 3" xfId="47523" xr:uid="{6388F394-F46F-4D31-BEDB-E8BAD0EC6738}"/>
    <cellStyle name="Total 2 6 6 3 2" xfId="47524" xr:uid="{A0866E56-263E-4F0B-A980-7DC266ADA9CF}"/>
    <cellStyle name="Total 2 6 6 3 3" xfId="47525" xr:uid="{DA90B636-4E22-4FDB-8168-1AA8C3ABC286}"/>
    <cellStyle name="Total 2 6 6 3 4" xfId="47526" xr:uid="{51529013-39E1-4907-802D-67B00BF50285}"/>
    <cellStyle name="Total 2 6 6 4" xfId="47527" xr:uid="{348AF1A9-65B7-4FC7-87BA-C1EB10C934BC}"/>
    <cellStyle name="Total 2 6 6 4 2" xfId="47528" xr:uid="{5DFF9EA2-7985-49AF-B436-6E03EFB20916}"/>
    <cellStyle name="Total 2 6 6 4 3" xfId="47529" xr:uid="{F55152FE-AA1F-4510-81FF-7CD29DFE9661}"/>
    <cellStyle name="Total 2 6 6 4 4" xfId="47530" xr:uid="{8CDCAC6F-9B9B-4BA2-9D60-A5721659B373}"/>
    <cellStyle name="Total 2 6 6 5" xfId="47531" xr:uid="{457BE67A-5388-4949-B5BD-EFF3EF42881B}"/>
    <cellStyle name="Total 2 6 6 5 2" xfId="47532" xr:uid="{FD4F1ACE-7B79-46C8-B640-F5BE8B1891E9}"/>
    <cellStyle name="Total 2 6 6 5 3" xfId="47533" xr:uid="{60B09E40-3C65-4D86-BEFD-0C5B3D8E50F9}"/>
    <cellStyle name="Total 2 6 6 5 4" xfId="47534" xr:uid="{2E6500AC-BDE4-4BF1-81DE-82FB3B7BD4B2}"/>
    <cellStyle name="Total 2 6 6 6" xfId="47535" xr:uid="{130E7591-AAC2-4CBB-B7EB-92BCAFA2A664}"/>
    <cellStyle name="Total 2 6 6 6 2" xfId="47536" xr:uid="{AC5D6A04-6778-4294-8CCD-7685276A0F57}"/>
    <cellStyle name="Total 2 6 6 6 3" xfId="47537" xr:uid="{2E90EA1B-2F76-458F-8597-1E75E8504370}"/>
    <cellStyle name="Total 2 6 6 6 4" xfId="47538" xr:uid="{8F08DE47-9F22-486B-8A2E-947CBCE534A4}"/>
    <cellStyle name="Total 2 6 6 7" xfId="47539" xr:uid="{BF0B0E93-3ACE-4A24-8A54-B96A64036373}"/>
    <cellStyle name="Total 2 6 6 8" xfId="47540" xr:uid="{CEB84584-9542-4F74-B2B2-956B80FBFB61}"/>
    <cellStyle name="Total 2 6 6 9" xfId="47541" xr:uid="{1289E43E-C0B2-4DB9-B589-275CAE0F94CF}"/>
    <cellStyle name="Total 2 6 7" xfId="47542" xr:uid="{18972C61-390C-48B6-AC9E-72320A5FC6E9}"/>
    <cellStyle name="Total 2 6 7 10" xfId="47543" xr:uid="{FF18320B-5DF6-478D-8928-174D03EECCDA}"/>
    <cellStyle name="Total 2 6 7 2" xfId="47544" xr:uid="{5B174AA8-8ADF-4270-AC2B-9EF1F9FB95AB}"/>
    <cellStyle name="Total 2 6 7 2 2" xfId="47545" xr:uid="{FBD007B9-FBF4-4B2D-96EE-9869E318CBC0}"/>
    <cellStyle name="Total 2 6 7 2 3" xfId="47546" xr:uid="{A09C1023-2F8E-40AE-B6A3-C6AE8F628C65}"/>
    <cellStyle name="Total 2 6 7 2 4" xfId="47547" xr:uid="{D1C076DD-6798-426E-91F2-41772123A539}"/>
    <cellStyle name="Total 2 6 7 3" xfId="47548" xr:uid="{1103A0BB-7503-4655-8D15-8571BD9E84CD}"/>
    <cellStyle name="Total 2 6 7 3 2" xfId="47549" xr:uid="{78743C30-C0FC-48A0-B58A-17F73A48D230}"/>
    <cellStyle name="Total 2 6 7 3 3" xfId="47550" xr:uid="{6DECF8FD-C6AF-460B-87AA-D7DEAD9CF713}"/>
    <cellStyle name="Total 2 6 7 3 4" xfId="47551" xr:uid="{B364B29A-D052-4451-ADCF-761D1BDD91A4}"/>
    <cellStyle name="Total 2 6 7 4" xfId="47552" xr:uid="{3C0E0B0A-495F-47DA-8B55-033315B69A92}"/>
    <cellStyle name="Total 2 6 7 4 2" xfId="47553" xr:uid="{85FBEC7B-0A7E-4FA0-9757-A78172973551}"/>
    <cellStyle name="Total 2 6 7 4 3" xfId="47554" xr:uid="{843A292C-DB08-4F05-8CE8-9926C7F19FE7}"/>
    <cellStyle name="Total 2 6 7 4 4" xfId="47555" xr:uid="{7E561E2C-252B-41DA-8224-CE4694B7244A}"/>
    <cellStyle name="Total 2 6 7 5" xfId="47556" xr:uid="{E1E1E6B3-08E1-450F-93FB-1306C24AE1C5}"/>
    <cellStyle name="Total 2 6 7 5 2" xfId="47557" xr:uid="{C406306D-0BA1-459D-A19E-6B072D395BBD}"/>
    <cellStyle name="Total 2 6 7 5 3" xfId="47558" xr:uid="{28C9A855-C72B-486C-A8C2-393CABA54FA6}"/>
    <cellStyle name="Total 2 6 7 5 4" xfId="47559" xr:uid="{8B1A7D87-A39D-44D2-B961-EDEEC3B2E6D4}"/>
    <cellStyle name="Total 2 6 7 6" xfId="47560" xr:uid="{274013F2-1AD9-41DF-8521-F93F1CAC1B7D}"/>
    <cellStyle name="Total 2 6 7 6 2" xfId="47561" xr:uid="{F051F5BA-983C-4B1D-B2D2-B16D84EE56F0}"/>
    <cellStyle name="Total 2 6 7 6 3" xfId="47562" xr:uid="{FF6701B0-F69C-4074-963E-A5020BC0B995}"/>
    <cellStyle name="Total 2 6 7 6 4" xfId="47563" xr:uid="{E4E3D91C-C813-418B-85AB-E9F0732C63A8}"/>
    <cellStyle name="Total 2 6 7 7" xfId="47564" xr:uid="{0A37E610-C920-40CF-AF93-86E5DF99C2B3}"/>
    <cellStyle name="Total 2 6 7 8" xfId="47565" xr:uid="{5C360B52-9861-41F6-8590-8811E41F3569}"/>
    <cellStyle name="Total 2 6 7 9" xfId="47566" xr:uid="{2BE0ECDB-835A-403A-8A75-3BDF33960147}"/>
    <cellStyle name="Total 2 6 8" xfId="47567" xr:uid="{B65D233F-2DA3-4A4A-B328-B26D45988065}"/>
    <cellStyle name="Total 2 6 8 2" xfId="47568" xr:uid="{9987DC79-D7EA-4A17-B6A8-225F06C99952}"/>
    <cellStyle name="Total 2 6 8 2 2" xfId="47569" xr:uid="{A8D24453-1238-4D8F-8D96-F8386283E8F9}"/>
    <cellStyle name="Total 2 6 8 2 3" xfId="47570" xr:uid="{DD8DADDA-8DC5-4D0A-A2F3-28AB0BE1E32C}"/>
    <cellStyle name="Total 2 6 8 3" xfId="47571" xr:uid="{40C02768-AC67-4DCD-83BA-2304C07B6637}"/>
    <cellStyle name="Total 2 6 8 3 2" xfId="47572" xr:uid="{D0775721-8BA4-4F71-9864-3183757DA3AE}"/>
    <cellStyle name="Total 2 6 8 3 3" xfId="47573" xr:uid="{AE2E7CBD-10E7-4FD8-ADC3-53E4FAB14B06}"/>
    <cellStyle name="Total 2 6 8 4" xfId="47574" xr:uid="{EDBDA74F-8544-46D9-8FB4-C40AEB8CE631}"/>
    <cellStyle name="Total 2 6 8 4 2" xfId="47575" xr:uid="{60957C9C-EDE4-4C1B-B91B-8326EBB3B9C8}"/>
    <cellStyle name="Total 2 6 8 4 3" xfId="47576" xr:uid="{F71C05F9-0C70-47AF-B141-9CA14B14E2C8}"/>
    <cellStyle name="Total 2 6 8 5" xfId="47577" xr:uid="{83941D77-416F-47FE-97AD-AF2EF0490FBD}"/>
    <cellStyle name="Total 2 6 8 5 2" xfId="47578" xr:uid="{1C90E386-72E3-4674-A995-314CCDD2C08D}"/>
    <cellStyle name="Total 2 6 8 5 3" xfId="47579" xr:uid="{78DFF9B2-0BF0-45B1-B551-54A563FC57C8}"/>
    <cellStyle name="Total 2 6 8 6" xfId="47580" xr:uid="{A9C5254E-5146-418C-9575-06CE1300B4C0}"/>
    <cellStyle name="Total 2 6 8 6 2" xfId="47581" xr:uid="{F3281309-2E38-4B16-8FFB-F2D7AAEB2E62}"/>
    <cellStyle name="Total 2 6 8 6 3" xfId="47582" xr:uid="{DA212FFB-3CC1-4F63-8BC6-5A505987AA0B}"/>
    <cellStyle name="Total 2 6 8 7" xfId="47583" xr:uid="{27BA50CF-BE14-494A-9336-605832A0A444}"/>
    <cellStyle name="Total 2 6 8 8" xfId="47584" xr:uid="{3B0A369F-A4AE-44D3-B98F-5924907A48A0}"/>
    <cellStyle name="Total 2 6 8 9" xfId="47585" xr:uid="{72589FE0-DEC4-4751-A514-0886E23F3C35}"/>
    <cellStyle name="Total 2 6 9" xfId="47586" xr:uid="{28976762-6E8F-48AF-A4B6-C48BC88016CC}"/>
    <cellStyle name="Total 2 6 9 2" xfId="47587" xr:uid="{1B2BBE0B-3F12-4BFD-ABC6-EA018B0BE9FF}"/>
    <cellStyle name="Total 2 6 9 2 2" xfId="47588" xr:uid="{367D14FB-6A1E-40B2-95B8-04679D160F48}"/>
    <cellStyle name="Total 2 6 9 2 3" xfId="47589" xr:uid="{692A2C26-37C6-4B91-92D9-A0382E109EF4}"/>
    <cellStyle name="Total 2 6 9 3" xfId="47590" xr:uid="{65651B7F-C722-4258-B493-A44B03DD6DCE}"/>
    <cellStyle name="Total 2 6 9 3 2" xfId="47591" xr:uid="{D822856E-8706-4209-8BA5-59A755256E58}"/>
    <cellStyle name="Total 2 6 9 3 3" xfId="47592" xr:uid="{0772C201-E1D6-40D1-9B99-0F7AD4BC4280}"/>
    <cellStyle name="Total 2 6 9 4" xfId="47593" xr:uid="{D8B22973-1739-4AF5-AE03-5826EC814CCD}"/>
    <cellStyle name="Total 2 6 9 4 2" xfId="47594" xr:uid="{EE90768D-3FB8-4834-ADB1-C7EF8AF82FBF}"/>
    <cellStyle name="Total 2 6 9 4 3" xfId="47595" xr:uid="{E86B04F5-A5F6-4B68-BE25-02F5FE6972D5}"/>
    <cellStyle name="Total 2 6 9 5" xfId="47596" xr:uid="{94B05E8F-B514-4C44-A2D9-0B4802874559}"/>
    <cellStyle name="Total 2 6 9 5 2" xfId="47597" xr:uid="{A9F09082-A513-4B2D-8DD7-2F45D996F81B}"/>
    <cellStyle name="Total 2 6 9 5 3" xfId="47598" xr:uid="{543DF601-227C-47C6-B8E3-67236E8A5F48}"/>
    <cellStyle name="Total 2 6 9 6" xfId="47599" xr:uid="{048C9CD7-7270-4625-99CB-0235CAFE05D3}"/>
    <cellStyle name="Total 2 6 9 6 2" xfId="47600" xr:uid="{4F269FFA-6929-4B8F-B185-F6D684820C30}"/>
    <cellStyle name="Total 2 6 9 6 3" xfId="47601" xr:uid="{21741C7A-3C65-4162-9C0B-3B241C228575}"/>
    <cellStyle name="Total 2 6 9 7" xfId="47602" xr:uid="{D5500D72-B1EB-4902-A215-E99D011279FF}"/>
    <cellStyle name="Total 2 6 9 8" xfId="47603" xr:uid="{F45F60D7-8AF4-4EB8-8E52-89449B04D8EB}"/>
    <cellStyle name="Total 2 6 9 9" xfId="47604" xr:uid="{4DBFB4CD-333F-4144-B0FF-44E67F2C4BD0}"/>
    <cellStyle name="Total 2 7" xfId="47605" xr:uid="{2AD51554-7091-4F8D-83DB-F7D51C353FAA}"/>
    <cellStyle name="Total 2 7 10" xfId="47606" xr:uid="{E7324C4B-0ECD-492B-88F5-39CD0DB1A90B}"/>
    <cellStyle name="Total 2 7 10 2" xfId="47607" xr:uid="{2D8F8214-CFB3-4F0F-B796-DB6B2D89EBBE}"/>
    <cellStyle name="Total 2 7 10 2 2" xfId="47608" xr:uid="{35208E90-AE17-45C6-9CC2-7FBC7BCAB7C1}"/>
    <cellStyle name="Total 2 7 10 2 3" xfId="47609" xr:uid="{DA8E7363-2B0A-420E-A67B-7F54F5D091C6}"/>
    <cellStyle name="Total 2 7 10 3" xfId="47610" xr:uid="{FBA02F73-AC25-4314-8C82-CA1105B6A0DD}"/>
    <cellStyle name="Total 2 7 10 3 2" xfId="47611" xr:uid="{4A74B6C4-E70C-4BE2-B3B7-B40CA60E1223}"/>
    <cellStyle name="Total 2 7 10 3 3" xfId="47612" xr:uid="{B05D415C-08FB-4036-AF3B-8956A4DA404F}"/>
    <cellStyle name="Total 2 7 10 4" xfId="47613" xr:uid="{34F128AA-7C13-425A-B9C8-8A32BECD77F5}"/>
    <cellStyle name="Total 2 7 10 4 2" xfId="47614" xr:uid="{97A117FD-FF9F-486E-88AE-4AA82F9DE85A}"/>
    <cellStyle name="Total 2 7 10 4 3" xfId="47615" xr:uid="{93B06895-9C28-4950-AADD-18B6205FB787}"/>
    <cellStyle name="Total 2 7 10 5" xfId="47616" xr:uid="{2A335DF7-6567-4DB9-AF5E-0D1C412F6EFF}"/>
    <cellStyle name="Total 2 7 10 5 2" xfId="47617" xr:uid="{B8F00F81-0CB5-4EB2-A59D-1B7F2D70A50E}"/>
    <cellStyle name="Total 2 7 10 5 3" xfId="47618" xr:uid="{55AE0C51-781D-45C8-93C3-2AF69C0F56EE}"/>
    <cellStyle name="Total 2 7 10 6" xfId="47619" xr:uid="{CFB2D692-0643-40A8-A4D2-0280852B3DBA}"/>
    <cellStyle name="Total 2 7 10 6 2" xfId="47620" xr:uid="{75D0F2D6-F786-430C-9C60-3517EAE8FA6F}"/>
    <cellStyle name="Total 2 7 10 6 3" xfId="47621" xr:uid="{E17B020B-8CB7-4DCF-B9AF-CC61037697F0}"/>
    <cellStyle name="Total 2 7 10 7" xfId="47622" xr:uid="{F8257EA5-F63E-4E09-ABDE-B99D773AF640}"/>
    <cellStyle name="Total 2 7 10 8" xfId="47623" xr:uid="{C3FAC938-EFE3-4466-A1F0-4E9F2E018435}"/>
    <cellStyle name="Total 2 7 10 9" xfId="47624" xr:uid="{20E21EED-7F59-455A-8AF0-967338DE7592}"/>
    <cellStyle name="Total 2 7 11" xfId="47625" xr:uid="{3519E6A6-EBD9-4F00-A733-53EF04629C53}"/>
    <cellStyle name="Total 2 7 11 2" xfId="47626" xr:uid="{C21884F1-E48C-4502-9F8B-7C55D4DB3989}"/>
    <cellStyle name="Total 2 7 11 2 2" xfId="47627" xr:uid="{DEF6660D-61D0-4B9E-B30A-6E3EB071AFC7}"/>
    <cellStyle name="Total 2 7 11 2 3" xfId="47628" xr:uid="{1311D847-CC92-45DE-A8EA-255B1AE0DA9D}"/>
    <cellStyle name="Total 2 7 11 3" xfId="47629" xr:uid="{2A77C0CE-640D-4293-8463-0AB459D872C6}"/>
    <cellStyle name="Total 2 7 11 3 2" xfId="47630" xr:uid="{A892F2A3-2938-456C-8061-5B4DA9C8679A}"/>
    <cellStyle name="Total 2 7 11 3 3" xfId="47631" xr:uid="{F449021A-7535-4FC9-9C6F-A04F2C4A6A64}"/>
    <cellStyle name="Total 2 7 11 4" xfId="47632" xr:uid="{0DB87C10-D9D4-40A0-B251-A968CFE6A3FA}"/>
    <cellStyle name="Total 2 7 11 4 2" xfId="47633" xr:uid="{671A7FE8-4FA2-421E-A1E8-3B6AC227CE51}"/>
    <cellStyle name="Total 2 7 11 4 3" xfId="47634" xr:uid="{574F19F3-5801-464F-BA06-52AE43F49C2A}"/>
    <cellStyle name="Total 2 7 11 5" xfId="47635" xr:uid="{6CF08E11-ED65-4FE3-AC0E-26661F1FA2B9}"/>
    <cellStyle name="Total 2 7 11 5 2" xfId="47636" xr:uid="{2FB1652B-89C6-48C2-8D97-A50D10C7C5B0}"/>
    <cellStyle name="Total 2 7 11 5 3" xfId="47637" xr:uid="{075E61A5-1590-4826-B74A-E0F9FAE44100}"/>
    <cellStyle name="Total 2 7 11 6" xfId="47638" xr:uid="{62F6A702-A548-4D1E-82ED-755DEF1A572C}"/>
    <cellStyle name="Total 2 7 11 6 2" xfId="47639" xr:uid="{FE6B84DE-143C-4A3D-AF14-6E2DFB597056}"/>
    <cellStyle name="Total 2 7 11 6 3" xfId="47640" xr:uid="{4429603A-C57B-4582-9D1E-8A79FFDB2624}"/>
    <cellStyle name="Total 2 7 11 7" xfId="47641" xr:uid="{65A82048-8FE9-492A-A165-19B988D544BD}"/>
    <cellStyle name="Total 2 7 11 8" xfId="47642" xr:uid="{F2B39ADF-454E-4C0A-86AF-F713AF5E1457}"/>
    <cellStyle name="Total 2 7 11 9" xfId="47643" xr:uid="{688F10B5-030A-42C0-8602-3625BB0D62ED}"/>
    <cellStyle name="Total 2 7 12" xfId="47644" xr:uid="{DADC5C4B-6E3F-4E0C-ABD4-3A788EF3D23C}"/>
    <cellStyle name="Total 2 7 12 2" xfId="47645" xr:uid="{AA5A37CB-18EA-4BFD-A1BD-4ECE3241FA89}"/>
    <cellStyle name="Total 2 7 12 2 2" xfId="47646" xr:uid="{447D696E-FAB5-4EE6-9FE1-7B268657C6B2}"/>
    <cellStyle name="Total 2 7 12 2 3" xfId="47647" xr:uid="{64FA1374-781A-4450-ACB3-D0475CC94D2C}"/>
    <cellStyle name="Total 2 7 12 3" xfId="47648" xr:uid="{471083D8-7AE7-4973-A702-AFDAC515F8D6}"/>
    <cellStyle name="Total 2 7 12 3 2" xfId="47649" xr:uid="{9BB37C7E-F7CB-4CDD-B111-81B3A4EA99B8}"/>
    <cellStyle name="Total 2 7 12 3 3" xfId="47650" xr:uid="{C48B0EEF-716E-44BC-A877-0744229ECED4}"/>
    <cellStyle name="Total 2 7 12 4" xfId="47651" xr:uid="{CDF3006A-6B37-4BD6-AE2C-D1C09B3B0F03}"/>
    <cellStyle name="Total 2 7 12 4 2" xfId="47652" xr:uid="{6282C2B6-2CA2-4726-B9AC-3DD07B6D495B}"/>
    <cellStyle name="Total 2 7 12 4 3" xfId="47653" xr:uid="{CCF02884-1207-404C-AA05-B3AF38912E74}"/>
    <cellStyle name="Total 2 7 12 5" xfId="47654" xr:uid="{F343840F-BCEA-4AD7-BA58-7F7F008D0142}"/>
    <cellStyle name="Total 2 7 12 5 2" xfId="47655" xr:uid="{DA911D63-C51F-4D7A-8A28-59CDB21538BE}"/>
    <cellStyle name="Total 2 7 12 5 3" xfId="47656" xr:uid="{730381F3-FDA8-4D7D-A0B4-4455A37DD498}"/>
    <cellStyle name="Total 2 7 12 6" xfId="47657" xr:uid="{8C7ACFB2-64FD-45C3-8237-7DEA717BDFAA}"/>
    <cellStyle name="Total 2 7 12 6 2" xfId="47658" xr:uid="{64A4BF10-6279-4D8B-BD95-FFB2723091BE}"/>
    <cellStyle name="Total 2 7 12 6 3" xfId="47659" xr:uid="{46124715-357B-4E3C-B207-2EC00CE69163}"/>
    <cellStyle name="Total 2 7 12 7" xfId="47660" xr:uid="{94970C39-9ED7-4F14-B474-307A358FB3CA}"/>
    <cellStyle name="Total 2 7 12 8" xfId="47661" xr:uid="{49A924C9-3B5A-41FD-93D1-6BF8FE7FC22C}"/>
    <cellStyle name="Total 2 7 12 9" xfId="47662" xr:uid="{2C4DE1A7-F2D1-4208-9130-16A78AB603EE}"/>
    <cellStyle name="Total 2 7 13" xfId="47663" xr:uid="{487CE3AC-2059-42AA-A4FA-E3D66AC063EC}"/>
    <cellStyle name="Total 2 7 13 2" xfId="47664" xr:uid="{02C28CF0-8B95-4AC8-B7BC-18F3EE8F8AFC}"/>
    <cellStyle name="Total 2 7 13 2 2" xfId="47665" xr:uid="{7DC19AE5-FD97-4854-B7F7-0F5E20FB09F1}"/>
    <cellStyle name="Total 2 7 13 2 3" xfId="47666" xr:uid="{A7A550EE-ECE6-4E5F-AEA7-17BBC0CF351A}"/>
    <cellStyle name="Total 2 7 13 3" xfId="47667" xr:uid="{790ED682-7A75-42ED-95BB-7E215661902D}"/>
    <cellStyle name="Total 2 7 13 3 2" xfId="47668" xr:uid="{D05A9356-22EB-400B-A76F-D912BB72DFFC}"/>
    <cellStyle name="Total 2 7 13 3 3" xfId="47669" xr:uid="{0A3FD628-D936-409A-B21B-8E7C5EC11B20}"/>
    <cellStyle name="Total 2 7 13 4" xfId="47670" xr:uid="{C2DF3707-81F9-491F-A4BF-88ADF290E22B}"/>
    <cellStyle name="Total 2 7 13 4 2" xfId="47671" xr:uid="{D718848D-B313-41C3-A6E9-11D745D19FCC}"/>
    <cellStyle name="Total 2 7 13 4 3" xfId="47672" xr:uid="{DB92F53B-5CA7-4BBF-AB5A-52F7B15BF117}"/>
    <cellStyle name="Total 2 7 13 5" xfId="47673" xr:uid="{51FD29FD-829B-49DF-807B-3B35C68114D6}"/>
    <cellStyle name="Total 2 7 13 5 2" xfId="47674" xr:uid="{D6BB0197-A607-4C62-9ECF-451EBF9E2E09}"/>
    <cellStyle name="Total 2 7 13 5 3" xfId="47675" xr:uid="{47DD9092-B0E4-41DC-B6AD-83FB7B946B76}"/>
    <cellStyle name="Total 2 7 13 6" xfId="47676" xr:uid="{2C9516B6-927E-4134-8BAD-1BC638095734}"/>
    <cellStyle name="Total 2 7 13 6 2" xfId="47677" xr:uid="{54170259-61D6-47A0-8244-7DB657841BE5}"/>
    <cellStyle name="Total 2 7 13 6 3" xfId="47678" xr:uid="{C23615DD-447D-4F8B-8E16-F1DD5621C944}"/>
    <cellStyle name="Total 2 7 13 7" xfId="47679" xr:uid="{7E3A66C8-4F46-4204-B432-0814439D84FD}"/>
    <cellStyle name="Total 2 7 13 8" xfId="47680" xr:uid="{62CFAE92-1609-44E4-A1BB-A0035F1136F3}"/>
    <cellStyle name="Total 2 7 13 9" xfId="47681" xr:uid="{C02A3F15-B773-4E47-AD93-98D565907909}"/>
    <cellStyle name="Total 2 7 14" xfId="47682" xr:uid="{2DAF62FA-E841-4CD5-9E1A-7F5AFEDB9CCF}"/>
    <cellStyle name="Total 2 7 14 2" xfId="47683" xr:uid="{A4356863-8722-492B-9757-CB1952A3C426}"/>
    <cellStyle name="Total 2 7 14 2 2" xfId="47684" xr:uid="{515CF598-8AC5-4DA3-803D-09594DBFE2F8}"/>
    <cellStyle name="Total 2 7 14 2 3" xfId="47685" xr:uid="{2252CE19-815B-4C0C-B39F-E0AF4C91B052}"/>
    <cellStyle name="Total 2 7 14 3" xfId="47686" xr:uid="{BBA7B3EE-F8BE-43A4-8672-2100ED2F0B7F}"/>
    <cellStyle name="Total 2 7 14 3 2" xfId="47687" xr:uid="{401F0D52-7BAC-42F0-B6C0-ED5816FB4E82}"/>
    <cellStyle name="Total 2 7 14 3 3" xfId="47688" xr:uid="{EA970CBC-C6F4-44EA-BAFC-108E220DB637}"/>
    <cellStyle name="Total 2 7 14 4" xfId="47689" xr:uid="{81FECA83-05D3-45AD-8AB8-9E5A8AB4EC8F}"/>
    <cellStyle name="Total 2 7 14 4 2" xfId="47690" xr:uid="{E60C04D8-DC0C-4857-AAAD-3F4AA9316245}"/>
    <cellStyle name="Total 2 7 14 4 3" xfId="47691" xr:uid="{769B07BA-BCC0-48AA-95D2-AA4E2C6875D8}"/>
    <cellStyle name="Total 2 7 14 5" xfId="47692" xr:uid="{E5D616E7-7F4F-49F0-986A-2FCE195BF36D}"/>
    <cellStyle name="Total 2 7 14 5 2" xfId="47693" xr:uid="{95D23285-98B9-4E7E-BA16-8ADAB9F52D4F}"/>
    <cellStyle name="Total 2 7 14 5 3" xfId="47694" xr:uid="{45CA348A-E644-4EB9-BCBE-85FDBED96BA2}"/>
    <cellStyle name="Total 2 7 14 6" xfId="47695" xr:uid="{6D163827-3958-448E-AFA6-CF440EE1584F}"/>
    <cellStyle name="Total 2 7 14 6 2" xfId="47696" xr:uid="{6484E366-A704-4A93-AD30-BFE0ADACFC92}"/>
    <cellStyle name="Total 2 7 14 6 3" xfId="47697" xr:uid="{39BD1C2B-FD81-4E3A-BB3A-B658B36FB6AF}"/>
    <cellStyle name="Total 2 7 14 7" xfId="47698" xr:uid="{C98BE368-AA9A-4F78-8586-17B7F37A1220}"/>
    <cellStyle name="Total 2 7 14 8" xfId="47699" xr:uid="{C530F63B-CC46-4361-817B-4E6B296A9581}"/>
    <cellStyle name="Total 2 7 14 9" xfId="47700" xr:uid="{E9C841BB-D436-4BF5-A490-800A259BBC87}"/>
    <cellStyle name="Total 2 7 15" xfId="47701" xr:uid="{931614DE-137E-47D2-898D-83CAACE3D334}"/>
    <cellStyle name="Total 2 7 15 2" xfId="47702" xr:uid="{72CF97CC-1FE7-48A4-B6C2-EC6B1D06915C}"/>
    <cellStyle name="Total 2 7 15 2 2" xfId="47703" xr:uid="{E4B923C3-30A4-431C-BCEF-D07FA59E2C05}"/>
    <cellStyle name="Total 2 7 15 2 3" xfId="47704" xr:uid="{A991D382-5811-47B5-ADD9-1ECE10AACFE8}"/>
    <cellStyle name="Total 2 7 15 3" xfId="47705" xr:uid="{805F68B0-8A3F-496C-AE6F-281F98AF0051}"/>
    <cellStyle name="Total 2 7 15 3 2" xfId="47706" xr:uid="{B46DE9AD-B422-430F-BD9B-79ECF09BB436}"/>
    <cellStyle name="Total 2 7 15 3 3" xfId="47707" xr:uid="{DBB5360B-8219-4D53-94A6-2522CE3C2303}"/>
    <cellStyle name="Total 2 7 15 4" xfId="47708" xr:uid="{1391AA1C-9FCF-4CF4-B8CE-6859B3FF8815}"/>
    <cellStyle name="Total 2 7 15 4 2" xfId="47709" xr:uid="{8BEE6B70-FA04-4676-8D77-B429AAD2038A}"/>
    <cellStyle name="Total 2 7 15 4 3" xfId="47710" xr:uid="{64F72CAA-4BAD-4A77-A0FB-BB3CA928769E}"/>
    <cellStyle name="Total 2 7 15 5" xfId="47711" xr:uid="{2F7C57A0-B8CF-40F6-B9BA-62102D38ACAE}"/>
    <cellStyle name="Total 2 7 15 5 2" xfId="47712" xr:uid="{D299F40E-A33B-40E3-899B-2882886A04F8}"/>
    <cellStyle name="Total 2 7 15 5 3" xfId="47713" xr:uid="{F0945D1D-F814-4AAC-9DD5-243449105521}"/>
    <cellStyle name="Total 2 7 15 6" xfId="47714" xr:uid="{02B9DD2D-AB9E-4624-8767-A501C079A023}"/>
    <cellStyle name="Total 2 7 15 6 2" xfId="47715" xr:uid="{F73FFAD5-D809-401B-99F7-4003E71E6B1E}"/>
    <cellStyle name="Total 2 7 15 6 3" xfId="47716" xr:uid="{38936B03-40F0-4A75-A1B5-952E30D9DB25}"/>
    <cellStyle name="Total 2 7 15 7" xfId="47717" xr:uid="{33B1594B-D133-45DD-A11B-7703D9BEE6AA}"/>
    <cellStyle name="Total 2 7 15 8" xfId="47718" xr:uid="{A090198F-C1F1-412F-81FF-3378DE8131B6}"/>
    <cellStyle name="Total 2 7 15 9" xfId="47719" xr:uid="{9CC62A32-EB5A-4A7F-BABB-22F983803274}"/>
    <cellStyle name="Total 2 7 16" xfId="47720" xr:uid="{EAE7DCE5-B270-4CE8-B979-9E6C2EF29915}"/>
    <cellStyle name="Total 2 7 16 2" xfId="47721" xr:uid="{CDF0DA63-5886-4A76-8E12-EABAB0047AF3}"/>
    <cellStyle name="Total 2 7 16 3" xfId="47722" xr:uid="{AF33F7C0-F6FD-4C96-97A0-6C40D9E602DE}"/>
    <cellStyle name="Total 2 7 16 4" xfId="47723" xr:uid="{52ABBD53-B657-4BD8-97BB-04B5298099EA}"/>
    <cellStyle name="Total 2 7 17" xfId="47724" xr:uid="{2349F225-1E92-403C-AB0B-AF1D81E90EBC}"/>
    <cellStyle name="Total 2 7 18" xfId="47725" xr:uid="{7A942ADB-AB28-4378-A899-005B3C68A48D}"/>
    <cellStyle name="Total 2 7 19" xfId="47726" xr:uid="{A890DDE2-E4C6-4E17-86E3-BDBA0A9A1D19}"/>
    <cellStyle name="Total 2 7 2" xfId="47727" xr:uid="{3D5AD963-DEC4-4833-948A-EBA6352C1226}"/>
    <cellStyle name="Total 2 7 2 10" xfId="47728" xr:uid="{4A1AFC60-A29B-4A0C-91A5-85841EA0EB93}"/>
    <cellStyle name="Total 2 7 2 10 2" xfId="47729" xr:uid="{538F2EFA-39FB-4C3D-9673-55046C878D80}"/>
    <cellStyle name="Total 2 7 2 10 2 2" xfId="47730" xr:uid="{42939C7B-AC18-4CCA-B972-52A8A5B7116A}"/>
    <cellStyle name="Total 2 7 2 10 2 3" xfId="47731" xr:uid="{EA335A75-9E8F-4A97-A6C6-123914033BE7}"/>
    <cellStyle name="Total 2 7 2 10 3" xfId="47732" xr:uid="{84C2F055-5BB6-4A80-935D-667EA83BCA62}"/>
    <cellStyle name="Total 2 7 2 10 3 2" xfId="47733" xr:uid="{BFD211B8-B7A5-4205-83E4-A23A3DD8D3EC}"/>
    <cellStyle name="Total 2 7 2 10 3 3" xfId="47734" xr:uid="{81D310B7-C676-4526-9B9A-8AC70B3A697F}"/>
    <cellStyle name="Total 2 7 2 10 4" xfId="47735" xr:uid="{62218E84-E15B-4A3F-B396-998584D26A56}"/>
    <cellStyle name="Total 2 7 2 10 4 2" xfId="47736" xr:uid="{678195F4-465E-4D94-A21E-513CC932B081}"/>
    <cellStyle name="Total 2 7 2 10 4 3" xfId="47737" xr:uid="{3454A80F-91F3-4AF3-87C8-2B9027886D27}"/>
    <cellStyle name="Total 2 7 2 10 5" xfId="47738" xr:uid="{83BF28D7-C804-4971-BD84-D6C4C26ECF99}"/>
    <cellStyle name="Total 2 7 2 10 5 2" xfId="47739" xr:uid="{45584F5C-3061-4970-B621-367031E7E399}"/>
    <cellStyle name="Total 2 7 2 10 5 3" xfId="47740" xr:uid="{65889D6E-0DF8-461C-B737-19FC613C0C4C}"/>
    <cellStyle name="Total 2 7 2 10 6" xfId="47741" xr:uid="{10E33DC8-69D2-42AA-A5B8-9616DA2710AA}"/>
    <cellStyle name="Total 2 7 2 10 6 2" xfId="47742" xr:uid="{0A353870-1F2B-4F5A-A7AA-46282A2FAE4A}"/>
    <cellStyle name="Total 2 7 2 10 6 3" xfId="47743" xr:uid="{BDDF0B29-464A-445D-ACFF-70B4E5436827}"/>
    <cellStyle name="Total 2 7 2 10 7" xfId="47744" xr:uid="{5971AA66-2A43-48BC-8BDF-E3E09AFF7419}"/>
    <cellStyle name="Total 2 7 2 10 8" xfId="47745" xr:uid="{1072E783-5F9B-488F-91E9-A921634C2D0E}"/>
    <cellStyle name="Total 2 7 2 10 9" xfId="47746" xr:uid="{FF394A21-7B0D-4430-BC75-8C11D42BD825}"/>
    <cellStyle name="Total 2 7 2 11" xfId="47747" xr:uid="{CF223C0E-4AC3-4F05-A475-9A80F936203F}"/>
    <cellStyle name="Total 2 7 2 11 2" xfId="47748" xr:uid="{6383DE6B-B6BA-4CC7-9454-92C0C424A45C}"/>
    <cellStyle name="Total 2 7 2 11 2 2" xfId="47749" xr:uid="{B5E2DD24-EF74-410F-B628-D6580755A316}"/>
    <cellStyle name="Total 2 7 2 11 2 3" xfId="47750" xr:uid="{92F76521-7CD3-46BB-9022-954A449AD005}"/>
    <cellStyle name="Total 2 7 2 11 3" xfId="47751" xr:uid="{7B6D512A-DE70-4203-8A2A-30709A282C64}"/>
    <cellStyle name="Total 2 7 2 11 3 2" xfId="47752" xr:uid="{95585CE0-2D6F-4EE4-895E-A330950B30FE}"/>
    <cellStyle name="Total 2 7 2 11 3 3" xfId="47753" xr:uid="{B34B8FEF-D9FE-46A1-987E-58F9EC738432}"/>
    <cellStyle name="Total 2 7 2 11 4" xfId="47754" xr:uid="{FC05825C-CD2F-474E-B32F-FC27028C53A5}"/>
    <cellStyle name="Total 2 7 2 11 4 2" xfId="47755" xr:uid="{DC194754-BA6C-40B0-A455-872786DF1AAF}"/>
    <cellStyle name="Total 2 7 2 11 4 3" xfId="47756" xr:uid="{551F88B0-1BE1-4920-AA82-0C7BDA9000FA}"/>
    <cellStyle name="Total 2 7 2 11 5" xfId="47757" xr:uid="{7F1DB4AC-016D-4B00-8F33-F66603084DA5}"/>
    <cellStyle name="Total 2 7 2 11 5 2" xfId="47758" xr:uid="{35C0F632-0BBB-4633-8504-5B7C2D197BC2}"/>
    <cellStyle name="Total 2 7 2 11 5 3" xfId="47759" xr:uid="{4588740F-8EF0-46CD-8C52-E1F1F62E2485}"/>
    <cellStyle name="Total 2 7 2 11 6" xfId="47760" xr:uid="{972ED71C-90DC-4E71-93E5-8E93E2863B3F}"/>
    <cellStyle name="Total 2 7 2 11 6 2" xfId="47761" xr:uid="{42B82881-49BC-4FF6-9463-C64742AED444}"/>
    <cellStyle name="Total 2 7 2 11 6 3" xfId="47762" xr:uid="{45BB7730-DB99-45BF-923D-F0C3D16AA083}"/>
    <cellStyle name="Total 2 7 2 11 7" xfId="47763" xr:uid="{231C2FBA-C928-4809-BB8D-3A8DDA68237A}"/>
    <cellStyle name="Total 2 7 2 11 8" xfId="47764" xr:uid="{0278AADD-BC2D-4D32-B69A-9640026A48EE}"/>
    <cellStyle name="Total 2 7 2 11 9" xfId="47765" xr:uid="{8E524F4C-6FAC-4EBF-9D06-340F4B5DB895}"/>
    <cellStyle name="Total 2 7 2 12" xfId="47766" xr:uid="{8DB9EA80-0B86-4E4B-984F-4F418443F090}"/>
    <cellStyle name="Total 2 7 2 12 2" xfId="47767" xr:uid="{3F4F2EFD-B894-4EBC-AFD2-319F799A2490}"/>
    <cellStyle name="Total 2 7 2 12 2 2" xfId="47768" xr:uid="{BC452241-FAEB-48B2-9BCF-F503D7880E5C}"/>
    <cellStyle name="Total 2 7 2 12 2 3" xfId="47769" xr:uid="{B24F109C-AEE3-4D6B-84C7-BB806FC042FB}"/>
    <cellStyle name="Total 2 7 2 12 3" xfId="47770" xr:uid="{1FE44FBE-74AF-4CF2-8057-C175002FB436}"/>
    <cellStyle name="Total 2 7 2 12 3 2" xfId="47771" xr:uid="{B13E7CB5-C2E3-400A-9ACE-49381E8C654D}"/>
    <cellStyle name="Total 2 7 2 12 3 3" xfId="47772" xr:uid="{B5EB16E5-B203-4DF6-A03F-8256B44BD597}"/>
    <cellStyle name="Total 2 7 2 12 4" xfId="47773" xr:uid="{AA4CDED9-DCF8-41C6-88E4-6DF9CC706602}"/>
    <cellStyle name="Total 2 7 2 12 4 2" xfId="47774" xr:uid="{0CBF4686-6256-4BF3-B6CE-8125AE2944D8}"/>
    <cellStyle name="Total 2 7 2 12 4 3" xfId="47775" xr:uid="{366744C8-2EC1-4F47-8BAA-9AF6431ECB65}"/>
    <cellStyle name="Total 2 7 2 12 5" xfId="47776" xr:uid="{F06F5AB9-FDDB-415C-9701-4D1368AA8B4E}"/>
    <cellStyle name="Total 2 7 2 12 5 2" xfId="47777" xr:uid="{28B4A3FA-B6D0-4E42-A117-58B22ABDF90A}"/>
    <cellStyle name="Total 2 7 2 12 5 3" xfId="47778" xr:uid="{B45AD681-CE74-49F4-B314-5490EE439220}"/>
    <cellStyle name="Total 2 7 2 12 6" xfId="47779" xr:uid="{BAC49600-5662-496B-ABAA-02704BC77C70}"/>
    <cellStyle name="Total 2 7 2 12 6 2" xfId="47780" xr:uid="{223CF990-E578-4F14-B5D7-812EFB813F07}"/>
    <cellStyle name="Total 2 7 2 12 6 3" xfId="47781" xr:uid="{9E6076F8-8E22-4F1B-9DFE-2B6325F95528}"/>
    <cellStyle name="Total 2 7 2 12 7" xfId="47782" xr:uid="{FBABF321-574C-4610-8514-05E741F9C8DE}"/>
    <cellStyle name="Total 2 7 2 12 8" xfId="47783" xr:uid="{48388981-39FC-4336-9E47-A1ADD9A72671}"/>
    <cellStyle name="Total 2 7 2 12 9" xfId="47784" xr:uid="{D51C2D2E-0B1E-4350-A416-23D55D4503E4}"/>
    <cellStyle name="Total 2 7 2 13" xfId="47785" xr:uid="{2EC1296E-009B-4F98-B0F6-1DE099AD0934}"/>
    <cellStyle name="Total 2 7 2 13 2" xfId="47786" xr:uid="{2B26E16D-580E-4E79-B3A2-4CDB99AD9BE0}"/>
    <cellStyle name="Total 2 7 2 13 2 2" xfId="47787" xr:uid="{C2A4D7EE-1871-4D0A-AC61-0E2D777A9E61}"/>
    <cellStyle name="Total 2 7 2 13 2 3" xfId="47788" xr:uid="{A09EC728-6458-4587-9381-2F60F8C023A4}"/>
    <cellStyle name="Total 2 7 2 13 3" xfId="47789" xr:uid="{F54C95EE-C3BD-4B84-B771-1DA903964465}"/>
    <cellStyle name="Total 2 7 2 13 3 2" xfId="47790" xr:uid="{46626202-C4EE-4348-8C15-7E86B5760F6E}"/>
    <cellStyle name="Total 2 7 2 13 3 3" xfId="47791" xr:uid="{B56E6AA8-E380-44A9-9D61-691209DC2D06}"/>
    <cellStyle name="Total 2 7 2 13 4" xfId="47792" xr:uid="{A42EE866-9787-42DC-B017-E6446FE78284}"/>
    <cellStyle name="Total 2 7 2 13 4 2" xfId="47793" xr:uid="{15677385-38BA-40DC-B44C-84593836F423}"/>
    <cellStyle name="Total 2 7 2 13 4 3" xfId="47794" xr:uid="{72F2E253-90C8-4D37-866E-83D9AC1E04B0}"/>
    <cellStyle name="Total 2 7 2 13 5" xfId="47795" xr:uid="{885EF236-FAE0-4A63-8BEE-138752B907C4}"/>
    <cellStyle name="Total 2 7 2 13 5 2" xfId="47796" xr:uid="{699153D2-C129-497C-9EF3-DE68559EB689}"/>
    <cellStyle name="Total 2 7 2 13 5 3" xfId="47797" xr:uid="{306956A0-AC1E-4F56-9522-B2A29647C9FC}"/>
    <cellStyle name="Total 2 7 2 13 6" xfId="47798" xr:uid="{A2D532C1-97E1-42EC-BB55-99F53102731E}"/>
    <cellStyle name="Total 2 7 2 13 6 2" xfId="47799" xr:uid="{F16E07AE-41A1-4E35-A1C8-7EF9CE0E1479}"/>
    <cellStyle name="Total 2 7 2 13 6 3" xfId="47800" xr:uid="{4DE3E007-A753-4C25-99B9-ED5D3F3DABFA}"/>
    <cellStyle name="Total 2 7 2 13 7" xfId="47801" xr:uid="{439390FF-8D3F-4DF0-8FE0-3A0C37A68D9A}"/>
    <cellStyle name="Total 2 7 2 13 8" xfId="47802" xr:uid="{7095779F-01FB-4D9F-A814-B7C19AC792CD}"/>
    <cellStyle name="Total 2 7 2 13 9" xfId="47803" xr:uid="{FCC80F59-8050-447B-BD3A-F4807867CC2E}"/>
    <cellStyle name="Total 2 7 2 14" xfId="47804" xr:uid="{A8E3B7B8-D208-4FD6-8AB5-08A971FC6A4B}"/>
    <cellStyle name="Total 2 7 2 14 2" xfId="47805" xr:uid="{6D40D6A5-18EF-46A4-9450-17C27FED3B47}"/>
    <cellStyle name="Total 2 7 2 14 3" xfId="47806" xr:uid="{3ACA94BD-F928-49C7-87E1-FC19B639FC1A}"/>
    <cellStyle name="Total 2 7 2 14 4" xfId="47807" xr:uid="{1EA365C6-43B9-4B22-A7A6-D312511501A2}"/>
    <cellStyle name="Total 2 7 2 15" xfId="47808" xr:uid="{F082E7EE-7C5B-4A51-9DB1-483ACFB833D2}"/>
    <cellStyle name="Total 2 7 2 16" xfId="47809" xr:uid="{15C8CB8C-576A-46AA-A52A-4289379F97DF}"/>
    <cellStyle name="Total 2 7 2 17" xfId="47810" xr:uid="{E8EB1DD9-818E-46E9-93D6-AE3EAF5453D4}"/>
    <cellStyle name="Total 2 7 2 18" xfId="47811" xr:uid="{9FF0F665-91AB-44DA-8C4D-B45F6E54A049}"/>
    <cellStyle name="Total 2 7 2 19" xfId="47812" xr:uid="{4B0C5889-C91C-47AD-A0F6-28CADCD62CD6}"/>
    <cellStyle name="Total 2 7 2 2" xfId="47813" xr:uid="{C65A7FC5-47DC-4747-A37E-390545630511}"/>
    <cellStyle name="Total 2 7 2 2 10" xfId="47814" xr:uid="{33E05CE4-4D45-4DA1-A164-C4F166CA993F}"/>
    <cellStyle name="Total 2 7 2 2 10 2" xfId="47815" xr:uid="{4E4E3B1D-8F4E-41F0-9CD2-16FF023B60F0}"/>
    <cellStyle name="Total 2 7 2 2 10 2 2" xfId="47816" xr:uid="{3667B42B-DD04-4208-ACAF-E1EAEA87873B}"/>
    <cellStyle name="Total 2 7 2 2 10 2 3" xfId="47817" xr:uid="{DCAC404F-A4A4-461F-8B5F-D9ABD766E9A3}"/>
    <cellStyle name="Total 2 7 2 2 10 3" xfId="47818" xr:uid="{BAF5AF87-F3C0-4660-AD07-34297EEF0EEC}"/>
    <cellStyle name="Total 2 7 2 2 10 3 2" xfId="47819" xr:uid="{BFF048A4-6E71-4B02-A001-8EF9E661AF90}"/>
    <cellStyle name="Total 2 7 2 2 10 3 3" xfId="47820" xr:uid="{EB65A5E0-E777-4D6B-8C1D-7BE00B801FAB}"/>
    <cellStyle name="Total 2 7 2 2 10 4" xfId="47821" xr:uid="{6616F344-836D-476C-B7BE-1A3192B6FF0B}"/>
    <cellStyle name="Total 2 7 2 2 10 4 2" xfId="47822" xr:uid="{E3188291-1DEF-4624-BCCE-9B62BAB94418}"/>
    <cellStyle name="Total 2 7 2 2 10 4 3" xfId="47823" xr:uid="{9D3E663B-E52D-49DF-A346-10F8926DBDA6}"/>
    <cellStyle name="Total 2 7 2 2 10 5" xfId="47824" xr:uid="{3E241BEA-66AA-411F-B285-3A181E955814}"/>
    <cellStyle name="Total 2 7 2 2 10 5 2" xfId="47825" xr:uid="{3EEE0033-CD98-448A-9D22-B8A674192C60}"/>
    <cellStyle name="Total 2 7 2 2 10 5 3" xfId="47826" xr:uid="{B465FB12-B381-4544-A9A2-8776B7DA54B2}"/>
    <cellStyle name="Total 2 7 2 2 10 6" xfId="47827" xr:uid="{CFD9E13D-6596-430B-982B-683D0FB04B9A}"/>
    <cellStyle name="Total 2 7 2 2 10 6 2" xfId="47828" xr:uid="{C98E928A-C262-405B-8BA2-1A1101E5956C}"/>
    <cellStyle name="Total 2 7 2 2 10 6 3" xfId="47829" xr:uid="{5EC56102-8AB2-432C-AD5A-DE16FD5984F2}"/>
    <cellStyle name="Total 2 7 2 2 10 7" xfId="47830" xr:uid="{1930A31F-EDBF-4ADA-B676-B97C92B86EB4}"/>
    <cellStyle name="Total 2 7 2 2 10 8" xfId="47831" xr:uid="{7E10567C-51DC-4702-A811-D8583A057417}"/>
    <cellStyle name="Total 2 7 2 2 11" xfId="47832" xr:uid="{4CC356C9-9074-4E68-88A0-E4FE079D83A6}"/>
    <cellStyle name="Total 2 7 2 2 11 2" xfId="47833" xr:uid="{9658671F-1414-4BB1-83C6-703764FA49C9}"/>
    <cellStyle name="Total 2 7 2 2 11 2 2" xfId="47834" xr:uid="{61CC614E-E2BC-4442-B460-818DEAB22502}"/>
    <cellStyle name="Total 2 7 2 2 11 2 3" xfId="47835" xr:uid="{ACED5770-5F19-4628-B3D0-0400B2FB136C}"/>
    <cellStyle name="Total 2 7 2 2 11 3" xfId="47836" xr:uid="{3885D616-023D-470A-9BC0-2D2C977377E3}"/>
    <cellStyle name="Total 2 7 2 2 11 3 2" xfId="47837" xr:uid="{A501F2A6-E686-451D-84BE-578D559053D0}"/>
    <cellStyle name="Total 2 7 2 2 11 3 3" xfId="47838" xr:uid="{509F1B88-1CD8-481D-B0D7-CF2CBAFC56C5}"/>
    <cellStyle name="Total 2 7 2 2 11 4" xfId="47839" xr:uid="{A11BC36B-8D90-4C73-998D-9F2360B4FC38}"/>
    <cellStyle name="Total 2 7 2 2 11 4 2" xfId="47840" xr:uid="{B8EB7517-4251-4DAF-93DF-3DEC81ED0A82}"/>
    <cellStyle name="Total 2 7 2 2 11 4 3" xfId="47841" xr:uid="{CB8D7CCD-58AA-4615-BC02-D0DAE369A0B1}"/>
    <cellStyle name="Total 2 7 2 2 11 5" xfId="47842" xr:uid="{224B3E42-37F9-49F2-BBC7-993480845D90}"/>
    <cellStyle name="Total 2 7 2 2 11 5 2" xfId="47843" xr:uid="{E6749ECA-1A65-4415-AEBE-DA9A67BDD5A2}"/>
    <cellStyle name="Total 2 7 2 2 11 5 3" xfId="47844" xr:uid="{9E25BCFE-D90A-4EAF-BE3B-2A96F1CEBFC7}"/>
    <cellStyle name="Total 2 7 2 2 11 6" xfId="47845" xr:uid="{9BF031D2-432C-48A4-B1BE-AD217DE72A4A}"/>
    <cellStyle name="Total 2 7 2 2 11 6 2" xfId="47846" xr:uid="{425F1F55-2A28-4B2D-A453-FBC0F40B7C66}"/>
    <cellStyle name="Total 2 7 2 2 11 6 3" xfId="47847" xr:uid="{B40C206D-1636-4691-9CE3-304C3BB4EB95}"/>
    <cellStyle name="Total 2 7 2 2 11 7" xfId="47848" xr:uid="{6622B70C-63CE-45DE-BF4D-45F916208DC6}"/>
    <cellStyle name="Total 2 7 2 2 11 8" xfId="47849" xr:uid="{F15970DF-83E8-4448-A53D-26B6F58727E3}"/>
    <cellStyle name="Total 2 7 2 2 12" xfId="47850" xr:uid="{DE6616BC-0056-461D-B38D-8250C055E719}"/>
    <cellStyle name="Total 2 7 2 2 12 2" xfId="47851" xr:uid="{372265E0-198E-4EB6-95EB-AD8DB37F8941}"/>
    <cellStyle name="Total 2 7 2 2 12 2 2" xfId="47852" xr:uid="{D38AAA19-FA4A-4BDA-AFDA-95375D39972A}"/>
    <cellStyle name="Total 2 7 2 2 12 2 3" xfId="47853" xr:uid="{0A36C5BA-3DC8-42C7-B17E-527D8876507B}"/>
    <cellStyle name="Total 2 7 2 2 12 3" xfId="47854" xr:uid="{9588F9A9-761E-4147-9C0D-C374F3C57AD2}"/>
    <cellStyle name="Total 2 7 2 2 12 3 2" xfId="47855" xr:uid="{7112148B-8DF4-45AA-8687-BBBE14ADE45A}"/>
    <cellStyle name="Total 2 7 2 2 12 3 3" xfId="47856" xr:uid="{1C842291-63BC-44BA-A36B-E587045522AB}"/>
    <cellStyle name="Total 2 7 2 2 12 4" xfId="47857" xr:uid="{54A17B2C-675A-40ED-B317-8437DD61B406}"/>
    <cellStyle name="Total 2 7 2 2 12 4 2" xfId="47858" xr:uid="{874BD214-D0E2-48E3-BD56-1A6C6F3C5ADB}"/>
    <cellStyle name="Total 2 7 2 2 12 4 3" xfId="47859" xr:uid="{F427C3E5-1A79-44DB-A6A8-C8D9CE7AA696}"/>
    <cellStyle name="Total 2 7 2 2 12 5" xfId="47860" xr:uid="{6321BFE3-4C3E-4B05-A1CD-C1A78C88390A}"/>
    <cellStyle name="Total 2 7 2 2 12 5 2" xfId="47861" xr:uid="{6620DEC3-FC68-4FB6-8560-377F80798F63}"/>
    <cellStyle name="Total 2 7 2 2 12 5 3" xfId="47862" xr:uid="{9CCA8D0C-5AA0-4B34-847E-3987699CC46C}"/>
    <cellStyle name="Total 2 7 2 2 12 6" xfId="47863" xr:uid="{DDE8ADFD-5C87-4771-925D-16A53D569B0D}"/>
    <cellStyle name="Total 2 7 2 2 12 6 2" xfId="47864" xr:uid="{A02622C0-957E-4919-A679-621141B0F4CA}"/>
    <cellStyle name="Total 2 7 2 2 12 6 3" xfId="47865" xr:uid="{8BACA0AA-3399-413A-A5C4-48D2DC38DBEA}"/>
    <cellStyle name="Total 2 7 2 2 12 7" xfId="47866" xr:uid="{3669C7E3-8AC7-4E7D-AB2E-FD5D519A20A8}"/>
    <cellStyle name="Total 2 7 2 2 12 8" xfId="47867" xr:uid="{50712CA5-1066-4AC8-A1E0-3050465F6A66}"/>
    <cellStyle name="Total 2 7 2 2 13" xfId="47868" xr:uid="{9ABEF9A4-49FF-4578-A527-848B9AEEEE07}"/>
    <cellStyle name="Total 2 7 2 2 13 2" xfId="47869" xr:uid="{5061798B-68DF-4E51-AA57-1FDABFD6D20E}"/>
    <cellStyle name="Total 2 7 2 2 13 2 2" xfId="47870" xr:uid="{26887C8D-371D-41F5-8344-001BC92696C0}"/>
    <cellStyle name="Total 2 7 2 2 13 2 3" xfId="47871" xr:uid="{78022B41-5623-4E18-8669-6175FC05D58C}"/>
    <cellStyle name="Total 2 7 2 2 13 3" xfId="47872" xr:uid="{F9E74569-B486-49C3-81DB-BDB04B9FA889}"/>
    <cellStyle name="Total 2 7 2 2 13 3 2" xfId="47873" xr:uid="{4E3B18E8-FEEF-4E9E-B5B0-6716073AB364}"/>
    <cellStyle name="Total 2 7 2 2 13 3 3" xfId="47874" xr:uid="{B5E55FC9-1D84-4D7B-B17C-6EF527E2259F}"/>
    <cellStyle name="Total 2 7 2 2 13 4" xfId="47875" xr:uid="{989181EA-C2DB-4BB0-8205-7725C1E8DF43}"/>
    <cellStyle name="Total 2 7 2 2 13 4 2" xfId="47876" xr:uid="{5835D77D-BD82-4550-B93D-38A461E27E61}"/>
    <cellStyle name="Total 2 7 2 2 13 4 3" xfId="47877" xr:uid="{62E1E76B-C154-414C-9E58-480EA5C80D07}"/>
    <cellStyle name="Total 2 7 2 2 13 5" xfId="47878" xr:uid="{8C9E8B7E-BEC5-477C-A81F-567A6FD110BC}"/>
    <cellStyle name="Total 2 7 2 2 13 5 2" xfId="47879" xr:uid="{4BF315E6-9C76-4F2A-906C-1E894480B985}"/>
    <cellStyle name="Total 2 7 2 2 13 5 3" xfId="47880" xr:uid="{E512B7E2-9DBF-4DDB-A4AE-2FA3F4F51086}"/>
    <cellStyle name="Total 2 7 2 2 13 6" xfId="47881" xr:uid="{DA64E671-0F33-44DE-B4E2-4435D7EF8E69}"/>
    <cellStyle name="Total 2 7 2 2 13 6 2" xfId="47882" xr:uid="{E7EAA56C-23F5-43CB-ABF3-368568435722}"/>
    <cellStyle name="Total 2 7 2 2 13 6 3" xfId="47883" xr:uid="{EA7B8121-D0E2-40EC-84CE-CB9B4148ACAE}"/>
    <cellStyle name="Total 2 7 2 2 13 7" xfId="47884" xr:uid="{3ED47947-F11F-4419-A377-05D7D281F549}"/>
    <cellStyle name="Total 2 7 2 2 13 8" xfId="47885" xr:uid="{4377B5FE-1FDF-4658-B81D-3F9EEB1649F6}"/>
    <cellStyle name="Total 2 7 2 2 14" xfId="47886" xr:uid="{918711D7-867D-4F7F-B7B7-A8F38D1542FC}"/>
    <cellStyle name="Total 2 7 2 2 14 2" xfId="47887" xr:uid="{BB208C94-D300-49F2-9B18-5E172074CB54}"/>
    <cellStyle name="Total 2 7 2 2 14 2 2" xfId="47888" xr:uid="{1B7CC612-ED28-4A1A-A4DB-C2D050123D0D}"/>
    <cellStyle name="Total 2 7 2 2 14 2 3" xfId="47889" xr:uid="{3C222A1F-BA43-4293-A34E-F2DB38A139F7}"/>
    <cellStyle name="Total 2 7 2 2 14 3" xfId="47890" xr:uid="{A655A581-30EB-4552-A999-DFF9FF1E9E8A}"/>
    <cellStyle name="Total 2 7 2 2 14 3 2" xfId="47891" xr:uid="{82CF8571-32D2-432A-9910-3AFB3921395B}"/>
    <cellStyle name="Total 2 7 2 2 14 3 3" xfId="47892" xr:uid="{38D4F451-266C-4A45-A945-29040FE4B741}"/>
    <cellStyle name="Total 2 7 2 2 14 4" xfId="47893" xr:uid="{96087AE9-22A9-4CBC-8DD3-17464E6AA907}"/>
    <cellStyle name="Total 2 7 2 2 14 4 2" xfId="47894" xr:uid="{E627F1AB-5711-4615-96E3-4D49D2B77070}"/>
    <cellStyle name="Total 2 7 2 2 14 4 3" xfId="47895" xr:uid="{48FD4ED2-3B9E-42F2-8F46-6559AD1A02DB}"/>
    <cellStyle name="Total 2 7 2 2 14 5" xfId="47896" xr:uid="{6632D73E-7059-40A4-BE4D-3AB29F6C407B}"/>
    <cellStyle name="Total 2 7 2 2 14 5 2" xfId="47897" xr:uid="{26C715E8-E48C-42D8-A54A-12B66484510C}"/>
    <cellStyle name="Total 2 7 2 2 14 5 3" xfId="47898" xr:uid="{7A98295B-BB61-4A9E-8097-F833F4FCACA1}"/>
    <cellStyle name="Total 2 7 2 2 14 6" xfId="47899" xr:uid="{B952A6E1-967F-40F3-84BF-A9AA37CC8AB8}"/>
    <cellStyle name="Total 2 7 2 2 14 6 2" xfId="47900" xr:uid="{7D15978B-C225-404E-9774-09B345CFA35C}"/>
    <cellStyle name="Total 2 7 2 2 14 6 3" xfId="47901" xr:uid="{7A9C6A6B-5B2E-49BE-8CFE-641154E3A402}"/>
    <cellStyle name="Total 2 7 2 2 14 7" xfId="47902" xr:uid="{A4E9AA57-4E85-4016-B951-AAB93E78721A}"/>
    <cellStyle name="Total 2 7 2 2 14 8" xfId="47903" xr:uid="{9D998184-AE6D-4802-8005-38DC72B4BBD0}"/>
    <cellStyle name="Total 2 7 2 2 15" xfId="47904" xr:uid="{31C1C6EC-35BD-4D5E-8A64-F99B5AE80C2A}"/>
    <cellStyle name="Total 2 7 2 2 15 2" xfId="47905" xr:uid="{ABC8E71C-28EA-4DFB-B04B-E7036496BBB5}"/>
    <cellStyle name="Total 2 7 2 2 15 3" xfId="47906" xr:uid="{569782BC-CB0E-4784-A73F-C721ECD918B2}"/>
    <cellStyle name="Total 2 7 2 2 16" xfId="47907" xr:uid="{584D9A21-1872-427A-BCEC-1F9CAA090229}"/>
    <cellStyle name="Total 2 7 2 2 16 2" xfId="47908" xr:uid="{E5769697-57FE-4B70-9D55-406E500E597C}"/>
    <cellStyle name="Total 2 7 2 2 16 3" xfId="47909" xr:uid="{8D79D2CE-0635-4CE2-B55A-E377CD338D35}"/>
    <cellStyle name="Total 2 7 2 2 17" xfId="47910" xr:uid="{6EC71EE3-1161-4A7A-BF2C-F33257C25521}"/>
    <cellStyle name="Total 2 7 2 2 18" xfId="47911" xr:uid="{552A6715-0A83-4427-B654-3A563E3AC244}"/>
    <cellStyle name="Total 2 7 2 2 2" xfId="47912" xr:uid="{6410D9D4-5F0E-4517-BF27-538081D99480}"/>
    <cellStyle name="Total 2 7 2 2 2 2" xfId="47913" xr:uid="{38F78065-8D59-42C4-869F-BD74356738E3}"/>
    <cellStyle name="Total 2 7 2 2 2 2 2" xfId="47914" xr:uid="{45FC5D81-83FE-4878-9B98-86CBA6D17D21}"/>
    <cellStyle name="Total 2 7 2 2 2 2 3" xfId="47915" xr:uid="{E067F917-01AF-4865-9FCC-5FE6738B9684}"/>
    <cellStyle name="Total 2 7 2 2 2 3" xfId="47916" xr:uid="{12EFC0E9-1600-45F6-96D6-408F05E1D08D}"/>
    <cellStyle name="Total 2 7 2 2 2 3 2" xfId="47917" xr:uid="{BC516D42-DC04-42C1-B2CA-8D2E642F2908}"/>
    <cellStyle name="Total 2 7 2 2 2 3 3" xfId="47918" xr:uid="{DEA90ED9-D6B8-4453-922C-9688B868C475}"/>
    <cellStyle name="Total 2 7 2 2 2 4" xfId="47919" xr:uid="{A77C2864-510B-44DA-ABD5-D8D277B96892}"/>
    <cellStyle name="Total 2 7 2 2 2 4 2" xfId="47920" xr:uid="{4A3DC736-7DF1-48A6-9573-757F81A0EB63}"/>
    <cellStyle name="Total 2 7 2 2 2 4 3" xfId="47921" xr:uid="{8A70BB3A-91A2-4857-852B-35CD06947497}"/>
    <cellStyle name="Total 2 7 2 2 2 5" xfId="47922" xr:uid="{937C4918-A8BD-4A8F-BBE9-4286ECE76D6E}"/>
    <cellStyle name="Total 2 7 2 2 2 5 2" xfId="47923" xr:uid="{5566073A-7469-4192-9929-F67639C726EC}"/>
    <cellStyle name="Total 2 7 2 2 2 5 3" xfId="47924" xr:uid="{ACE06C17-E155-45D0-BF74-4BB190BEC0E1}"/>
    <cellStyle name="Total 2 7 2 2 2 6" xfId="47925" xr:uid="{D6B587BC-D907-4996-9329-35110A347252}"/>
    <cellStyle name="Total 2 7 2 2 2 6 2" xfId="47926" xr:uid="{56A37B13-FD25-4995-ACB0-2F62B3B4B003}"/>
    <cellStyle name="Total 2 7 2 2 2 6 3" xfId="47927" xr:uid="{0E790E8D-404C-4E95-99B5-D66EA634AC8E}"/>
    <cellStyle name="Total 2 7 2 2 2 7" xfId="47928" xr:uid="{C55C9170-6589-40A8-8F18-74D91E950B7F}"/>
    <cellStyle name="Total 2 7 2 2 2 8" xfId="47929" xr:uid="{3CC0714F-E019-4D89-9030-9533150C5E72}"/>
    <cellStyle name="Total 2 7 2 2 2 9" xfId="47930" xr:uid="{35FEFE83-7877-49E7-9174-8BA529017F80}"/>
    <cellStyle name="Total 2 7 2 2 3" xfId="47931" xr:uid="{34ACE6E4-0B28-4A22-A8F5-013A45811E33}"/>
    <cellStyle name="Total 2 7 2 2 3 2" xfId="47932" xr:uid="{3579297B-119F-45CD-B393-4C04602262C5}"/>
    <cellStyle name="Total 2 7 2 2 3 2 2" xfId="47933" xr:uid="{8337AD26-E3C7-41FA-A395-6DD7D7526E82}"/>
    <cellStyle name="Total 2 7 2 2 3 2 3" xfId="47934" xr:uid="{33170FBB-7572-4196-A263-72F9034C7874}"/>
    <cellStyle name="Total 2 7 2 2 3 3" xfId="47935" xr:uid="{E62B444A-AD9F-497C-94D2-C3328835A15F}"/>
    <cellStyle name="Total 2 7 2 2 3 3 2" xfId="47936" xr:uid="{CFB7324C-64DC-49E2-9C4F-B45D81C66E40}"/>
    <cellStyle name="Total 2 7 2 2 3 3 3" xfId="47937" xr:uid="{B250B68B-BD12-485B-9019-29498590C36D}"/>
    <cellStyle name="Total 2 7 2 2 3 4" xfId="47938" xr:uid="{E7A09393-0D73-4B71-B794-646E926D051F}"/>
    <cellStyle name="Total 2 7 2 2 3 4 2" xfId="47939" xr:uid="{ECF72300-958E-4DDF-8302-787D99841F37}"/>
    <cellStyle name="Total 2 7 2 2 3 4 3" xfId="47940" xr:uid="{E8B82688-A343-4AE4-BA92-BA98CB09374F}"/>
    <cellStyle name="Total 2 7 2 2 3 5" xfId="47941" xr:uid="{936290F7-FAA3-43AB-985C-DDF5FB0AE5E3}"/>
    <cellStyle name="Total 2 7 2 2 3 5 2" xfId="47942" xr:uid="{A0C3C565-C564-4AB0-8877-21EE8D4365D7}"/>
    <cellStyle name="Total 2 7 2 2 3 5 3" xfId="47943" xr:uid="{6980FF19-D482-4779-844D-B5064BF236B2}"/>
    <cellStyle name="Total 2 7 2 2 3 6" xfId="47944" xr:uid="{95A1CDA0-C5BB-4193-AFE2-2F6565EB5BD6}"/>
    <cellStyle name="Total 2 7 2 2 3 6 2" xfId="47945" xr:uid="{FF9DD5F9-8A48-49BC-A77F-4721425F3663}"/>
    <cellStyle name="Total 2 7 2 2 3 6 3" xfId="47946" xr:uid="{A27AD1AF-6587-40B7-809C-8F1C48E37EFF}"/>
    <cellStyle name="Total 2 7 2 2 3 7" xfId="47947" xr:uid="{5B35CD7E-C7F0-4F6B-9A83-F3FB90BE38F8}"/>
    <cellStyle name="Total 2 7 2 2 3 8" xfId="47948" xr:uid="{E3E75CB2-72A8-4170-BA5A-F3684AC2F83F}"/>
    <cellStyle name="Total 2 7 2 2 3 9" xfId="47949" xr:uid="{775CED20-8A2E-4D49-92F3-7A4A7E0B09AB}"/>
    <cellStyle name="Total 2 7 2 2 4" xfId="47950" xr:uid="{F591CE94-A15B-4619-8337-951CF5F66267}"/>
    <cellStyle name="Total 2 7 2 2 4 2" xfId="47951" xr:uid="{F2EEB72A-B5D8-4AD1-915C-793E6DC43FDD}"/>
    <cellStyle name="Total 2 7 2 2 4 2 2" xfId="47952" xr:uid="{C6C0B49E-C88B-46BF-9AA9-E6236072AD46}"/>
    <cellStyle name="Total 2 7 2 2 4 2 3" xfId="47953" xr:uid="{B6E299E0-787F-4504-9A67-2B89EABBAB67}"/>
    <cellStyle name="Total 2 7 2 2 4 3" xfId="47954" xr:uid="{58CE7A3C-B97C-4D8A-A67D-94C99C849197}"/>
    <cellStyle name="Total 2 7 2 2 4 3 2" xfId="47955" xr:uid="{BEDD3CF9-1CE5-4992-8A36-E0137B714421}"/>
    <cellStyle name="Total 2 7 2 2 4 3 3" xfId="47956" xr:uid="{30198E45-B943-4F0E-BD35-B84E14F12C53}"/>
    <cellStyle name="Total 2 7 2 2 4 4" xfId="47957" xr:uid="{10667263-C68B-45E9-969F-ADD88F2C0409}"/>
    <cellStyle name="Total 2 7 2 2 4 4 2" xfId="47958" xr:uid="{53182E79-21F9-4D4E-BA56-07FDD11EA9DE}"/>
    <cellStyle name="Total 2 7 2 2 4 4 3" xfId="47959" xr:uid="{73B6F913-E606-4D03-92CB-8E61B0B7E4E4}"/>
    <cellStyle name="Total 2 7 2 2 4 5" xfId="47960" xr:uid="{C47DDD88-1261-4375-B870-5EEBA11654E8}"/>
    <cellStyle name="Total 2 7 2 2 4 5 2" xfId="47961" xr:uid="{C07BC8CE-B477-49BD-BB2C-65F96E4B0732}"/>
    <cellStyle name="Total 2 7 2 2 4 5 3" xfId="47962" xr:uid="{057EA4B3-24AE-4B46-83DA-506886FBD971}"/>
    <cellStyle name="Total 2 7 2 2 4 6" xfId="47963" xr:uid="{45A4DE99-B0F7-4AC4-980C-00345B6BB1DE}"/>
    <cellStyle name="Total 2 7 2 2 4 6 2" xfId="47964" xr:uid="{03EE9A4E-C5DA-4595-AE9B-125907B546A8}"/>
    <cellStyle name="Total 2 7 2 2 4 6 3" xfId="47965" xr:uid="{D4024317-2523-4A79-B96E-CE1C3D1094C3}"/>
    <cellStyle name="Total 2 7 2 2 4 7" xfId="47966" xr:uid="{1ADB3BCC-CDDD-4734-828B-73A69C716128}"/>
    <cellStyle name="Total 2 7 2 2 4 8" xfId="47967" xr:uid="{7405EFC2-1AA1-4E4B-9BE2-E2A48795F023}"/>
    <cellStyle name="Total 2 7 2 2 4 9" xfId="47968" xr:uid="{47EB8F2F-6BD6-41EB-9AFC-93999960AC91}"/>
    <cellStyle name="Total 2 7 2 2 5" xfId="47969" xr:uid="{370426E1-053D-469A-82F1-164E86C4497D}"/>
    <cellStyle name="Total 2 7 2 2 5 2" xfId="47970" xr:uid="{AF0A558E-BD85-425B-9C3A-AA8399A44DBE}"/>
    <cellStyle name="Total 2 7 2 2 5 2 2" xfId="47971" xr:uid="{0AEE7B51-D60A-4499-AF81-F2474B5182CA}"/>
    <cellStyle name="Total 2 7 2 2 5 2 3" xfId="47972" xr:uid="{267E1A34-3D78-49F7-8692-6C7DC59DDD10}"/>
    <cellStyle name="Total 2 7 2 2 5 3" xfId="47973" xr:uid="{E8770C16-0612-46CC-951F-1CDE163F4E0B}"/>
    <cellStyle name="Total 2 7 2 2 5 3 2" xfId="47974" xr:uid="{856A8B9E-E2C5-4B84-8083-47171BC331A9}"/>
    <cellStyle name="Total 2 7 2 2 5 3 3" xfId="47975" xr:uid="{B0D53633-1DD2-4F1B-B773-48F1F99BF231}"/>
    <cellStyle name="Total 2 7 2 2 5 4" xfId="47976" xr:uid="{ADCB9F4B-BBDC-4CC6-9321-5462CBEF5C72}"/>
    <cellStyle name="Total 2 7 2 2 5 4 2" xfId="47977" xr:uid="{3EC4FF2D-9315-4257-A953-237C01CE4F29}"/>
    <cellStyle name="Total 2 7 2 2 5 4 3" xfId="47978" xr:uid="{13D1D891-9E54-4EB0-BB43-5ABEDD2AC473}"/>
    <cellStyle name="Total 2 7 2 2 5 5" xfId="47979" xr:uid="{BE8CF2CB-4422-4A76-BFE2-337DD5D537FD}"/>
    <cellStyle name="Total 2 7 2 2 5 5 2" xfId="47980" xr:uid="{6DDE585F-2999-4BF8-AF08-7D9551125140}"/>
    <cellStyle name="Total 2 7 2 2 5 5 3" xfId="47981" xr:uid="{B47968BA-1728-43C2-9CC1-ECE0FF93BA08}"/>
    <cellStyle name="Total 2 7 2 2 5 6" xfId="47982" xr:uid="{2E5DE715-0B10-4CC4-B6DA-3CE6A1F6BE02}"/>
    <cellStyle name="Total 2 7 2 2 5 6 2" xfId="47983" xr:uid="{200EA7CF-0A57-43A5-B9D5-D67377D12403}"/>
    <cellStyle name="Total 2 7 2 2 5 6 3" xfId="47984" xr:uid="{03AADDD5-9F2B-4CCF-AF84-4066EA92E589}"/>
    <cellStyle name="Total 2 7 2 2 5 7" xfId="47985" xr:uid="{281C5845-C362-45DF-8352-11E7E17222DF}"/>
    <cellStyle name="Total 2 7 2 2 5 8" xfId="47986" xr:uid="{1A01E0B5-345A-4E09-BF76-A13E64D01029}"/>
    <cellStyle name="Total 2 7 2 2 5 9" xfId="47987" xr:uid="{1B408E97-6D76-4D9F-9595-E0055E707E77}"/>
    <cellStyle name="Total 2 7 2 2 6" xfId="47988" xr:uid="{2DBE9FC9-C124-4636-A17B-7D8B14B39AC4}"/>
    <cellStyle name="Total 2 7 2 2 6 2" xfId="47989" xr:uid="{9E7EE0D6-1677-4DFC-B6AB-CEA6A1F13C12}"/>
    <cellStyle name="Total 2 7 2 2 6 2 2" xfId="47990" xr:uid="{04B345EB-861F-41C7-8965-A1D2B824601F}"/>
    <cellStyle name="Total 2 7 2 2 6 2 3" xfId="47991" xr:uid="{E2CD8F7C-BC5E-4FE2-BCE4-8F4F5E1D7AF0}"/>
    <cellStyle name="Total 2 7 2 2 6 3" xfId="47992" xr:uid="{8443238B-12C7-4FC3-8FA5-A51D0FC24921}"/>
    <cellStyle name="Total 2 7 2 2 6 3 2" xfId="47993" xr:uid="{179E34D2-22A0-4B6E-8962-D0EBFD2F0A33}"/>
    <cellStyle name="Total 2 7 2 2 6 3 3" xfId="47994" xr:uid="{8F2515EB-A6E6-49FB-A199-61448BADA531}"/>
    <cellStyle name="Total 2 7 2 2 6 4" xfId="47995" xr:uid="{FCB0BA63-3260-48E6-B70F-69E358CEBA2E}"/>
    <cellStyle name="Total 2 7 2 2 6 4 2" xfId="47996" xr:uid="{A26E3BEC-E4CC-4CB2-9073-DF777D210CFD}"/>
    <cellStyle name="Total 2 7 2 2 6 4 3" xfId="47997" xr:uid="{47336AA2-C9E3-40F8-BCFD-FEB9CB6680F3}"/>
    <cellStyle name="Total 2 7 2 2 6 5" xfId="47998" xr:uid="{4A0D0719-4741-4B14-80F8-963A1C4099B7}"/>
    <cellStyle name="Total 2 7 2 2 6 5 2" xfId="47999" xr:uid="{7BF12947-1E30-40DD-A225-44C7293ECF65}"/>
    <cellStyle name="Total 2 7 2 2 6 5 3" xfId="48000" xr:uid="{65A9506D-98EC-44A3-8FAA-52926A5DE6C1}"/>
    <cellStyle name="Total 2 7 2 2 6 6" xfId="48001" xr:uid="{95166249-AE6C-4015-9DC5-657ED3983B64}"/>
    <cellStyle name="Total 2 7 2 2 6 6 2" xfId="48002" xr:uid="{EECCC03D-3B83-4312-82A5-C16266B31382}"/>
    <cellStyle name="Total 2 7 2 2 6 6 3" xfId="48003" xr:uid="{20BB8A63-9463-45B7-B02B-FD200A770D5E}"/>
    <cellStyle name="Total 2 7 2 2 6 7" xfId="48004" xr:uid="{9A69FC51-2190-45A3-8716-02CFE7397B6F}"/>
    <cellStyle name="Total 2 7 2 2 6 8" xfId="48005" xr:uid="{D4B31874-CF9C-475D-88C1-E5C4439135CE}"/>
    <cellStyle name="Total 2 7 2 2 6 9" xfId="48006" xr:uid="{89725F07-0690-4CCA-9E5E-56A79BBBB2C4}"/>
    <cellStyle name="Total 2 7 2 2 7" xfId="48007" xr:uid="{8F8937CA-DE22-443F-8ABE-7DC5D15B93E9}"/>
    <cellStyle name="Total 2 7 2 2 7 2" xfId="48008" xr:uid="{02BD1C50-EA95-4A62-B18A-AE19BF570ED9}"/>
    <cellStyle name="Total 2 7 2 2 7 2 2" xfId="48009" xr:uid="{12D8CBA1-560E-4D89-AC55-99FC0678F97C}"/>
    <cellStyle name="Total 2 7 2 2 7 2 3" xfId="48010" xr:uid="{C39674F1-F323-444C-87D3-C657C3B0C2F7}"/>
    <cellStyle name="Total 2 7 2 2 7 3" xfId="48011" xr:uid="{C5DF0836-FA3B-46BF-A4DA-C4238848B49A}"/>
    <cellStyle name="Total 2 7 2 2 7 3 2" xfId="48012" xr:uid="{90EDDE40-CEAC-44E6-B26D-29017D7B87C8}"/>
    <cellStyle name="Total 2 7 2 2 7 3 3" xfId="48013" xr:uid="{FBF910BB-5D90-4B0C-A926-AB3122F0C440}"/>
    <cellStyle name="Total 2 7 2 2 7 4" xfId="48014" xr:uid="{FE9908E0-1789-4883-85EF-793DE40D2A61}"/>
    <cellStyle name="Total 2 7 2 2 7 4 2" xfId="48015" xr:uid="{A69FF816-2845-4439-8B7C-871C018D1B17}"/>
    <cellStyle name="Total 2 7 2 2 7 4 3" xfId="48016" xr:uid="{70BBB182-F1DE-4728-9C0C-CFE2982765F6}"/>
    <cellStyle name="Total 2 7 2 2 7 5" xfId="48017" xr:uid="{D564E0BB-E3EE-4D95-9B11-49DD02780E85}"/>
    <cellStyle name="Total 2 7 2 2 7 5 2" xfId="48018" xr:uid="{330002CA-8B05-4C38-AAAE-ED7FA6805EF3}"/>
    <cellStyle name="Total 2 7 2 2 7 5 3" xfId="48019" xr:uid="{E4AF3BC3-2F38-42F4-B6EB-0B5077917BE3}"/>
    <cellStyle name="Total 2 7 2 2 7 6" xfId="48020" xr:uid="{0BC9084C-A37D-4592-A1D2-C323E9CA9DAA}"/>
    <cellStyle name="Total 2 7 2 2 7 6 2" xfId="48021" xr:uid="{CFB66202-D81A-4A4A-B895-984CB81DC8A0}"/>
    <cellStyle name="Total 2 7 2 2 7 6 3" xfId="48022" xr:uid="{7F591054-9DE9-4BDF-8842-DBEFEC04385D}"/>
    <cellStyle name="Total 2 7 2 2 7 7" xfId="48023" xr:uid="{C8C68F23-9E93-4C70-B763-CE110E59645B}"/>
    <cellStyle name="Total 2 7 2 2 7 8" xfId="48024" xr:uid="{04B3AA44-732B-4EA8-9201-F001011EECE3}"/>
    <cellStyle name="Total 2 7 2 2 7 9" xfId="48025" xr:uid="{91D39309-5974-4309-ADDC-FB9AF9DE6EB1}"/>
    <cellStyle name="Total 2 7 2 2 8" xfId="48026" xr:uid="{12A85A72-A84C-487B-A4EE-5641508A4768}"/>
    <cellStyle name="Total 2 7 2 2 8 2" xfId="48027" xr:uid="{AD64D94B-75AD-40F6-A0EA-9C644F20383C}"/>
    <cellStyle name="Total 2 7 2 2 8 2 2" xfId="48028" xr:uid="{A2667844-D3B5-43D3-BC65-6D8A32D0A863}"/>
    <cellStyle name="Total 2 7 2 2 8 2 3" xfId="48029" xr:uid="{A02B3E5F-E75B-4111-9C8F-439AA7FCCC87}"/>
    <cellStyle name="Total 2 7 2 2 8 3" xfId="48030" xr:uid="{B52B9C27-0CAE-4662-8D08-F9F7D2483772}"/>
    <cellStyle name="Total 2 7 2 2 8 3 2" xfId="48031" xr:uid="{78AFFCC9-A895-4820-8A44-C1DE2FBF3F7D}"/>
    <cellStyle name="Total 2 7 2 2 8 3 3" xfId="48032" xr:uid="{8BACCC6E-144D-46A5-BC48-C5D42BDBA724}"/>
    <cellStyle name="Total 2 7 2 2 8 4" xfId="48033" xr:uid="{329EC16D-08E1-40F7-82E6-7C89E52A704C}"/>
    <cellStyle name="Total 2 7 2 2 8 4 2" xfId="48034" xr:uid="{922B5D42-6787-43E0-8712-8905237EA685}"/>
    <cellStyle name="Total 2 7 2 2 8 4 3" xfId="48035" xr:uid="{391CBBF0-06D8-48AE-BF4E-64A8D38F049D}"/>
    <cellStyle name="Total 2 7 2 2 8 5" xfId="48036" xr:uid="{F8F2A255-E1C0-4888-9356-41097B808588}"/>
    <cellStyle name="Total 2 7 2 2 8 5 2" xfId="48037" xr:uid="{088013B2-300F-41E3-85D0-14DA55B7660F}"/>
    <cellStyle name="Total 2 7 2 2 8 5 3" xfId="48038" xr:uid="{7FFA530A-AE0D-4D42-9C21-1553F7C8FD24}"/>
    <cellStyle name="Total 2 7 2 2 8 6" xfId="48039" xr:uid="{0AD47012-EA48-44A5-AB55-BA25705E2B89}"/>
    <cellStyle name="Total 2 7 2 2 8 6 2" xfId="48040" xr:uid="{5DA772C4-A4C3-4209-9484-F886300B66BD}"/>
    <cellStyle name="Total 2 7 2 2 8 6 3" xfId="48041" xr:uid="{F329D059-634B-492E-9D16-E49E67CAAE51}"/>
    <cellStyle name="Total 2 7 2 2 8 7" xfId="48042" xr:uid="{CAC615CE-AF12-4664-855F-3E16431882C1}"/>
    <cellStyle name="Total 2 7 2 2 8 8" xfId="48043" xr:uid="{95F4105D-F576-4498-AC62-C280D6D73422}"/>
    <cellStyle name="Total 2 7 2 2 8 9" xfId="48044" xr:uid="{5A5393C6-049B-42DB-9C59-426B881EAF5B}"/>
    <cellStyle name="Total 2 7 2 2 9" xfId="48045" xr:uid="{B7273FD3-5A79-48ED-B035-B9AB367A6CB6}"/>
    <cellStyle name="Total 2 7 2 2 9 2" xfId="48046" xr:uid="{E138707E-3137-41A0-A5BA-3B50BA7402D1}"/>
    <cellStyle name="Total 2 7 2 2 9 2 2" xfId="48047" xr:uid="{C30B871D-5817-47F6-8026-97947B8EE112}"/>
    <cellStyle name="Total 2 7 2 2 9 2 3" xfId="48048" xr:uid="{DAA0A97B-E91C-41DB-8A1F-5A2A26357C2F}"/>
    <cellStyle name="Total 2 7 2 2 9 3" xfId="48049" xr:uid="{985C3A5D-0261-4680-B591-D85B58CC936B}"/>
    <cellStyle name="Total 2 7 2 2 9 3 2" xfId="48050" xr:uid="{0EC9A82B-EA03-4B65-8CF2-0767D5861941}"/>
    <cellStyle name="Total 2 7 2 2 9 3 3" xfId="48051" xr:uid="{919DFE43-55C6-4928-B0EF-54EA5F71A7A7}"/>
    <cellStyle name="Total 2 7 2 2 9 4" xfId="48052" xr:uid="{3585B1FD-6AE1-4BB4-9800-BD574124F509}"/>
    <cellStyle name="Total 2 7 2 2 9 4 2" xfId="48053" xr:uid="{3ECFB864-D9E0-41CB-B387-99322CA6C2BE}"/>
    <cellStyle name="Total 2 7 2 2 9 4 3" xfId="48054" xr:uid="{259293EB-1585-4D39-B1D1-68B1BCFF5B12}"/>
    <cellStyle name="Total 2 7 2 2 9 5" xfId="48055" xr:uid="{C89CFA16-A0AC-40D2-8B2B-864DC4D93A4F}"/>
    <cellStyle name="Total 2 7 2 2 9 5 2" xfId="48056" xr:uid="{61A8A8D4-9ABB-4D91-926B-B70AABED9C28}"/>
    <cellStyle name="Total 2 7 2 2 9 5 3" xfId="48057" xr:uid="{DC2CEA25-EA0E-4CFC-9926-CEEC9101DC29}"/>
    <cellStyle name="Total 2 7 2 2 9 6" xfId="48058" xr:uid="{949D802D-41CB-409F-B970-BC12D02FFBEF}"/>
    <cellStyle name="Total 2 7 2 2 9 6 2" xfId="48059" xr:uid="{C40D305A-DAF4-41CD-82B6-5EC7E3DDFD4E}"/>
    <cellStyle name="Total 2 7 2 2 9 6 3" xfId="48060" xr:uid="{8597B6EF-A828-4102-8FCB-77997D1490FB}"/>
    <cellStyle name="Total 2 7 2 2 9 7" xfId="48061" xr:uid="{B755FC8B-5272-4D71-9E1B-3AA220F36238}"/>
    <cellStyle name="Total 2 7 2 2 9 8" xfId="48062" xr:uid="{A35E2D37-3672-4355-8432-DF43B4309111}"/>
    <cellStyle name="Total 2 7 2 20" xfId="48063" xr:uid="{5B6D95F5-97DC-460E-A724-66B7512FF9CA}"/>
    <cellStyle name="Total 2 7 2 3" xfId="48064" xr:uid="{07F2E665-3E26-47C6-8D86-FD75A2E14285}"/>
    <cellStyle name="Total 2 7 2 3 10" xfId="48065" xr:uid="{B9A00CED-A438-44CC-A99D-13E88319CF69}"/>
    <cellStyle name="Total 2 7 2 3 10 2" xfId="48066" xr:uid="{F4CBAAD7-0497-4497-8D9D-DB4647BF58BD}"/>
    <cellStyle name="Total 2 7 2 3 10 2 2" xfId="48067" xr:uid="{2E02F5D3-E3B4-4A2B-9269-A9B9144C1063}"/>
    <cellStyle name="Total 2 7 2 3 10 2 3" xfId="48068" xr:uid="{35F6AE21-167C-420F-9AA3-4252755D0597}"/>
    <cellStyle name="Total 2 7 2 3 10 3" xfId="48069" xr:uid="{2CA1F53F-E69D-4578-B4CB-85E6ED75C618}"/>
    <cellStyle name="Total 2 7 2 3 10 3 2" xfId="48070" xr:uid="{62F82EC1-4E94-4302-B14D-2642B4A9E71E}"/>
    <cellStyle name="Total 2 7 2 3 10 3 3" xfId="48071" xr:uid="{A4AF47D2-C920-4856-97B8-2DF9CEFB3770}"/>
    <cellStyle name="Total 2 7 2 3 10 4" xfId="48072" xr:uid="{99F3E292-030E-43CE-B8F3-091DC4E471FA}"/>
    <cellStyle name="Total 2 7 2 3 10 4 2" xfId="48073" xr:uid="{061150B0-D937-4E33-BA81-189931565C71}"/>
    <cellStyle name="Total 2 7 2 3 10 4 3" xfId="48074" xr:uid="{03B98324-E0A6-4E13-B669-913DDED0CFA9}"/>
    <cellStyle name="Total 2 7 2 3 10 5" xfId="48075" xr:uid="{59915E2F-A8F2-4129-BAB3-BE4D8A4CEEF7}"/>
    <cellStyle name="Total 2 7 2 3 10 5 2" xfId="48076" xr:uid="{BD192EE8-D1A4-4F69-84BF-D9CF14952BEB}"/>
    <cellStyle name="Total 2 7 2 3 10 5 3" xfId="48077" xr:uid="{173389EA-3ED2-489C-A198-6378949D932E}"/>
    <cellStyle name="Total 2 7 2 3 10 6" xfId="48078" xr:uid="{E3D07687-9F6B-4621-B8A1-0C9E8C7A0207}"/>
    <cellStyle name="Total 2 7 2 3 10 6 2" xfId="48079" xr:uid="{C3220AD4-FFF1-4F61-A81E-F03CCAC7EBE1}"/>
    <cellStyle name="Total 2 7 2 3 10 6 3" xfId="48080" xr:uid="{3D1AC291-70A2-4B63-ACBC-553F3305EEBE}"/>
    <cellStyle name="Total 2 7 2 3 10 7" xfId="48081" xr:uid="{6E11F52D-9A21-4382-B51E-CF8B01D1FBE3}"/>
    <cellStyle name="Total 2 7 2 3 10 8" xfId="48082" xr:uid="{35A87194-F769-4EC2-88CD-BA3532259784}"/>
    <cellStyle name="Total 2 7 2 3 11" xfId="48083" xr:uid="{281CF3FE-9B83-444A-BF4E-5B4AB773180F}"/>
    <cellStyle name="Total 2 7 2 3 11 2" xfId="48084" xr:uid="{B215B1DD-8C12-4D31-9E2D-F9861809AA81}"/>
    <cellStyle name="Total 2 7 2 3 11 2 2" xfId="48085" xr:uid="{B6D6EA2F-6EC7-4D0A-89BD-5F298C12D198}"/>
    <cellStyle name="Total 2 7 2 3 11 2 3" xfId="48086" xr:uid="{A4979354-DAC1-459A-A8C1-83BDF3537502}"/>
    <cellStyle name="Total 2 7 2 3 11 3" xfId="48087" xr:uid="{1E3F1F58-91B7-4BAD-A958-48A7AF198C24}"/>
    <cellStyle name="Total 2 7 2 3 11 3 2" xfId="48088" xr:uid="{D0AEC662-D9F2-45F2-AFFE-92F650CB14F6}"/>
    <cellStyle name="Total 2 7 2 3 11 3 3" xfId="48089" xr:uid="{CB0B75AA-39D0-4CF8-814A-5C18244681DE}"/>
    <cellStyle name="Total 2 7 2 3 11 4" xfId="48090" xr:uid="{FAFB0810-50E8-4519-9A84-E031CAAB1996}"/>
    <cellStyle name="Total 2 7 2 3 11 4 2" xfId="48091" xr:uid="{4E204698-6795-4B8D-845F-81A8950D6904}"/>
    <cellStyle name="Total 2 7 2 3 11 4 3" xfId="48092" xr:uid="{93F77AB2-19C8-4DFB-BA4C-99C9444E0676}"/>
    <cellStyle name="Total 2 7 2 3 11 5" xfId="48093" xr:uid="{C7317E1C-89D1-45CD-BBA2-FE86BF6E4657}"/>
    <cellStyle name="Total 2 7 2 3 11 5 2" xfId="48094" xr:uid="{896D8B11-E1E4-41E4-9444-3C6C97C77925}"/>
    <cellStyle name="Total 2 7 2 3 11 5 3" xfId="48095" xr:uid="{D4F167D1-7100-4F81-8985-FCF5D82BEC6C}"/>
    <cellStyle name="Total 2 7 2 3 11 6" xfId="48096" xr:uid="{223FC427-733E-481C-80B4-2A1393DE6D21}"/>
    <cellStyle name="Total 2 7 2 3 11 6 2" xfId="48097" xr:uid="{48413952-9C00-48DE-81A3-4CDDF6E21235}"/>
    <cellStyle name="Total 2 7 2 3 11 6 3" xfId="48098" xr:uid="{799CD822-8E64-4C1C-8C52-FD8ADC3CFFDF}"/>
    <cellStyle name="Total 2 7 2 3 11 7" xfId="48099" xr:uid="{4308A2D4-3C61-4FC9-8E07-35EE6D0B5BEB}"/>
    <cellStyle name="Total 2 7 2 3 11 8" xfId="48100" xr:uid="{538FD92E-4946-46B6-8D86-8CC87DFBC398}"/>
    <cellStyle name="Total 2 7 2 3 12" xfId="48101" xr:uid="{A8FC6704-A076-4F9A-B113-6832E075BE72}"/>
    <cellStyle name="Total 2 7 2 3 12 2" xfId="48102" xr:uid="{CC2847D6-DBA7-494C-A9A0-1B226BF62947}"/>
    <cellStyle name="Total 2 7 2 3 12 2 2" xfId="48103" xr:uid="{7089CDC7-4280-41E7-8146-D8F03A344127}"/>
    <cellStyle name="Total 2 7 2 3 12 2 3" xfId="48104" xr:uid="{63716498-0077-420C-B2FE-69F420BA8595}"/>
    <cellStyle name="Total 2 7 2 3 12 3" xfId="48105" xr:uid="{177CB9E8-A719-48A2-AF2F-65441460B439}"/>
    <cellStyle name="Total 2 7 2 3 12 3 2" xfId="48106" xr:uid="{F1BB93BB-1977-4743-BCB1-7EA180E20A9A}"/>
    <cellStyle name="Total 2 7 2 3 12 3 3" xfId="48107" xr:uid="{579195CB-766A-4FFE-B75E-4678D4CCDE49}"/>
    <cellStyle name="Total 2 7 2 3 12 4" xfId="48108" xr:uid="{5623F5AE-AB27-4851-BE2E-ADF3365B1490}"/>
    <cellStyle name="Total 2 7 2 3 12 4 2" xfId="48109" xr:uid="{0FBD98FD-E5AD-4164-A9DE-94E6F1779C9E}"/>
    <cellStyle name="Total 2 7 2 3 12 4 3" xfId="48110" xr:uid="{D65499D1-4355-45E9-9F29-5E01192BBB2B}"/>
    <cellStyle name="Total 2 7 2 3 12 5" xfId="48111" xr:uid="{763889B1-CD25-43D4-A7D1-7A68EFA9DAD7}"/>
    <cellStyle name="Total 2 7 2 3 12 5 2" xfId="48112" xr:uid="{413E8E27-A925-4E4F-8F0A-481AFB2A1A85}"/>
    <cellStyle name="Total 2 7 2 3 12 5 3" xfId="48113" xr:uid="{5A9FA0E8-5E45-4A91-90CA-5FC7FDA7C2AF}"/>
    <cellStyle name="Total 2 7 2 3 12 6" xfId="48114" xr:uid="{320A0D87-3E1D-4D8E-BBBB-29B46D58C2F7}"/>
    <cellStyle name="Total 2 7 2 3 12 6 2" xfId="48115" xr:uid="{3A01E8D9-5A88-468B-8576-DFA61A85E53B}"/>
    <cellStyle name="Total 2 7 2 3 12 6 3" xfId="48116" xr:uid="{BB9646AC-D236-4F5A-922E-9F3FF45C2080}"/>
    <cellStyle name="Total 2 7 2 3 12 7" xfId="48117" xr:uid="{5B3760CF-59D7-42DE-BDCC-B2B644EB7ADA}"/>
    <cellStyle name="Total 2 7 2 3 12 8" xfId="48118" xr:uid="{3E20CF1D-E92B-480A-BD9F-398D739768EB}"/>
    <cellStyle name="Total 2 7 2 3 13" xfId="48119" xr:uid="{66BAF7F3-47F7-4B6D-8C6B-11EB8EC810D4}"/>
    <cellStyle name="Total 2 7 2 3 13 2" xfId="48120" xr:uid="{647B7AE0-D91A-477A-A682-1B99C2548933}"/>
    <cellStyle name="Total 2 7 2 3 13 2 2" xfId="48121" xr:uid="{C4B306A4-420E-44E1-830A-D8A4B2475852}"/>
    <cellStyle name="Total 2 7 2 3 13 2 3" xfId="48122" xr:uid="{62F01D4B-9EEF-462F-B220-A5110F04DF90}"/>
    <cellStyle name="Total 2 7 2 3 13 3" xfId="48123" xr:uid="{738DF3A4-F32C-4F27-9A1A-949AE3C9D0C1}"/>
    <cellStyle name="Total 2 7 2 3 13 3 2" xfId="48124" xr:uid="{291A0A33-B91D-4EF4-A32D-D0712A2114B2}"/>
    <cellStyle name="Total 2 7 2 3 13 3 3" xfId="48125" xr:uid="{F49EC66B-A402-4B49-B895-166FE0326945}"/>
    <cellStyle name="Total 2 7 2 3 13 4" xfId="48126" xr:uid="{DAF38A13-8701-4A5A-8768-92E5B6C4D8DB}"/>
    <cellStyle name="Total 2 7 2 3 13 4 2" xfId="48127" xr:uid="{1057C80C-CB20-4CC3-87E8-781697063C65}"/>
    <cellStyle name="Total 2 7 2 3 13 4 3" xfId="48128" xr:uid="{C488B892-A0C6-4F91-AF9C-32AE9396258C}"/>
    <cellStyle name="Total 2 7 2 3 13 5" xfId="48129" xr:uid="{8B202DF7-3864-4A45-9098-2175258EE6A1}"/>
    <cellStyle name="Total 2 7 2 3 13 5 2" xfId="48130" xr:uid="{86674C0E-A4D2-4B77-946A-05F7B1CC0FB2}"/>
    <cellStyle name="Total 2 7 2 3 13 5 3" xfId="48131" xr:uid="{A29FCC61-F44C-4656-BC0A-7D0316110F99}"/>
    <cellStyle name="Total 2 7 2 3 13 6" xfId="48132" xr:uid="{1E239ADD-DD77-4E74-8785-EEDA30DF06FD}"/>
    <cellStyle name="Total 2 7 2 3 13 6 2" xfId="48133" xr:uid="{3EBF4580-2BA8-4347-8C97-9E88081BE64B}"/>
    <cellStyle name="Total 2 7 2 3 13 6 3" xfId="48134" xr:uid="{8229ADF5-7E6F-43CC-969E-DD0C1E82E298}"/>
    <cellStyle name="Total 2 7 2 3 13 7" xfId="48135" xr:uid="{9975AEB4-7470-4031-89AF-7298F06B0CB5}"/>
    <cellStyle name="Total 2 7 2 3 13 8" xfId="48136" xr:uid="{9A84FF6D-CA88-4FD3-8ECB-0E7B8215E522}"/>
    <cellStyle name="Total 2 7 2 3 14" xfId="48137" xr:uid="{AB72834D-810A-426E-A72B-5E8E6D15E348}"/>
    <cellStyle name="Total 2 7 2 3 14 2" xfId="48138" xr:uid="{BFE2C29B-73C8-4C4B-A914-C6F7FDC78A7A}"/>
    <cellStyle name="Total 2 7 2 3 14 2 2" xfId="48139" xr:uid="{B0B692BE-0F63-4722-A90C-01E00A3B5C28}"/>
    <cellStyle name="Total 2 7 2 3 14 2 3" xfId="48140" xr:uid="{B881D96E-FCAE-4D43-8869-4F9323C7BEC2}"/>
    <cellStyle name="Total 2 7 2 3 14 3" xfId="48141" xr:uid="{F5B2BA45-0D52-4D79-A6D3-DC5D335C3720}"/>
    <cellStyle name="Total 2 7 2 3 14 3 2" xfId="48142" xr:uid="{73C9C07B-9575-47A4-97FB-BD7DC70CB037}"/>
    <cellStyle name="Total 2 7 2 3 14 3 3" xfId="48143" xr:uid="{906BF8BA-ACB3-4233-8A98-0EF2D03E43C7}"/>
    <cellStyle name="Total 2 7 2 3 14 4" xfId="48144" xr:uid="{1E27D3E5-E25E-4CB3-B753-74391BA28DC5}"/>
    <cellStyle name="Total 2 7 2 3 14 4 2" xfId="48145" xr:uid="{8809B6A5-709F-4093-945F-3A07ACA457F6}"/>
    <cellStyle name="Total 2 7 2 3 14 4 3" xfId="48146" xr:uid="{41E71D7C-3407-4896-8411-793CAF910877}"/>
    <cellStyle name="Total 2 7 2 3 14 5" xfId="48147" xr:uid="{84C07AAD-21C4-4ACF-BBE9-C92781FE6EAE}"/>
    <cellStyle name="Total 2 7 2 3 14 5 2" xfId="48148" xr:uid="{D8B960A7-37C4-487A-9F65-2107AFCD83B5}"/>
    <cellStyle name="Total 2 7 2 3 14 5 3" xfId="48149" xr:uid="{2BCFDEB2-B83D-4EAA-9AC1-332B1CA7BD51}"/>
    <cellStyle name="Total 2 7 2 3 14 6" xfId="48150" xr:uid="{3A7D9D52-5BBB-4ABC-9D6F-0974B57A069D}"/>
    <cellStyle name="Total 2 7 2 3 14 6 2" xfId="48151" xr:uid="{8CAD8C0E-7576-4C45-8439-E68F9352AD07}"/>
    <cellStyle name="Total 2 7 2 3 14 6 3" xfId="48152" xr:uid="{3595D113-BD8D-4356-A3BB-7F7CCAD22EFC}"/>
    <cellStyle name="Total 2 7 2 3 14 7" xfId="48153" xr:uid="{C70E027A-D85A-43C0-BD3D-FAC4B21A59AC}"/>
    <cellStyle name="Total 2 7 2 3 14 8" xfId="48154" xr:uid="{404DD8ED-0788-4A08-BAF4-F69468FA90EB}"/>
    <cellStyle name="Total 2 7 2 3 15" xfId="48155" xr:uid="{CC96A233-B3B4-4B70-8D4B-14FFF8C57FAA}"/>
    <cellStyle name="Total 2 7 2 3 15 2" xfId="48156" xr:uid="{55B16E8D-3E11-4844-B7AC-4AC9B351F7E2}"/>
    <cellStyle name="Total 2 7 2 3 15 3" xfId="48157" xr:uid="{3977CBC9-1B72-4BF2-92E9-71D7647AB217}"/>
    <cellStyle name="Total 2 7 2 3 16" xfId="48158" xr:uid="{69893BAA-9341-44F7-B0FF-23FBB5F11DB4}"/>
    <cellStyle name="Total 2 7 2 3 16 2" xfId="48159" xr:uid="{6F164F4E-EEB8-42AC-9DCB-B358E6DD9EFF}"/>
    <cellStyle name="Total 2 7 2 3 16 3" xfId="48160" xr:uid="{41758E7C-AC5F-481B-BFB5-DDF1E458D526}"/>
    <cellStyle name="Total 2 7 2 3 17" xfId="48161" xr:uid="{3B847740-F6F8-472A-A7A8-B8560D4CAC9D}"/>
    <cellStyle name="Total 2 7 2 3 18" xfId="48162" xr:uid="{EAA5686D-EED8-409D-AEE3-D0999E4D22C6}"/>
    <cellStyle name="Total 2 7 2 3 2" xfId="48163" xr:uid="{4895F177-A926-4E7B-ABDE-FBA7AC5A21AB}"/>
    <cellStyle name="Total 2 7 2 3 2 2" xfId="48164" xr:uid="{A577674E-80D5-4788-AB2A-F26C02009B98}"/>
    <cellStyle name="Total 2 7 2 3 2 2 2" xfId="48165" xr:uid="{68427D30-D21E-4D0C-B6BD-46CC6F952F9D}"/>
    <cellStyle name="Total 2 7 2 3 2 2 3" xfId="48166" xr:uid="{9EAF27E3-CE18-43D8-97CA-D3127DE4696D}"/>
    <cellStyle name="Total 2 7 2 3 2 3" xfId="48167" xr:uid="{CF9EABF1-3F64-4920-8BF5-161F190DCA37}"/>
    <cellStyle name="Total 2 7 2 3 2 3 2" xfId="48168" xr:uid="{94E3F308-9ADC-4F71-8AF0-264DE6E2BC61}"/>
    <cellStyle name="Total 2 7 2 3 2 3 3" xfId="48169" xr:uid="{B2AC06BA-341B-4E33-AFD7-E76A288F27B9}"/>
    <cellStyle name="Total 2 7 2 3 2 4" xfId="48170" xr:uid="{12BA9253-B4AE-4F2A-B067-91ACC39EF378}"/>
    <cellStyle name="Total 2 7 2 3 2 4 2" xfId="48171" xr:uid="{F9A3D487-B6CE-4CE0-9DAD-021F89177A96}"/>
    <cellStyle name="Total 2 7 2 3 2 4 3" xfId="48172" xr:uid="{83ADA365-F9CB-4BE5-B249-77FF74893439}"/>
    <cellStyle name="Total 2 7 2 3 2 5" xfId="48173" xr:uid="{495A0E2E-E5E5-494A-BD49-A0BEAA855F37}"/>
    <cellStyle name="Total 2 7 2 3 2 5 2" xfId="48174" xr:uid="{41C920AF-F550-4817-9A5A-2FEC25B31629}"/>
    <cellStyle name="Total 2 7 2 3 2 5 3" xfId="48175" xr:uid="{7452051E-B78C-41B8-A511-A49FC707A746}"/>
    <cellStyle name="Total 2 7 2 3 2 6" xfId="48176" xr:uid="{EDA90F4A-B38D-40EA-A65E-952FDA5A5BEB}"/>
    <cellStyle name="Total 2 7 2 3 2 6 2" xfId="48177" xr:uid="{7BEE7940-2A79-46A9-A1C3-E998F8C215FD}"/>
    <cellStyle name="Total 2 7 2 3 2 6 3" xfId="48178" xr:uid="{BAED9D44-BE60-4A87-95BC-43ADE4E160E0}"/>
    <cellStyle name="Total 2 7 2 3 2 7" xfId="48179" xr:uid="{0906E4D0-DB67-4059-A59D-C692BB6B7296}"/>
    <cellStyle name="Total 2 7 2 3 2 8" xfId="48180" xr:uid="{B3883730-AC01-4620-BC06-74BB305879E5}"/>
    <cellStyle name="Total 2 7 2 3 2 9" xfId="48181" xr:uid="{F6AAEA76-D379-4140-A74E-FBD42F44F1DA}"/>
    <cellStyle name="Total 2 7 2 3 3" xfId="48182" xr:uid="{21B7D1C3-975B-435D-9BCA-AB650F326AB7}"/>
    <cellStyle name="Total 2 7 2 3 3 2" xfId="48183" xr:uid="{BC0A8BE9-58C4-4266-B1D0-56EECA09A00A}"/>
    <cellStyle name="Total 2 7 2 3 3 2 2" xfId="48184" xr:uid="{53726049-EF63-490A-B850-5F0B15C02682}"/>
    <cellStyle name="Total 2 7 2 3 3 2 3" xfId="48185" xr:uid="{56B596BE-FE89-4483-B6D9-0374831FF472}"/>
    <cellStyle name="Total 2 7 2 3 3 3" xfId="48186" xr:uid="{9AA1C868-C5C1-4F17-915B-40DCF1ACD557}"/>
    <cellStyle name="Total 2 7 2 3 3 3 2" xfId="48187" xr:uid="{3360AD44-481F-4D3E-AD55-9338CAA48BD0}"/>
    <cellStyle name="Total 2 7 2 3 3 3 3" xfId="48188" xr:uid="{7CF1CD0B-AE3C-4C07-BACA-EDBDBDA740F1}"/>
    <cellStyle name="Total 2 7 2 3 3 4" xfId="48189" xr:uid="{4B724BAC-F816-4517-9D61-93D2D643220B}"/>
    <cellStyle name="Total 2 7 2 3 3 4 2" xfId="48190" xr:uid="{CC9807CF-18BB-4D4A-ACC7-32AC60F5B295}"/>
    <cellStyle name="Total 2 7 2 3 3 4 3" xfId="48191" xr:uid="{32FD6D5E-8FAB-4DE0-8DCB-7B5203FBC419}"/>
    <cellStyle name="Total 2 7 2 3 3 5" xfId="48192" xr:uid="{B5731893-7D7E-4CDE-A8F9-6200EB73A73A}"/>
    <cellStyle name="Total 2 7 2 3 3 5 2" xfId="48193" xr:uid="{5E184DAC-9690-4E78-854A-3B066422FAD9}"/>
    <cellStyle name="Total 2 7 2 3 3 5 3" xfId="48194" xr:uid="{C3C0B09C-3E78-494D-9F80-362FCE17AB3E}"/>
    <cellStyle name="Total 2 7 2 3 3 6" xfId="48195" xr:uid="{B38B771E-7ECF-4E42-850C-DC700DE8E5CA}"/>
    <cellStyle name="Total 2 7 2 3 3 6 2" xfId="48196" xr:uid="{14C8D59E-AA83-4E39-9A29-6DCE1943DDF2}"/>
    <cellStyle name="Total 2 7 2 3 3 6 3" xfId="48197" xr:uid="{5B10507A-6A6D-4884-BFC4-8542A9D3252F}"/>
    <cellStyle name="Total 2 7 2 3 3 7" xfId="48198" xr:uid="{15FC3BFC-9B13-48A0-90FB-FEDC400B9EF7}"/>
    <cellStyle name="Total 2 7 2 3 3 8" xfId="48199" xr:uid="{92022341-BA8F-4648-BB6A-67B6FB5E1B75}"/>
    <cellStyle name="Total 2 7 2 3 3 9" xfId="48200" xr:uid="{58787D52-399C-4CC9-9B2A-B8CC79DF8867}"/>
    <cellStyle name="Total 2 7 2 3 4" xfId="48201" xr:uid="{B3828FA1-05E0-4EA9-8885-8B0945242E0A}"/>
    <cellStyle name="Total 2 7 2 3 4 2" xfId="48202" xr:uid="{1D1EACC7-71F0-4EE4-AA29-63EEF1B68158}"/>
    <cellStyle name="Total 2 7 2 3 4 2 2" xfId="48203" xr:uid="{64772648-D9D5-4B22-9F67-41CB9CADFA2D}"/>
    <cellStyle name="Total 2 7 2 3 4 2 3" xfId="48204" xr:uid="{887AED6B-71C1-4E5E-ABDF-1FEAE00E3291}"/>
    <cellStyle name="Total 2 7 2 3 4 3" xfId="48205" xr:uid="{4D1BA21A-9004-488A-831B-85621A2EC827}"/>
    <cellStyle name="Total 2 7 2 3 4 3 2" xfId="48206" xr:uid="{D4D08F6B-5D90-44F9-B0E8-8FBC17D27FBC}"/>
    <cellStyle name="Total 2 7 2 3 4 3 3" xfId="48207" xr:uid="{94FD3CDE-CA68-42AF-805B-DE5CDEF25441}"/>
    <cellStyle name="Total 2 7 2 3 4 4" xfId="48208" xr:uid="{7B520082-1FA5-40AB-B4FB-687752F97165}"/>
    <cellStyle name="Total 2 7 2 3 4 4 2" xfId="48209" xr:uid="{1B838A49-34F9-497E-AAE0-17C328C0BEEC}"/>
    <cellStyle name="Total 2 7 2 3 4 4 3" xfId="48210" xr:uid="{24E5EBDF-596B-46B5-A9C2-9D1D98AEEBF6}"/>
    <cellStyle name="Total 2 7 2 3 4 5" xfId="48211" xr:uid="{770E8596-266F-4613-9F1D-A9C171990126}"/>
    <cellStyle name="Total 2 7 2 3 4 5 2" xfId="48212" xr:uid="{EBBA87D2-DCD1-4FCD-9954-93AAED3064B1}"/>
    <cellStyle name="Total 2 7 2 3 4 5 3" xfId="48213" xr:uid="{31E11550-C597-4FA4-8C5E-1C74F6E6F779}"/>
    <cellStyle name="Total 2 7 2 3 4 6" xfId="48214" xr:uid="{130CEF2A-011F-4164-A7A0-8C9AC6D8277C}"/>
    <cellStyle name="Total 2 7 2 3 4 6 2" xfId="48215" xr:uid="{BDB617CB-9D56-4487-86FC-14255E05AB22}"/>
    <cellStyle name="Total 2 7 2 3 4 6 3" xfId="48216" xr:uid="{6FB0EBB4-2237-41BD-9ADB-EC7BE7F9BD6D}"/>
    <cellStyle name="Total 2 7 2 3 4 7" xfId="48217" xr:uid="{E0AD645F-5932-4CCC-AFB7-4114AE593F0F}"/>
    <cellStyle name="Total 2 7 2 3 4 8" xfId="48218" xr:uid="{D4F268EF-BD3F-4BE9-A7E0-1E857730685C}"/>
    <cellStyle name="Total 2 7 2 3 4 9" xfId="48219" xr:uid="{74A30B8A-0AE8-4FDB-BB26-7566848D1A81}"/>
    <cellStyle name="Total 2 7 2 3 5" xfId="48220" xr:uid="{EB0D89BA-CEAA-4D65-B117-45D584D4475E}"/>
    <cellStyle name="Total 2 7 2 3 5 2" xfId="48221" xr:uid="{7E85BBE0-85F2-4509-9366-CFA07D18F1BF}"/>
    <cellStyle name="Total 2 7 2 3 5 2 2" xfId="48222" xr:uid="{BCE0F317-A234-4C95-8282-21698B9ECE6B}"/>
    <cellStyle name="Total 2 7 2 3 5 2 3" xfId="48223" xr:uid="{4A49D802-6BED-4A5E-A387-731C1DE6CD58}"/>
    <cellStyle name="Total 2 7 2 3 5 3" xfId="48224" xr:uid="{5EDDD23B-6A37-4A43-9897-A6EFF0D70557}"/>
    <cellStyle name="Total 2 7 2 3 5 3 2" xfId="48225" xr:uid="{0629999F-CF98-4F95-AF7D-FE6F5201A27B}"/>
    <cellStyle name="Total 2 7 2 3 5 3 3" xfId="48226" xr:uid="{F872D678-33B1-46BF-B274-90898A67488D}"/>
    <cellStyle name="Total 2 7 2 3 5 4" xfId="48227" xr:uid="{7DA0CCF5-387A-4809-A767-D517544BEA02}"/>
    <cellStyle name="Total 2 7 2 3 5 4 2" xfId="48228" xr:uid="{C1835CD5-B955-4D48-A9A2-767CAB3789C2}"/>
    <cellStyle name="Total 2 7 2 3 5 4 3" xfId="48229" xr:uid="{6B2749D0-6403-41C5-AF19-58BCC2B4F405}"/>
    <cellStyle name="Total 2 7 2 3 5 5" xfId="48230" xr:uid="{0033EADD-12B6-4A9D-9961-87EE687CE39A}"/>
    <cellStyle name="Total 2 7 2 3 5 5 2" xfId="48231" xr:uid="{7863DBFA-B984-4D72-B91D-EF41CF195A64}"/>
    <cellStyle name="Total 2 7 2 3 5 5 3" xfId="48232" xr:uid="{5F741659-0A41-45ED-BA10-61C3DC7D855C}"/>
    <cellStyle name="Total 2 7 2 3 5 6" xfId="48233" xr:uid="{68C5577B-D462-4618-A447-2FA49EC006B8}"/>
    <cellStyle name="Total 2 7 2 3 5 6 2" xfId="48234" xr:uid="{7DC278F2-1EE5-4C64-A879-EF26F1CAA101}"/>
    <cellStyle name="Total 2 7 2 3 5 6 3" xfId="48235" xr:uid="{E6E4EB5E-D597-4532-B7B1-619EA791F978}"/>
    <cellStyle name="Total 2 7 2 3 5 7" xfId="48236" xr:uid="{9B004868-159E-4E99-B0FE-1DBDDEC29B2A}"/>
    <cellStyle name="Total 2 7 2 3 5 8" xfId="48237" xr:uid="{96816B53-AD62-4980-8E50-DC889CD2819E}"/>
    <cellStyle name="Total 2 7 2 3 5 9" xfId="48238" xr:uid="{AFF321C9-EEB7-47D5-92E7-B0986A487328}"/>
    <cellStyle name="Total 2 7 2 3 6" xfId="48239" xr:uid="{51D69D59-C834-4D0B-94E2-020B5C1F2477}"/>
    <cellStyle name="Total 2 7 2 3 6 2" xfId="48240" xr:uid="{7B06DA9E-96DF-4BFC-A73A-1212C5346DEA}"/>
    <cellStyle name="Total 2 7 2 3 6 2 2" xfId="48241" xr:uid="{C843468A-0A7F-46FD-A476-DBEC51CA9FA9}"/>
    <cellStyle name="Total 2 7 2 3 6 2 3" xfId="48242" xr:uid="{94AE80DB-2FA2-492F-88BB-C8010F30BC0F}"/>
    <cellStyle name="Total 2 7 2 3 6 3" xfId="48243" xr:uid="{3B7B3555-ABD2-4E85-B456-566D985F46E7}"/>
    <cellStyle name="Total 2 7 2 3 6 3 2" xfId="48244" xr:uid="{6AD37169-B851-4944-ACB9-FE776A67180A}"/>
    <cellStyle name="Total 2 7 2 3 6 3 3" xfId="48245" xr:uid="{E31E215F-EA32-4D6C-80CD-97C62F029233}"/>
    <cellStyle name="Total 2 7 2 3 6 4" xfId="48246" xr:uid="{8FD23D29-267C-40EF-A698-F8B1756348C8}"/>
    <cellStyle name="Total 2 7 2 3 6 4 2" xfId="48247" xr:uid="{69DB4FA2-D7AA-46DF-A298-F428C13DCA33}"/>
    <cellStyle name="Total 2 7 2 3 6 4 3" xfId="48248" xr:uid="{95042537-C0B5-421F-A4B9-A80E22920667}"/>
    <cellStyle name="Total 2 7 2 3 6 5" xfId="48249" xr:uid="{965CF44C-0A7F-4A26-82E1-D307D91F5928}"/>
    <cellStyle name="Total 2 7 2 3 6 5 2" xfId="48250" xr:uid="{E9BB027A-9563-4855-B659-19293D969E73}"/>
    <cellStyle name="Total 2 7 2 3 6 5 3" xfId="48251" xr:uid="{A5763996-8B58-4769-A506-89117DB65435}"/>
    <cellStyle name="Total 2 7 2 3 6 6" xfId="48252" xr:uid="{99A731D0-FEBE-498F-84B9-32AD9D252DB3}"/>
    <cellStyle name="Total 2 7 2 3 6 6 2" xfId="48253" xr:uid="{CE3AB6DA-4D7C-42BB-A913-62CFB678751C}"/>
    <cellStyle name="Total 2 7 2 3 6 6 3" xfId="48254" xr:uid="{D7E063DE-D6FD-4D59-9C58-F25532AC5D0A}"/>
    <cellStyle name="Total 2 7 2 3 6 7" xfId="48255" xr:uid="{5E3AAC34-314A-47E5-92B7-8FF040155F24}"/>
    <cellStyle name="Total 2 7 2 3 6 8" xfId="48256" xr:uid="{392AF66A-FCD7-4C61-B00F-3F5169BA4380}"/>
    <cellStyle name="Total 2 7 2 3 6 9" xfId="48257" xr:uid="{A79AE9CA-9D93-42E7-AF06-3292F571B26A}"/>
    <cellStyle name="Total 2 7 2 3 7" xfId="48258" xr:uid="{FFEF9070-46B9-4E02-AD35-2739EF84F8B6}"/>
    <cellStyle name="Total 2 7 2 3 7 2" xfId="48259" xr:uid="{296249C8-692F-45B9-A18C-679B3AC34FD3}"/>
    <cellStyle name="Total 2 7 2 3 7 2 2" xfId="48260" xr:uid="{3AE2C937-D000-4D08-831E-D4348C3A98DA}"/>
    <cellStyle name="Total 2 7 2 3 7 2 3" xfId="48261" xr:uid="{618393F1-0384-47BF-A012-947D205DB6D8}"/>
    <cellStyle name="Total 2 7 2 3 7 3" xfId="48262" xr:uid="{50D664F5-CC23-48C6-B4BB-A1DDBD1C5BCD}"/>
    <cellStyle name="Total 2 7 2 3 7 3 2" xfId="48263" xr:uid="{D5146CD9-0BF8-49E8-9654-2A4151E500E4}"/>
    <cellStyle name="Total 2 7 2 3 7 3 3" xfId="48264" xr:uid="{1E0F1B25-6D71-42AE-9B88-836FBBD00996}"/>
    <cellStyle name="Total 2 7 2 3 7 4" xfId="48265" xr:uid="{06D30DF6-9C02-417B-A9C7-2860D9EFE84D}"/>
    <cellStyle name="Total 2 7 2 3 7 4 2" xfId="48266" xr:uid="{BC8F4363-342B-4C4B-AA89-DF2451DDE0B5}"/>
    <cellStyle name="Total 2 7 2 3 7 4 3" xfId="48267" xr:uid="{988858C2-43A9-4543-ACCC-5C440C098C81}"/>
    <cellStyle name="Total 2 7 2 3 7 5" xfId="48268" xr:uid="{CE04BD70-729D-41C2-95AE-C3AA781A89AD}"/>
    <cellStyle name="Total 2 7 2 3 7 5 2" xfId="48269" xr:uid="{BC7C6DFE-07BA-432B-AE1A-62A995FAE544}"/>
    <cellStyle name="Total 2 7 2 3 7 5 3" xfId="48270" xr:uid="{8A75DF93-529F-4C20-AE46-2990FB651C6B}"/>
    <cellStyle name="Total 2 7 2 3 7 6" xfId="48271" xr:uid="{F89E026F-9C44-4CE5-8702-19E2A56AE777}"/>
    <cellStyle name="Total 2 7 2 3 7 6 2" xfId="48272" xr:uid="{596BF96A-E01F-4761-AFE2-7B2205FFCE33}"/>
    <cellStyle name="Total 2 7 2 3 7 6 3" xfId="48273" xr:uid="{E9F6DE00-E02C-405A-B27B-CA6D3BFB2B49}"/>
    <cellStyle name="Total 2 7 2 3 7 7" xfId="48274" xr:uid="{BC291FD7-E40A-4603-B595-6790EACCD79A}"/>
    <cellStyle name="Total 2 7 2 3 7 8" xfId="48275" xr:uid="{A80E4398-D24A-4017-A735-8E86F8ABF7DA}"/>
    <cellStyle name="Total 2 7 2 3 7 9" xfId="48276" xr:uid="{7904B023-C127-4B30-9AAD-59FD8ED83A4A}"/>
    <cellStyle name="Total 2 7 2 3 8" xfId="48277" xr:uid="{B61BF145-CBB8-4679-840A-1B189288DB0D}"/>
    <cellStyle name="Total 2 7 2 3 8 2" xfId="48278" xr:uid="{495F6B8B-05A2-424B-B892-5BB2134FAAC1}"/>
    <cellStyle name="Total 2 7 2 3 8 2 2" xfId="48279" xr:uid="{77429E77-E0C1-4A07-A9FA-CA237476E820}"/>
    <cellStyle name="Total 2 7 2 3 8 2 3" xfId="48280" xr:uid="{AB6DB158-A46E-4FF8-991F-C2916FD23D7D}"/>
    <cellStyle name="Total 2 7 2 3 8 3" xfId="48281" xr:uid="{B3294C66-716D-44E5-A577-63F2DAA3CBFB}"/>
    <cellStyle name="Total 2 7 2 3 8 3 2" xfId="48282" xr:uid="{137EDEC1-F8F2-430F-B521-A9ACF5E6C7E2}"/>
    <cellStyle name="Total 2 7 2 3 8 3 3" xfId="48283" xr:uid="{CE922B90-AA5A-4EC2-BC9C-E53DE8D6723C}"/>
    <cellStyle name="Total 2 7 2 3 8 4" xfId="48284" xr:uid="{D22660CB-2232-40A5-BB8A-414769595CCC}"/>
    <cellStyle name="Total 2 7 2 3 8 4 2" xfId="48285" xr:uid="{E8B2325F-1E23-4E1F-A6F5-7566033EFBDF}"/>
    <cellStyle name="Total 2 7 2 3 8 4 3" xfId="48286" xr:uid="{99A15BB6-AA82-46AD-AD4B-4E9DB3AD2858}"/>
    <cellStyle name="Total 2 7 2 3 8 5" xfId="48287" xr:uid="{719C42D3-AE72-430B-9E06-37F53EDEAFCA}"/>
    <cellStyle name="Total 2 7 2 3 8 5 2" xfId="48288" xr:uid="{2EB268A8-B9E4-4C30-8F83-6A3777E1A5B2}"/>
    <cellStyle name="Total 2 7 2 3 8 5 3" xfId="48289" xr:uid="{36EA5F0F-A160-45FF-8550-832D3F07B0FA}"/>
    <cellStyle name="Total 2 7 2 3 8 6" xfId="48290" xr:uid="{38B021CC-485D-44BF-85DD-2CF178E75D8F}"/>
    <cellStyle name="Total 2 7 2 3 8 6 2" xfId="48291" xr:uid="{C3E2BFD2-0101-4F6B-A2A0-900082419CB0}"/>
    <cellStyle name="Total 2 7 2 3 8 6 3" xfId="48292" xr:uid="{2D9BEF31-53BA-41E8-B9DF-EE350D5A8D5E}"/>
    <cellStyle name="Total 2 7 2 3 8 7" xfId="48293" xr:uid="{A4783A59-5955-4825-92A1-AC97B171B71D}"/>
    <cellStyle name="Total 2 7 2 3 8 8" xfId="48294" xr:uid="{D56620DB-D60F-4495-A2C3-7B734CC61198}"/>
    <cellStyle name="Total 2 7 2 3 8 9" xfId="48295" xr:uid="{E9DACF15-08CA-4088-B550-D4A75501801D}"/>
    <cellStyle name="Total 2 7 2 3 9" xfId="48296" xr:uid="{5616AF05-80D3-48AC-93E8-E5E01AF02EB5}"/>
    <cellStyle name="Total 2 7 2 3 9 2" xfId="48297" xr:uid="{A5D075E6-99B3-4C53-A230-0FE50169CD51}"/>
    <cellStyle name="Total 2 7 2 3 9 2 2" xfId="48298" xr:uid="{8A79BE24-4E04-4FA5-A8F4-E62D716D19A9}"/>
    <cellStyle name="Total 2 7 2 3 9 2 3" xfId="48299" xr:uid="{F655E8F9-1305-4992-925D-A5BBC750D1E7}"/>
    <cellStyle name="Total 2 7 2 3 9 3" xfId="48300" xr:uid="{6C4F8855-1930-4B82-9C03-C523453C1EAF}"/>
    <cellStyle name="Total 2 7 2 3 9 3 2" xfId="48301" xr:uid="{75A319F9-66B8-42FB-9EA3-F451F54B8D51}"/>
    <cellStyle name="Total 2 7 2 3 9 3 3" xfId="48302" xr:uid="{C6F4F2B9-E23C-45DB-8131-ECEAC5710831}"/>
    <cellStyle name="Total 2 7 2 3 9 4" xfId="48303" xr:uid="{639A201B-7F90-4213-B25D-73897C8C11BB}"/>
    <cellStyle name="Total 2 7 2 3 9 4 2" xfId="48304" xr:uid="{C17C71F7-92F0-4C26-A0C0-09A049E11A92}"/>
    <cellStyle name="Total 2 7 2 3 9 4 3" xfId="48305" xr:uid="{86296E0F-ED93-4FBD-9B0F-98F2FF26E22E}"/>
    <cellStyle name="Total 2 7 2 3 9 5" xfId="48306" xr:uid="{C2B87480-F969-43FA-B6B2-46A1EF1C47D8}"/>
    <cellStyle name="Total 2 7 2 3 9 5 2" xfId="48307" xr:uid="{2FD82116-0C9A-4F51-B976-9C364EBC8719}"/>
    <cellStyle name="Total 2 7 2 3 9 5 3" xfId="48308" xr:uid="{064056E8-BF9A-4935-A2A9-E0A704CF6C05}"/>
    <cellStyle name="Total 2 7 2 3 9 6" xfId="48309" xr:uid="{988542B3-CFBD-4D92-AA51-FE16A59CFA7C}"/>
    <cellStyle name="Total 2 7 2 3 9 6 2" xfId="48310" xr:uid="{23B10703-4E06-4CD2-B419-C6D260397C5D}"/>
    <cellStyle name="Total 2 7 2 3 9 6 3" xfId="48311" xr:uid="{8CD9B41A-A94C-42E3-8B52-F0CB60843F4E}"/>
    <cellStyle name="Total 2 7 2 3 9 7" xfId="48312" xr:uid="{156E4BA7-BB8B-4752-85C6-45F2C9C37832}"/>
    <cellStyle name="Total 2 7 2 3 9 8" xfId="48313" xr:uid="{EC3A74C1-920A-41B3-9D06-70B62D267ADB}"/>
    <cellStyle name="Total 2 7 2 4" xfId="48314" xr:uid="{0A1C4A99-14C9-41EC-9141-AE39F617E266}"/>
    <cellStyle name="Total 2 7 2 4 10" xfId="48315" xr:uid="{8A70C03A-9A57-4D2F-9515-FC5AADFF99F7}"/>
    <cellStyle name="Total 2 7 2 4 11" xfId="48316" xr:uid="{2D6C5BFC-6A00-4297-A2FF-063CC6DA041D}"/>
    <cellStyle name="Total 2 7 2 4 2" xfId="48317" xr:uid="{5B4C542F-CA11-48AA-A3E4-DB5474425D10}"/>
    <cellStyle name="Total 2 7 2 4 2 2" xfId="48318" xr:uid="{1AFE57D2-1C4F-4BB1-8249-8ECC6E48CF71}"/>
    <cellStyle name="Total 2 7 2 4 2 3" xfId="48319" xr:uid="{72398D93-620C-476C-84FA-1E07A749590D}"/>
    <cellStyle name="Total 2 7 2 4 2 4" xfId="48320" xr:uid="{A652E7C7-54CB-4319-8A38-E5A0378447CC}"/>
    <cellStyle name="Total 2 7 2 4 3" xfId="48321" xr:uid="{750CC77F-815C-4720-BC4C-964E0D169AB5}"/>
    <cellStyle name="Total 2 7 2 4 3 2" xfId="48322" xr:uid="{83A3039A-D7F9-4B91-9AA5-CCEBBBF07F44}"/>
    <cellStyle name="Total 2 7 2 4 3 3" xfId="48323" xr:uid="{8D87B484-7486-4AF9-AC03-DD71499B2799}"/>
    <cellStyle name="Total 2 7 2 4 3 4" xfId="48324" xr:uid="{EE07EC11-892C-4FD0-9ABE-6DA884224945}"/>
    <cellStyle name="Total 2 7 2 4 4" xfId="48325" xr:uid="{44EDF9AE-84B0-4B29-A2CD-8E697BA45DC8}"/>
    <cellStyle name="Total 2 7 2 4 4 2" xfId="48326" xr:uid="{C26B00F8-5D69-4F66-821B-B75BDAC351CC}"/>
    <cellStyle name="Total 2 7 2 4 4 3" xfId="48327" xr:uid="{F4324509-FDF6-4A77-8C9E-D5BF19D45A86}"/>
    <cellStyle name="Total 2 7 2 4 4 4" xfId="48328" xr:uid="{A66843FA-02A3-4E06-9B59-55BEEA053A58}"/>
    <cellStyle name="Total 2 7 2 4 5" xfId="48329" xr:uid="{786E3B19-8E33-44BC-BD4E-1DED089FDCE8}"/>
    <cellStyle name="Total 2 7 2 4 5 2" xfId="48330" xr:uid="{47C3163E-60A5-4DE1-9264-7E15CA993AC3}"/>
    <cellStyle name="Total 2 7 2 4 5 3" xfId="48331" xr:uid="{A05B218F-086C-4C5C-9D1A-95991ABBF304}"/>
    <cellStyle name="Total 2 7 2 4 5 4" xfId="48332" xr:uid="{B450010C-12AF-4A59-BCE8-15E6BCDC5982}"/>
    <cellStyle name="Total 2 7 2 4 6" xfId="48333" xr:uid="{E5D5AB35-16F0-4479-9ED9-16AFC4753CC3}"/>
    <cellStyle name="Total 2 7 2 4 6 2" xfId="48334" xr:uid="{0F6E2F51-F381-4C24-9FA0-CCAF062B2341}"/>
    <cellStyle name="Total 2 7 2 4 6 3" xfId="48335" xr:uid="{C80CBEAB-8F4B-4CB7-B526-6D64807203C9}"/>
    <cellStyle name="Total 2 7 2 4 6 4" xfId="48336" xr:uid="{22D3AA9C-9A71-483B-BC74-BA1E12580F50}"/>
    <cellStyle name="Total 2 7 2 4 7" xfId="48337" xr:uid="{427C24BE-E730-49E6-B919-38F3C477A2D9}"/>
    <cellStyle name="Total 2 7 2 4 8" xfId="48338" xr:uid="{D2F19429-395D-44C4-96C4-27FADBD10526}"/>
    <cellStyle name="Total 2 7 2 4 9" xfId="48339" xr:uid="{F4D90951-818F-4A50-8EBE-0E0C03F1B0B1}"/>
    <cellStyle name="Total 2 7 2 5" xfId="48340" xr:uid="{BA0D8909-8920-46CA-A40A-3B4FB4C52E7E}"/>
    <cellStyle name="Total 2 7 2 5 10" xfId="48341" xr:uid="{7DE84EA3-359C-49F3-8C13-048B5CC8CC30}"/>
    <cellStyle name="Total 2 7 2 5 11" xfId="48342" xr:uid="{BF506B70-E8EF-46A5-B470-E69A969A2F44}"/>
    <cellStyle name="Total 2 7 2 5 2" xfId="48343" xr:uid="{945C6741-DD60-4EFF-8F41-A4591ABEB059}"/>
    <cellStyle name="Total 2 7 2 5 2 2" xfId="48344" xr:uid="{C074FA64-0491-4173-B97E-9040D5DCAF25}"/>
    <cellStyle name="Total 2 7 2 5 2 3" xfId="48345" xr:uid="{5045739F-2CF0-49A0-9358-F9E032954579}"/>
    <cellStyle name="Total 2 7 2 5 2 4" xfId="48346" xr:uid="{05A14FBA-E209-4647-B432-5A42B44A8E56}"/>
    <cellStyle name="Total 2 7 2 5 3" xfId="48347" xr:uid="{0371A0C7-D19D-49C6-B957-504FA1D9A7D6}"/>
    <cellStyle name="Total 2 7 2 5 3 2" xfId="48348" xr:uid="{CC006835-64B9-45EC-A846-E61A004D9ED5}"/>
    <cellStyle name="Total 2 7 2 5 3 3" xfId="48349" xr:uid="{A1FDD36E-8A07-4389-9C63-85446353303F}"/>
    <cellStyle name="Total 2 7 2 5 3 4" xfId="48350" xr:uid="{BF99A462-0EF2-40CA-B5DD-6CC9926AB541}"/>
    <cellStyle name="Total 2 7 2 5 4" xfId="48351" xr:uid="{6CA32E4D-6B97-4DD5-8F54-7E81D91CBCC2}"/>
    <cellStyle name="Total 2 7 2 5 4 2" xfId="48352" xr:uid="{D39A93E2-1F3C-4CF6-89B8-36DBEBB0A746}"/>
    <cellStyle name="Total 2 7 2 5 4 3" xfId="48353" xr:uid="{801C379C-881E-43DD-9A33-E78367483284}"/>
    <cellStyle name="Total 2 7 2 5 4 4" xfId="48354" xr:uid="{35E358CE-FC93-43C4-85A5-7CC43E697B3F}"/>
    <cellStyle name="Total 2 7 2 5 5" xfId="48355" xr:uid="{2CE8C333-44E6-46EB-9993-B6974AE030CB}"/>
    <cellStyle name="Total 2 7 2 5 5 2" xfId="48356" xr:uid="{0D1114D8-E015-41AF-A204-A5BB74CA22FE}"/>
    <cellStyle name="Total 2 7 2 5 5 3" xfId="48357" xr:uid="{F84A0566-9EC5-47FF-B631-651BA20BF876}"/>
    <cellStyle name="Total 2 7 2 5 5 4" xfId="48358" xr:uid="{154764DE-EC38-4D8E-B74B-69ACDC43E4BF}"/>
    <cellStyle name="Total 2 7 2 5 6" xfId="48359" xr:uid="{EF8FC4BD-8D47-47F9-825B-600BED13917A}"/>
    <cellStyle name="Total 2 7 2 5 6 2" xfId="48360" xr:uid="{1F8167C8-E58B-4E04-AC9C-EFD04B9F154A}"/>
    <cellStyle name="Total 2 7 2 5 6 3" xfId="48361" xr:uid="{1B3E5285-6D05-4C68-850D-9E5C97F8ABDC}"/>
    <cellStyle name="Total 2 7 2 5 6 4" xfId="48362" xr:uid="{485CD992-33E6-4B1B-A07C-E4E1EE4C76D2}"/>
    <cellStyle name="Total 2 7 2 5 7" xfId="48363" xr:uid="{770467CF-F427-4A4D-9D82-023D8C2A7D2F}"/>
    <cellStyle name="Total 2 7 2 5 8" xfId="48364" xr:uid="{E06CD778-B166-4B64-A929-5EEC02C63955}"/>
    <cellStyle name="Total 2 7 2 5 9" xfId="48365" xr:uid="{C580361F-2DB7-471E-9453-7F2719591C67}"/>
    <cellStyle name="Total 2 7 2 6" xfId="48366" xr:uid="{B04EF9E5-AB8C-4114-BD67-524092D40317}"/>
    <cellStyle name="Total 2 7 2 6 2" xfId="48367" xr:uid="{853F0B41-3C3B-449B-8E39-5022D3BC8931}"/>
    <cellStyle name="Total 2 7 2 6 2 2" xfId="48368" xr:uid="{83E3ACCD-A592-4FCF-8466-EAB5B81D6031}"/>
    <cellStyle name="Total 2 7 2 6 2 3" xfId="48369" xr:uid="{A886F572-6533-4AFA-83B9-F10D5D72456E}"/>
    <cellStyle name="Total 2 7 2 6 3" xfId="48370" xr:uid="{3A635417-67EE-4740-8D69-29C94D5F06B9}"/>
    <cellStyle name="Total 2 7 2 6 3 2" xfId="48371" xr:uid="{DA83DA9B-2DA1-4CCB-B372-218BD65C80F8}"/>
    <cellStyle name="Total 2 7 2 6 3 3" xfId="48372" xr:uid="{EC9F961B-E512-4D2D-A7C0-C86CEE2F0FE4}"/>
    <cellStyle name="Total 2 7 2 6 4" xfId="48373" xr:uid="{F2E4DCC2-7F5B-44B7-96EC-4FC1F88D3A64}"/>
    <cellStyle name="Total 2 7 2 6 4 2" xfId="48374" xr:uid="{83068146-3DF2-42E0-8A15-886B647F9CB1}"/>
    <cellStyle name="Total 2 7 2 6 4 3" xfId="48375" xr:uid="{B34633BD-09FD-4EC8-AFB9-A629ADC81573}"/>
    <cellStyle name="Total 2 7 2 6 5" xfId="48376" xr:uid="{9CD5F846-2938-42C3-BCA7-EFA52B1E4A4E}"/>
    <cellStyle name="Total 2 7 2 6 5 2" xfId="48377" xr:uid="{E95A63EC-08D1-441A-BCAE-103537EAF3A8}"/>
    <cellStyle name="Total 2 7 2 6 5 3" xfId="48378" xr:uid="{FED3CB1C-93A6-4222-ADBE-E2774E4CBA38}"/>
    <cellStyle name="Total 2 7 2 6 6" xfId="48379" xr:uid="{1666B1B5-3E52-477A-8D8D-96E5BB1F7758}"/>
    <cellStyle name="Total 2 7 2 6 6 2" xfId="48380" xr:uid="{66269820-DC87-4D61-9DA9-4FDD20EDFB5B}"/>
    <cellStyle name="Total 2 7 2 6 6 3" xfId="48381" xr:uid="{BE024905-0947-4394-8813-9138C2679A4E}"/>
    <cellStyle name="Total 2 7 2 6 7" xfId="48382" xr:uid="{FCFCD1A3-9C2A-4C40-B770-F249735C36ED}"/>
    <cellStyle name="Total 2 7 2 6 8" xfId="48383" xr:uid="{D565C7C4-C417-4FAD-9355-53113DC1A7A7}"/>
    <cellStyle name="Total 2 7 2 6 9" xfId="48384" xr:uid="{C48EB2AA-1D28-47E1-A38B-91B76CE83E86}"/>
    <cellStyle name="Total 2 7 2 7" xfId="48385" xr:uid="{E76349C1-60D2-41CD-957D-E15A7A5AB201}"/>
    <cellStyle name="Total 2 7 2 7 2" xfId="48386" xr:uid="{17365362-5DC1-438A-91F2-44CD96EDDC48}"/>
    <cellStyle name="Total 2 7 2 7 2 2" xfId="48387" xr:uid="{2D0DA8D7-94EB-4894-A908-CC6CF67ACBDC}"/>
    <cellStyle name="Total 2 7 2 7 2 3" xfId="48388" xr:uid="{F7E96EC7-5B35-43E7-AF8F-E97A30097FE7}"/>
    <cellStyle name="Total 2 7 2 7 3" xfId="48389" xr:uid="{56C0099F-7E89-4C28-A399-CE7B80C859F5}"/>
    <cellStyle name="Total 2 7 2 7 3 2" xfId="48390" xr:uid="{A0512378-691C-4C3A-9A22-54F5886E9506}"/>
    <cellStyle name="Total 2 7 2 7 3 3" xfId="48391" xr:uid="{BA1DDA43-326D-4EEE-8D8A-49AA292A5BED}"/>
    <cellStyle name="Total 2 7 2 7 4" xfId="48392" xr:uid="{B0278850-14E2-4734-B267-A73BD5961F30}"/>
    <cellStyle name="Total 2 7 2 7 4 2" xfId="48393" xr:uid="{48C1F64A-379E-43FE-8E77-7106563C8816}"/>
    <cellStyle name="Total 2 7 2 7 4 3" xfId="48394" xr:uid="{69AA3B2D-FC78-42F2-813C-5ADB295ADED5}"/>
    <cellStyle name="Total 2 7 2 7 5" xfId="48395" xr:uid="{B5401212-5A70-453A-9D86-5FB85C6B6A81}"/>
    <cellStyle name="Total 2 7 2 7 5 2" xfId="48396" xr:uid="{81884B69-8E31-4EDD-A03C-F765DAF98301}"/>
    <cellStyle name="Total 2 7 2 7 5 3" xfId="48397" xr:uid="{28ACC3C4-4EDB-44BA-B33A-DA706B893810}"/>
    <cellStyle name="Total 2 7 2 7 6" xfId="48398" xr:uid="{9548DBEB-51D8-47A5-95C7-D70FEA337F43}"/>
    <cellStyle name="Total 2 7 2 7 6 2" xfId="48399" xr:uid="{44DB1EC4-E187-4FCF-914A-15726F141E8A}"/>
    <cellStyle name="Total 2 7 2 7 6 3" xfId="48400" xr:uid="{B9A3B0A9-9FBE-47F5-B7B0-03D896591024}"/>
    <cellStyle name="Total 2 7 2 7 7" xfId="48401" xr:uid="{1D2F67BB-FC29-4F0D-9FE1-192BAA733341}"/>
    <cellStyle name="Total 2 7 2 7 8" xfId="48402" xr:uid="{31FEF0E6-245A-40DD-92F0-7442F937E61D}"/>
    <cellStyle name="Total 2 7 2 7 9" xfId="48403" xr:uid="{F9856A86-B26C-459E-A525-5727D72F0ABC}"/>
    <cellStyle name="Total 2 7 2 8" xfId="48404" xr:uid="{093CF6AC-0C33-40C3-8C28-C12EFDE31EA6}"/>
    <cellStyle name="Total 2 7 2 8 2" xfId="48405" xr:uid="{570FB815-279B-4053-B0D4-C02099C65A3C}"/>
    <cellStyle name="Total 2 7 2 8 2 2" xfId="48406" xr:uid="{647A70DE-E3B3-4A07-BA52-F9929BA8FB93}"/>
    <cellStyle name="Total 2 7 2 8 2 3" xfId="48407" xr:uid="{AAB3A6F5-71EB-4DAC-9E29-E88745343C9B}"/>
    <cellStyle name="Total 2 7 2 8 3" xfId="48408" xr:uid="{C0E8276A-198A-4C58-96DD-D99DB6C17650}"/>
    <cellStyle name="Total 2 7 2 8 3 2" xfId="48409" xr:uid="{6FE4E274-B832-409B-8E9E-A8CB93499D4F}"/>
    <cellStyle name="Total 2 7 2 8 3 3" xfId="48410" xr:uid="{532E7FEF-FFBE-4164-89DE-87694CE368C9}"/>
    <cellStyle name="Total 2 7 2 8 4" xfId="48411" xr:uid="{07E5BF23-55A4-4AB7-8E14-5CE63857BE85}"/>
    <cellStyle name="Total 2 7 2 8 4 2" xfId="48412" xr:uid="{F03D324C-B367-4F29-A5C4-50BEF347BEEF}"/>
    <cellStyle name="Total 2 7 2 8 4 3" xfId="48413" xr:uid="{0005A00B-0984-4D9B-A41F-1AA177811BDA}"/>
    <cellStyle name="Total 2 7 2 8 5" xfId="48414" xr:uid="{52F605AD-2BCC-4C25-BC32-548A71B13DCE}"/>
    <cellStyle name="Total 2 7 2 8 5 2" xfId="48415" xr:uid="{8B73AA8F-518E-48E9-8ADF-4EB76556C5F2}"/>
    <cellStyle name="Total 2 7 2 8 5 3" xfId="48416" xr:uid="{6204FF26-9EF6-4AFD-BFED-7FB45113467B}"/>
    <cellStyle name="Total 2 7 2 8 6" xfId="48417" xr:uid="{C5EBB4C5-C125-4457-9123-4F5952D2F790}"/>
    <cellStyle name="Total 2 7 2 8 6 2" xfId="48418" xr:uid="{2561507E-ACF7-40C6-BAE9-14F60D083118}"/>
    <cellStyle name="Total 2 7 2 8 6 3" xfId="48419" xr:uid="{FA66C266-90B2-4FDF-8BFA-EF75686A880C}"/>
    <cellStyle name="Total 2 7 2 8 7" xfId="48420" xr:uid="{402CBE51-FA5D-4EF6-8F5D-AA1F16D5D981}"/>
    <cellStyle name="Total 2 7 2 8 8" xfId="48421" xr:uid="{B2F0BC7F-BA23-4C90-98CD-D963B28FE619}"/>
    <cellStyle name="Total 2 7 2 8 9" xfId="48422" xr:uid="{7AD94C55-6438-45CB-ADC8-1B3729E1FC37}"/>
    <cellStyle name="Total 2 7 2 9" xfId="48423" xr:uid="{41A95B06-DC1F-461F-9270-2D5FB672778A}"/>
    <cellStyle name="Total 2 7 2 9 2" xfId="48424" xr:uid="{52440282-D530-4203-A12C-0672B0DA366B}"/>
    <cellStyle name="Total 2 7 2 9 2 2" xfId="48425" xr:uid="{9E1824B3-EEE2-4C0F-A15B-CC7D9E651FCC}"/>
    <cellStyle name="Total 2 7 2 9 2 3" xfId="48426" xr:uid="{44A6FFD6-7962-4E26-8AFD-8D5FE8AB8977}"/>
    <cellStyle name="Total 2 7 2 9 3" xfId="48427" xr:uid="{4F9D61DA-D4A9-47E5-BBCA-FBAE21CDB288}"/>
    <cellStyle name="Total 2 7 2 9 3 2" xfId="48428" xr:uid="{FAA0B6F7-8C22-422C-8F6F-423D2D664E2E}"/>
    <cellStyle name="Total 2 7 2 9 3 3" xfId="48429" xr:uid="{58BCC50C-C339-48A7-9347-C51746F0874F}"/>
    <cellStyle name="Total 2 7 2 9 4" xfId="48430" xr:uid="{DA9B875C-F9EB-4C42-9656-556393AA8653}"/>
    <cellStyle name="Total 2 7 2 9 4 2" xfId="48431" xr:uid="{4AF4C70D-8B00-4079-8FF3-0C15CD2EB9E5}"/>
    <cellStyle name="Total 2 7 2 9 4 3" xfId="48432" xr:uid="{E806C141-D88A-4079-940E-222DB9E843D2}"/>
    <cellStyle name="Total 2 7 2 9 5" xfId="48433" xr:uid="{8C25224B-99E9-4DBD-87CD-82741F529275}"/>
    <cellStyle name="Total 2 7 2 9 5 2" xfId="48434" xr:uid="{51EA6169-5DB4-400B-BAD9-E24FF694213D}"/>
    <cellStyle name="Total 2 7 2 9 5 3" xfId="48435" xr:uid="{74584233-FB13-4C70-81F1-A846E7AA131C}"/>
    <cellStyle name="Total 2 7 2 9 6" xfId="48436" xr:uid="{6039755E-2556-49DB-9E49-55D16DC563A1}"/>
    <cellStyle name="Total 2 7 2 9 6 2" xfId="48437" xr:uid="{77F1D964-9B34-4C45-A047-59395616F62C}"/>
    <cellStyle name="Total 2 7 2 9 6 3" xfId="48438" xr:uid="{BF2ED920-5C27-4C44-99D0-BBFCD0EA3921}"/>
    <cellStyle name="Total 2 7 2 9 7" xfId="48439" xr:uid="{CFA5A72C-66E9-4FB4-9F4F-6ED57574C357}"/>
    <cellStyle name="Total 2 7 2 9 8" xfId="48440" xr:uid="{EE87A364-9560-4890-9C13-FA54A8A1B01C}"/>
    <cellStyle name="Total 2 7 2 9 9" xfId="48441" xr:uid="{1D072862-7B98-4438-8DCA-B8C7C8A47E92}"/>
    <cellStyle name="Total 2 7 20" xfId="48442" xr:uid="{0F132834-F8C8-4DE7-9572-3AF248F38139}"/>
    <cellStyle name="Total 2 7 21" xfId="48443" xr:uid="{7731C670-7745-461E-B45C-C67050FF8676}"/>
    <cellStyle name="Total 2 7 22" xfId="48444" xr:uid="{745DDC24-D429-4060-A96E-7030E750A980}"/>
    <cellStyle name="Total 2 7 3" xfId="48445" xr:uid="{4FE43DD1-E642-42A0-A6E6-B9FEDDD8AE97}"/>
    <cellStyle name="Total 2 7 3 10" xfId="48446" xr:uid="{BA8E98FA-EA87-4437-B390-AD992AF86245}"/>
    <cellStyle name="Total 2 7 3 10 2" xfId="48447" xr:uid="{296AF83D-85E9-43A9-8549-5B9DCD3E4AD6}"/>
    <cellStyle name="Total 2 7 3 10 2 2" xfId="48448" xr:uid="{3D971EDF-CB94-4349-A602-188EB15A3648}"/>
    <cellStyle name="Total 2 7 3 10 2 3" xfId="48449" xr:uid="{EA550C3E-945B-49E3-B653-0EA0DB111DE6}"/>
    <cellStyle name="Total 2 7 3 10 3" xfId="48450" xr:uid="{FC2960EF-A641-4C46-BF0C-754CD380226D}"/>
    <cellStyle name="Total 2 7 3 10 3 2" xfId="48451" xr:uid="{2D433FD1-16D1-4A89-BF01-08A684862C4B}"/>
    <cellStyle name="Total 2 7 3 10 3 3" xfId="48452" xr:uid="{F0AEEBEF-DDCC-45AC-BC01-AF8B5352BA31}"/>
    <cellStyle name="Total 2 7 3 10 4" xfId="48453" xr:uid="{60C53CEE-8056-4375-A09A-B81BFFFC73E0}"/>
    <cellStyle name="Total 2 7 3 10 4 2" xfId="48454" xr:uid="{FBD793F5-01C3-45AA-AFF2-1615CF267A14}"/>
    <cellStyle name="Total 2 7 3 10 4 3" xfId="48455" xr:uid="{CED7BDA0-2012-48E2-816C-4AC7FFDDE9EF}"/>
    <cellStyle name="Total 2 7 3 10 5" xfId="48456" xr:uid="{FC4D4FF6-213E-455F-B75C-C2F714E378BE}"/>
    <cellStyle name="Total 2 7 3 10 5 2" xfId="48457" xr:uid="{EB4B4CCE-A576-416A-B8ED-E6E3F6D8C510}"/>
    <cellStyle name="Total 2 7 3 10 5 3" xfId="48458" xr:uid="{AD4004AD-B764-47E2-8084-5C5DF9C2C7A1}"/>
    <cellStyle name="Total 2 7 3 10 6" xfId="48459" xr:uid="{9F19B6B3-17C8-47C9-954F-9669AE47DAE4}"/>
    <cellStyle name="Total 2 7 3 10 6 2" xfId="48460" xr:uid="{A7DB5927-C5AD-4898-B59F-9087EF2EC3B4}"/>
    <cellStyle name="Total 2 7 3 10 6 3" xfId="48461" xr:uid="{7B064246-1184-4994-8C09-CDA249F6D474}"/>
    <cellStyle name="Total 2 7 3 10 7" xfId="48462" xr:uid="{24049A49-F8DC-46E0-B3D5-DC9DA24CE4BC}"/>
    <cellStyle name="Total 2 7 3 10 8" xfId="48463" xr:uid="{40C0D3D5-4CE4-4A38-B311-27F4DDCF305B}"/>
    <cellStyle name="Total 2 7 3 10 9" xfId="48464" xr:uid="{E4E7826C-AD3A-477F-9197-B45E85940A62}"/>
    <cellStyle name="Total 2 7 3 11" xfId="48465" xr:uid="{BC3BE7A5-3655-412F-8BB9-15528DCB8AD5}"/>
    <cellStyle name="Total 2 7 3 11 2" xfId="48466" xr:uid="{7FD27F96-1A3B-402D-96AB-6E3A884F2319}"/>
    <cellStyle name="Total 2 7 3 11 2 2" xfId="48467" xr:uid="{B1D8EBAE-3A6E-480F-956D-65967A951D57}"/>
    <cellStyle name="Total 2 7 3 11 2 3" xfId="48468" xr:uid="{3BAD3E10-D1DA-4299-97A5-F7FC1A707F52}"/>
    <cellStyle name="Total 2 7 3 11 3" xfId="48469" xr:uid="{43B714D6-0578-42E8-A95C-963FFD2087F4}"/>
    <cellStyle name="Total 2 7 3 11 3 2" xfId="48470" xr:uid="{E756CE0F-FE8F-40C8-A6A5-22E545A88D20}"/>
    <cellStyle name="Total 2 7 3 11 3 3" xfId="48471" xr:uid="{5029830D-6A39-4B30-98C4-EB2DC34D78C5}"/>
    <cellStyle name="Total 2 7 3 11 4" xfId="48472" xr:uid="{7E5F0C3B-5895-4497-B3C6-6C90C0C54D45}"/>
    <cellStyle name="Total 2 7 3 11 4 2" xfId="48473" xr:uid="{128AD3ED-E4D3-4D03-91A9-B5C417737621}"/>
    <cellStyle name="Total 2 7 3 11 4 3" xfId="48474" xr:uid="{0384F19E-1BCF-4C26-A340-C48CF3B91452}"/>
    <cellStyle name="Total 2 7 3 11 5" xfId="48475" xr:uid="{6DF7B5B5-EF9C-4229-A26E-30BD34030149}"/>
    <cellStyle name="Total 2 7 3 11 5 2" xfId="48476" xr:uid="{CF0F6DAA-CD07-4EF8-BF89-681A36AB6D91}"/>
    <cellStyle name="Total 2 7 3 11 5 3" xfId="48477" xr:uid="{E636F285-1E82-4150-8D23-26ADE70199AF}"/>
    <cellStyle name="Total 2 7 3 11 6" xfId="48478" xr:uid="{318CC4E7-95E9-4E33-B265-55EF786BBA21}"/>
    <cellStyle name="Total 2 7 3 11 6 2" xfId="48479" xr:uid="{C1BBC0DF-E2C3-4B68-BCF4-843A63240FC4}"/>
    <cellStyle name="Total 2 7 3 11 6 3" xfId="48480" xr:uid="{F879C7AC-0DFC-47CC-B5C2-CF9939BF88F4}"/>
    <cellStyle name="Total 2 7 3 11 7" xfId="48481" xr:uid="{3D1EA409-740F-47E4-899F-60CE252C02BC}"/>
    <cellStyle name="Total 2 7 3 11 8" xfId="48482" xr:uid="{40C5C496-4ECB-4527-8626-23B318305D46}"/>
    <cellStyle name="Total 2 7 3 11 9" xfId="48483" xr:uid="{1A005E34-073E-4B29-BFE2-83FFC9B36CFF}"/>
    <cellStyle name="Total 2 7 3 12" xfId="48484" xr:uid="{0C39047C-5601-40AA-88D5-E2E737F594AF}"/>
    <cellStyle name="Total 2 7 3 12 2" xfId="48485" xr:uid="{695E90A6-389C-4150-A0AD-EAF07389700A}"/>
    <cellStyle name="Total 2 7 3 12 2 2" xfId="48486" xr:uid="{AD019281-C075-4C03-A487-82BE7428985C}"/>
    <cellStyle name="Total 2 7 3 12 2 3" xfId="48487" xr:uid="{8EEBE214-288A-4F76-B33E-8EEA01566679}"/>
    <cellStyle name="Total 2 7 3 12 3" xfId="48488" xr:uid="{F3052D81-124E-45EC-9793-CAA340B28D6F}"/>
    <cellStyle name="Total 2 7 3 12 3 2" xfId="48489" xr:uid="{E2D13038-725B-49AE-91E5-E2F7C95A03F6}"/>
    <cellStyle name="Total 2 7 3 12 3 3" xfId="48490" xr:uid="{DA19236D-5052-415C-8E0D-A788A42B1113}"/>
    <cellStyle name="Total 2 7 3 12 4" xfId="48491" xr:uid="{E04B553D-D4C2-4707-971B-63685AAD40B6}"/>
    <cellStyle name="Total 2 7 3 12 4 2" xfId="48492" xr:uid="{62326274-A58B-4B32-AD82-2FCBA8268AF9}"/>
    <cellStyle name="Total 2 7 3 12 4 3" xfId="48493" xr:uid="{2F577464-B650-433C-9470-F0F80E015C68}"/>
    <cellStyle name="Total 2 7 3 12 5" xfId="48494" xr:uid="{8E78B64D-28F7-404E-9D58-6F934B162705}"/>
    <cellStyle name="Total 2 7 3 12 5 2" xfId="48495" xr:uid="{1973B8AB-0CFE-4E8D-B6C1-8112CB9F70C1}"/>
    <cellStyle name="Total 2 7 3 12 5 3" xfId="48496" xr:uid="{5081DC97-558A-48D3-B097-B5DA48C94C6F}"/>
    <cellStyle name="Total 2 7 3 12 6" xfId="48497" xr:uid="{337A2910-7E6D-4C50-A95B-1875E348177A}"/>
    <cellStyle name="Total 2 7 3 12 6 2" xfId="48498" xr:uid="{A5F50618-C559-4C22-A6E2-6ACB60C4722D}"/>
    <cellStyle name="Total 2 7 3 12 6 3" xfId="48499" xr:uid="{A05D4AE8-AD77-4BFD-8D3A-46C01930DA6B}"/>
    <cellStyle name="Total 2 7 3 12 7" xfId="48500" xr:uid="{F04C51CC-0FC2-4C4F-A74B-EF20C504B1AB}"/>
    <cellStyle name="Total 2 7 3 12 8" xfId="48501" xr:uid="{DA1C3D1F-4EEF-4991-B702-57666476F9E2}"/>
    <cellStyle name="Total 2 7 3 12 9" xfId="48502" xr:uid="{642F33F1-5ADA-4FBA-A08A-35C3D344C61E}"/>
    <cellStyle name="Total 2 7 3 13" xfId="48503" xr:uid="{A89DBE3B-A13B-4397-89C4-403E2FDF86CB}"/>
    <cellStyle name="Total 2 7 3 13 2" xfId="48504" xr:uid="{BD690BC7-E5E7-4F83-863A-41053EA6E3F0}"/>
    <cellStyle name="Total 2 7 3 13 2 2" xfId="48505" xr:uid="{9D7B75E2-D095-4796-9665-A50365CE6085}"/>
    <cellStyle name="Total 2 7 3 13 2 3" xfId="48506" xr:uid="{417814E7-5F05-4834-ABA1-146E72A72F4A}"/>
    <cellStyle name="Total 2 7 3 13 3" xfId="48507" xr:uid="{4FD60F7E-51D9-43C1-93B0-578ACD668FF0}"/>
    <cellStyle name="Total 2 7 3 13 3 2" xfId="48508" xr:uid="{00C7F6FA-8031-4273-A880-A80BCEDDB1D6}"/>
    <cellStyle name="Total 2 7 3 13 3 3" xfId="48509" xr:uid="{1741166C-F463-4314-89BD-DB5F7AF4ACBF}"/>
    <cellStyle name="Total 2 7 3 13 4" xfId="48510" xr:uid="{4445C332-DA99-4AAD-8E57-9AA650817DA0}"/>
    <cellStyle name="Total 2 7 3 13 4 2" xfId="48511" xr:uid="{604017A3-720E-4BF8-AD3C-58EB4FD7DC8B}"/>
    <cellStyle name="Total 2 7 3 13 4 3" xfId="48512" xr:uid="{9A5A061B-15B2-408F-8E69-7793061EA521}"/>
    <cellStyle name="Total 2 7 3 13 5" xfId="48513" xr:uid="{C66764EF-6D86-4A68-A136-293405F45F77}"/>
    <cellStyle name="Total 2 7 3 13 5 2" xfId="48514" xr:uid="{9F70506B-92EE-4119-AC3B-4E937DAD3FB4}"/>
    <cellStyle name="Total 2 7 3 13 5 3" xfId="48515" xr:uid="{5D8ACC18-54A9-4301-8B50-7B01DF38856D}"/>
    <cellStyle name="Total 2 7 3 13 6" xfId="48516" xr:uid="{16005D6B-19DF-4297-9C77-72DB911EA408}"/>
    <cellStyle name="Total 2 7 3 13 6 2" xfId="48517" xr:uid="{2BC40899-2F19-4C25-8A8D-A4A4135AF97B}"/>
    <cellStyle name="Total 2 7 3 13 6 3" xfId="48518" xr:uid="{683B967A-889B-4459-9150-F44C9776FCAE}"/>
    <cellStyle name="Total 2 7 3 13 7" xfId="48519" xr:uid="{11918438-595B-49D8-9471-81E3234883AD}"/>
    <cellStyle name="Total 2 7 3 13 8" xfId="48520" xr:uid="{3752F050-69CC-418A-9CE2-0EF4DA0DB86F}"/>
    <cellStyle name="Total 2 7 3 13 9" xfId="48521" xr:uid="{A1AAFA17-6F14-4464-A30C-EC9C3CC5E577}"/>
    <cellStyle name="Total 2 7 3 14" xfId="48522" xr:uid="{A2F843FA-10AC-413C-BF40-DC3F29BE400A}"/>
    <cellStyle name="Total 2 7 3 14 2" xfId="48523" xr:uid="{93179A93-091C-45C7-9642-F32DE5509504}"/>
    <cellStyle name="Total 2 7 3 14 3" xfId="48524" xr:uid="{23D77256-8A12-4C5D-B181-082DA925C282}"/>
    <cellStyle name="Total 2 7 3 14 4" xfId="48525" xr:uid="{C8B0D361-522F-464D-A44C-5012BABF2BFC}"/>
    <cellStyle name="Total 2 7 3 15" xfId="48526" xr:uid="{4D3693E8-67E7-4F92-901E-90AC9736BB88}"/>
    <cellStyle name="Total 2 7 3 16" xfId="48527" xr:uid="{B3C41834-9756-49BE-803E-E63F6D61E29B}"/>
    <cellStyle name="Total 2 7 3 17" xfId="48528" xr:uid="{4E8E51EE-C2B6-4E9A-9E54-AE38C3EC7AD7}"/>
    <cellStyle name="Total 2 7 3 18" xfId="48529" xr:uid="{785E4622-09E6-4CF8-8730-BA99AF84D34D}"/>
    <cellStyle name="Total 2 7 3 19" xfId="48530" xr:uid="{3B8A20BC-D76F-4DAD-A6E6-D58C1FF141AC}"/>
    <cellStyle name="Total 2 7 3 2" xfId="48531" xr:uid="{6CE8FD93-0483-4817-92D7-849234BA770A}"/>
    <cellStyle name="Total 2 7 3 2 10" xfId="48532" xr:uid="{089DBA88-BF19-4235-BB21-EDDA46ABC5D1}"/>
    <cellStyle name="Total 2 7 3 2 10 2" xfId="48533" xr:uid="{87D4A1D5-E952-4282-9793-D6F5E63D1BB4}"/>
    <cellStyle name="Total 2 7 3 2 10 2 2" xfId="48534" xr:uid="{BA924BF2-14FA-4941-9863-563FDEC84CFF}"/>
    <cellStyle name="Total 2 7 3 2 10 2 3" xfId="48535" xr:uid="{D168FBB6-39B0-4DBD-B4FE-CF7DDA706368}"/>
    <cellStyle name="Total 2 7 3 2 10 3" xfId="48536" xr:uid="{B957CA57-2AC3-4DEB-A224-8C08F51A6958}"/>
    <cellStyle name="Total 2 7 3 2 10 3 2" xfId="48537" xr:uid="{53BABC64-0C38-4F90-87F9-7C816A719F6E}"/>
    <cellStyle name="Total 2 7 3 2 10 3 3" xfId="48538" xr:uid="{DDA64A40-B298-4A69-AD5A-03C34D333CEC}"/>
    <cellStyle name="Total 2 7 3 2 10 4" xfId="48539" xr:uid="{EA907448-CB00-47EA-AC9D-C6BF3FC295C8}"/>
    <cellStyle name="Total 2 7 3 2 10 4 2" xfId="48540" xr:uid="{903F5162-0CB8-4A39-B862-7FF3531039D2}"/>
    <cellStyle name="Total 2 7 3 2 10 4 3" xfId="48541" xr:uid="{590F6488-894C-4832-9858-2E83D3479B3C}"/>
    <cellStyle name="Total 2 7 3 2 10 5" xfId="48542" xr:uid="{9CBCB19C-A3FC-45A8-BE6C-C8F949EE2FBC}"/>
    <cellStyle name="Total 2 7 3 2 10 5 2" xfId="48543" xr:uid="{B7D898E8-47CB-47C7-85F7-E991008042A8}"/>
    <cellStyle name="Total 2 7 3 2 10 5 3" xfId="48544" xr:uid="{555DD785-E5E7-4AE1-A950-9B37A789DE06}"/>
    <cellStyle name="Total 2 7 3 2 10 6" xfId="48545" xr:uid="{A8C18036-7902-4B5D-BB3C-47169E9F08CB}"/>
    <cellStyle name="Total 2 7 3 2 10 6 2" xfId="48546" xr:uid="{F1E488EF-B481-46AC-B4FE-07C1F45DB0FC}"/>
    <cellStyle name="Total 2 7 3 2 10 6 3" xfId="48547" xr:uid="{000CFE2E-F4B6-44FF-9167-375CCBD7CDA6}"/>
    <cellStyle name="Total 2 7 3 2 10 7" xfId="48548" xr:uid="{D7BBE061-23A9-4C48-8344-43731D21C8A9}"/>
    <cellStyle name="Total 2 7 3 2 10 8" xfId="48549" xr:uid="{8A9F3BC6-DE2C-4796-AC2E-09F8AB42142E}"/>
    <cellStyle name="Total 2 7 3 2 11" xfId="48550" xr:uid="{DFBC4554-10C2-4458-AFC6-C89472FC6E66}"/>
    <cellStyle name="Total 2 7 3 2 11 2" xfId="48551" xr:uid="{BFEA7E00-C23C-40CD-B303-B6011935845F}"/>
    <cellStyle name="Total 2 7 3 2 11 2 2" xfId="48552" xr:uid="{AA3A3E73-D976-4D70-829C-23428149B14C}"/>
    <cellStyle name="Total 2 7 3 2 11 2 3" xfId="48553" xr:uid="{8042A618-EF52-49BF-A9CE-9DB9582330BF}"/>
    <cellStyle name="Total 2 7 3 2 11 3" xfId="48554" xr:uid="{F78823EA-99C7-4AB0-85F1-465C54D3EE27}"/>
    <cellStyle name="Total 2 7 3 2 11 3 2" xfId="48555" xr:uid="{CC20AFC1-99B3-463B-8960-E005ADD88783}"/>
    <cellStyle name="Total 2 7 3 2 11 3 3" xfId="48556" xr:uid="{5C780B75-2CDC-46DE-848C-D648B606058D}"/>
    <cellStyle name="Total 2 7 3 2 11 4" xfId="48557" xr:uid="{309C2063-B7B5-4CF5-9060-226712C4478A}"/>
    <cellStyle name="Total 2 7 3 2 11 4 2" xfId="48558" xr:uid="{8B8A44E6-3A1C-4994-8D11-068AA921A588}"/>
    <cellStyle name="Total 2 7 3 2 11 4 3" xfId="48559" xr:uid="{31657504-47A3-4C03-8F7F-AF175339F17B}"/>
    <cellStyle name="Total 2 7 3 2 11 5" xfId="48560" xr:uid="{3C2B572C-C49F-48F7-9E18-DD00BAE6A96E}"/>
    <cellStyle name="Total 2 7 3 2 11 5 2" xfId="48561" xr:uid="{2684A1E1-E10B-4AFE-BF18-900EBDC36BBE}"/>
    <cellStyle name="Total 2 7 3 2 11 5 3" xfId="48562" xr:uid="{5818663B-1E03-46B2-8147-EE751E8E5978}"/>
    <cellStyle name="Total 2 7 3 2 11 6" xfId="48563" xr:uid="{F3C27C25-5115-4EA4-A691-548A2FC16927}"/>
    <cellStyle name="Total 2 7 3 2 11 6 2" xfId="48564" xr:uid="{EE78F92E-4508-4DF8-B390-35CB5F72E30B}"/>
    <cellStyle name="Total 2 7 3 2 11 6 3" xfId="48565" xr:uid="{D02519E5-C3F6-4332-8CE8-248A8B65C49D}"/>
    <cellStyle name="Total 2 7 3 2 11 7" xfId="48566" xr:uid="{6A8D5424-A9D1-4599-8662-EE9A7A104ABC}"/>
    <cellStyle name="Total 2 7 3 2 11 8" xfId="48567" xr:uid="{E8027D25-949D-42EF-B688-2563D3914AB5}"/>
    <cellStyle name="Total 2 7 3 2 12" xfId="48568" xr:uid="{7A4926DB-D00B-4678-9591-2FE3ACB611D7}"/>
    <cellStyle name="Total 2 7 3 2 12 2" xfId="48569" xr:uid="{FD15FCC9-EBC8-4DE8-A2B1-28A723D9DCB3}"/>
    <cellStyle name="Total 2 7 3 2 12 2 2" xfId="48570" xr:uid="{3CC259E1-9E37-4916-9509-8DB790FF33C4}"/>
    <cellStyle name="Total 2 7 3 2 12 2 3" xfId="48571" xr:uid="{F10704F8-015B-4981-A1A1-BF557F5EF017}"/>
    <cellStyle name="Total 2 7 3 2 12 3" xfId="48572" xr:uid="{DE45DA94-8C28-437B-A268-3810CCFC3348}"/>
    <cellStyle name="Total 2 7 3 2 12 3 2" xfId="48573" xr:uid="{A95F216D-B886-45F9-A62F-7D0AEE4D3F72}"/>
    <cellStyle name="Total 2 7 3 2 12 3 3" xfId="48574" xr:uid="{69492988-A67B-4DED-AB27-00419B457022}"/>
    <cellStyle name="Total 2 7 3 2 12 4" xfId="48575" xr:uid="{36A62DD1-B079-4782-A802-59B70ED264AA}"/>
    <cellStyle name="Total 2 7 3 2 12 4 2" xfId="48576" xr:uid="{7CEAEF4E-E678-44D7-B06D-1095698ABA67}"/>
    <cellStyle name="Total 2 7 3 2 12 4 3" xfId="48577" xr:uid="{06974C24-2F8E-4802-A2AE-D7C9D8E90806}"/>
    <cellStyle name="Total 2 7 3 2 12 5" xfId="48578" xr:uid="{8C462F7C-10A2-4445-BD4A-EB258F66C231}"/>
    <cellStyle name="Total 2 7 3 2 12 5 2" xfId="48579" xr:uid="{D46E7D30-872B-477F-9691-9B206EF32236}"/>
    <cellStyle name="Total 2 7 3 2 12 5 3" xfId="48580" xr:uid="{7C5434DE-7229-4971-A079-2E2EDC51D453}"/>
    <cellStyle name="Total 2 7 3 2 12 6" xfId="48581" xr:uid="{350D6ECE-5888-489D-9427-75F84CD0EE35}"/>
    <cellStyle name="Total 2 7 3 2 12 6 2" xfId="48582" xr:uid="{2231EB8D-E4EE-4AEE-890B-46ACB3DAA152}"/>
    <cellStyle name="Total 2 7 3 2 12 6 3" xfId="48583" xr:uid="{7AAA5246-123F-4F66-AA48-2D266A27C22A}"/>
    <cellStyle name="Total 2 7 3 2 12 7" xfId="48584" xr:uid="{7853145E-E8A2-41F8-ADEF-0F24E49914D9}"/>
    <cellStyle name="Total 2 7 3 2 12 8" xfId="48585" xr:uid="{712BA122-92DF-47A4-AC77-6D4F78C2CFB8}"/>
    <cellStyle name="Total 2 7 3 2 13" xfId="48586" xr:uid="{A0895D0D-DD77-4A59-A531-DA799563040F}"/>
    <cellStyle name="Total 2 7 3 2 13 2" xfId="48587" xr:uid="{BDD98189-2187-48BF-9EB3-841576614A7D}"/>
    <cellStyle name="Total 2 7 3 2 13 2 2" xfId="48588" xr:uid="{3E2FEAD9-96E5-4DD4-B5FC-05D6D760F175}"/>
    <cellStyle name="Total 2 7 3 2 13 2 3" xfId="48589" xr:uid="{1372F5E7-CFAB-4172-A65B-72000B504F14}"/>
    <cellStyle name="Total 2 7 3 2 13 3" xfId="48590" xr:uid="{C537BC26-DB38-433C-8287-4EC5D5AC1784}"/>
    <cellStyle name="Total 2 7 3 2 13 3 2" xfId="48591" xr:uid="{37E53914-5531-4349-82F9-22E3B5814357}"/>
    <cellStyle name="Total 2 7 3 2 13 3 3" xfId="48592" xr:uid="{E290ABD1-8DBA-469C-9196-72E744B42D69}"/>
    <cellStyle name="Total 2 7 3 2 13 4" xfId="48593" xr:uid="{48D7E7E7-26EE-4AE7-83F8-83DD5CD2BA30}"/>
    <cellStyle name="Total 2 7 3 2 13 4 2" xfId="48594" xr:uid="{8E1C862E-ACE2-44E7-BB12-E76E43525CF8}"/>
    <cellStyle name="Total 2 7 3 2 13 4 3" xfId="48595" xr:uid="{2E44DF46-6FA3-4625-A6F3-A6969AA8333E}"/>
    <cellStyle name="Total 2 7 3 2 13 5" xfId="48596" xr:uid="{41B23042-97AE-4E49-AC9B-D51DB7601A7D}"/>
    <cellStyle name="Total 2 7 3 2 13 5 2" xfId="48597" xr:uid="{5D173145-016F-46FD-8173-2800E9AA0380}"/>
    <cellStyle name="Total 2 7 3 2 13 5 3" xfId="48598" xr:uid="{15949655-2E8E-43DA-AE1D-04EE35ACA679}"/>
    <cellStyle name="Total 2 7 3 2 13 6" xfId="48599" xr:uid="{178CBF8A-E5CF-4341-BCDD-6A535EA7FDAA}"/>
    <cellStyle name="Total 2 7 3 2 13 6 2" xfId="48600" xr:uid="{45786292-B314-483B-A969-3EC8999B1DEA}"/>
    <cellStyle name="Total 2 7 3 2 13 6 3" xfId="48601" xr:uid="{51902CC3-60D0-44C7-9302-990D942648E4}"/>
    <cellStyle name="Total 2 7 3 2 13 7" xfId="48602" xr:uid="{DA64C9E6-1E23-4839-BF9E-E3BD2F228572}"/>
    <cellStyle name="Total 2 7 3 2 13 8" xfId="48603" xr:uid="{D78FDB41-0933-4514-80B9-FFD09D7D6909}"/>
    <cellStyle name="Total 2 7 3 2 14" xfId="48604" xr:uid="{B6E28A54-D1EA-40B2-B1E3-D342CD944E53}"/>
    <cellStyle name="Total 2 7 3 2 14 2" xfId="48605" xr:uid="{AC1EF2CA-49FD-4DF8-B508-1B881785B869}"/>
    <cellStyle name="Total 2 7 3 2 14 2 2" xfId="48606" xr:uid="{CDE5932F-38BC-486B-A7A6-1AEC08B96338}"/>
    <cellStyle name="Total 2 7 3 2 14 2 3" xfId="48607" xr:uid="{9A213F31-0A9A-4A63-9F6B-93721ECEA6FA}"/>
    <cellStyle name="Total 2 7 3 2 14 3" xfId="48608" xr:uid="{C2C86A6E-0E74-4CB8-9DE1-C23734AD5D75}"/>
    <cellStyle name="Total 2 7 3 2 14 3 2" xfId="48609" xr:uid="{4E68E6AA-AB1B-404B-AAFC-87847EEA8AE7}"/>
    <cellStyle name="Total 2 7 3 2 14 3 3" xfId="48610" xr:uid="{CB6DEF35-49A0-4127-8BBB-E7C5C6C5FEB6}"/>
    <cellStyle name="Total 2 7 3 2 14 4" xfId="48611" xr:uid="{96ECF8B7-F503-46EF-B407-92B941FD220B}"/>
    <cellStyle name="Total 2 7 3 2 14 4 2" xfId="48612" xr:uid="{AC84C952-43BE-45C8-9811-19654978280A}"/>
    <cellStyle name="Total 2 7 3 2 14 4 3" xfId="48613" xr:uid="{337B74E2-EFEA-40D6-B7A0-694C5A5202F4}"/>
    <cellStyle name="Total 2 7 3 2 14 5" xfId="48614" xr:uid="{2E5EA702-0AC8-4872-A9AA-A279069D53FF}"/>
    <cellStyle name="Total 2 7 3 2 14 5 2" xfId="48615" xr:uid="{1351D721-0010-4D13-9ACA-0862A7C1EE74}"/>
    <cellStyle name="Total 2 7 3 2 14 5 3" xfId="48616" xr:uid="{0D42B8DB-D61D-4331-84A2-D075AFDAC129}"/>
    <cellStyle name="Total 2 7 3 2 14 6" xfId="48617" xr:uid="{694623C7-94CA-49F8-8135-4E8227EA4848}"/>
    <cellStyle name="Total 2 7 3 2 14 6 2" xfId="48618" xr:uid="{7D1E895F-8AE7-4C4C-949F-AD5390E09CAC}"/>
    <cellStyle name="Total 2 7 3 2 14 6 3" xfId="48619" xr:uid="{B04F81EC-76D2-4D74-AD60-C01F5786A769}"/>
    <cellStyle name="Total 2 7 3 2 14 7" xfId="48620" xr:uid="{3B126450-A11F-4055-865A-86C25CBE2EBF}"/>
    <cellStyle name="Total 2 7 3 2 14 8" xfId="48621" xr:uid="{25988EF4-144A-4A91-9B64-8352BF96CD6A}"/>
    <cellStyle name="Total 2 7 3 2 15" xfId="48622" xr:uid="{2B13C02C-13C6-4E23-A855-25FF5918A69D}"/>
    <cellStyle name="Total 2 7 3 2 15 2" xfId="48623" xr:uid="{E36EFFC6-3FEB-4B44-8128-7CCED64DBF6C}"/>
    <cellStyle name="Total 2 7 3 2 15 3" xfId="48624" xr:uid="{0DF1516A-5E22-4C0C-8B0D-40F5743C841A}"/>
    <cellStyle name="Total 2 7 3 2 16" xfId="48625" xr:uid="{F0529484-1458-4B8E-8EC8-12DBDEB20582}"/>
    <cellStyle name="Total 2 7 3 2 16 2" xfId="48626" xr:uid="{EE7FCFA5-8ADD-42DC-A8BA-F22F9544488F}"/>
    <cellStyle name="Total 2 7 3 2 16 3" xfId="48627" xr:uid="{8D368364-CE1B-4287-8BE9-AA73FEC42A20}"/>
    <cellStyle name="Total 2 7 3 2 17" xfId="48628" xr:uid="{C46261CC-3589-489E-8313-A47FBA13FFCD}"/>
    <cellStyle name="Total 2 7 3 2 18" xfId="48629" xr:uid="{CA7E4DCD-A5A1-46B4-A4C5-27D95FAF5EB8}"/>
    <cellStyle name="Total 2 7 3 2 2" xfId="48630" xr:uid="{D3879E40-750A-408F-AA3E-9FE40E3AED1F}"/>
    <cellStyle name="Total 2 7 3 2 2 2" xfId="48631" xr:uid="{6F82FC33-99B5-409E-8995-87CC01EB1B15}"/>
    <cellStyle name="Total 2 7 3 2 2 2 2" xfId="48632" xr:uid="{2CB368D0-7280-4E83-9833-A04FD9E19614}"/>
    <cellStyle name="Total 2 7 3 2 2 2 3" xfId="48633" xr:uid="{3A208168-DF02-4EBF-A68A-67C597390EAA}"/>
    <cellStyle name="Total 2 7 3 2 2 3" xfId="48634" xr:uid="{C56CBAF2-D64C-4FE2-8555-A61A733ED0BD}"/>
    <cellStyle name="Total 2 7 3 2 2 3 2" xfId="48635" xr:uid="{289FFD75-CFA3-4B41-8487-06083F6D8EF2}"/>
    <cellStyle name="Total 2 7 3 2 2 3 3" xfId="48636" xr:uid="{5EAEED65-ADE4-4991-BB79-FAFFC8DEC37A}"/>
    <cellStyle name="Total 2 7 3 2 2 4" xfId="48637" xr:uid="{4DBC2635-938C-4E3D-B480-6AC6693BD42A}"/>
    <cellStyle name="Total 2 7 3 2 2 4 2" xfId="48638" xr:uid="{4B280184-2593-4554-A5DF-9397CBABB58E}"/>
    <cellStyle name="Total 2 7 3 2 2 4 3" xfId="48639" xr:uid="{291B96F3-FBCD-42DE-93D4-DC87DE77246B}"/>
    <cellStyle name="Total 2 7 3 2 2 5" xfId="48640" xr:uid="{26DCA7DF-A87E-4571-B7CD-426395C45427}"/>
    <cellStyle name="Total 2 7 3 2 2 5 2" xfId="48641" xr:uid="{A67A4E5C-198D-43AD-AB25-FCE2DF6ABCE8}"/>
    <cellStyle name="Total 2 7 3 2 2 5 3" xfId="48642" xr:uid="{87C2111C-0A84-40BA-BC84-D6590FC03FAD}"/>
    <cellStyle name="Total 2 7 3 2 2 6" xfId="48643" xr:uid="{FF40ACA9-57F9-4440-A0E8-F6DAA5F7D022}"/>
    <cellStyle name="Total 2 7 3 2 2 6 2" xfId="48644" xr:uid="{EFB4BC3D-68B8-4749-A4E5-1BF3371A2111}"/>
    <cellStyle name="Total 2 7 3 2 2 6 3" xfId="48645" xr:uid="{08ACA5C9-09CB-4BF1-9261-7D3501503695}"/>
    <cellStyle name="Total 2 7 3 2 2 7" xfId="48646" xr:uid="{F849C0B8-5072-4449-B63F-DFA2861F4BF3}"/>
    <cellStyle name="Total 2 7 3 2 2 8" xfId="48647" xr:uid="{52319C95-F3A2-4A07-BCD3-C6B3C742A1F8}"/>
    <cellStyle name="Total 2 7 3 2 2 9" xfId="48648" xr:uid="{D9C63CB3-1121-40EA-89E4-209A71CC3598}"/>
    <cellStyle name="Total 2 7 3 2 3" xfId="48649" xr:uid="{830FA4BA-437F-4CF7-B715-4C346ED7C81C}"/>
    <cellStyle name="Total 2 7 3 2 3 2" xfId="48650" xr:uid="{4957B6A1-9D53-4931-9B10-96C0EBEE7AFA}"/>
    <cellStyle name="Total 2 7 3 2 3 2 2" xfId="48651" xr:uid="{8C829AA6-E22E-4A48-9647-392606D15B2A}"/>
    <cellStyle name="Total 2 7 3 2 3 2 3" xfId="48652" xr:uid="{07022203-F484-4BE3-9647-F02A987D5859}"/>
    <cellStyle name="Total 2 7 3 2 3 3" xfId="48653" xr:uid="{B3838DC0-5E71-4201-8E65-75DEA1C8E713}"/>
    <cellStyle name="Total 2 7 3 2 3 3 2" xfId="48654" xr:uid="{8EC70F8A-7BB8-4F5E-9DBD-36400FD1CD49}"/>
    <cellStyle name="Total 2 7 3 2 3 3 3" xfId="48655" xr:uid="{DF3B99B3-61FD-408C-9920-1BDEDFA73776}"/>
    <cellStyle name="Total 2 7 3 2 3 4" xfId="48656" xr:uid="{BE85B962-99B9-44C1-8FB5-9F1CC55CA208}"/>
    <cellStyle name="Total 2 7 3 2 3 4 2" xfId="48657" xr:uid="{C950676D-41B9-4DFD-BCA8-7C5B548DDE9D}"/>
    <cellStyle name="Total 2 7 3 2 3 4 3" xfId="48658" xr:uid="{DCBC8F1B-D802-42A8-99FB-3AE608382615}"/>
    <cellStyle name="Total 2 7 3 2 3 5" xfId="48659" xr:uid="{EDD5C52D-A26F-4188-8CE8-82EF80D897CF}"/>
    <cellStyle name="Total 2 7 3 2 3 5 2" xfId="48660" xr:uid="{87DFC7B5-4D38-46FD-A896-002724547386}"/>
    <cellStyle name="Total 2 7 3 2 3 5 3" xfId="48661" xr:uid="{C0D889C9-2B45-443C-A593-0A92FDBFF766}"/>
    <cellStyle name="Total 2 7 3 2 3 6" xfId="48662" xr:uid="{45008B5D-0EA5-4E6F-94DE-25A47ACAE926}"/>
    <cellStyle name="Total 2 7 3 2 3 6 2" xfId="48663" xr:uid="{619A70C3-8F73-4B7E-9AF8-CCA01766852D}"/>
    <cellStyle name="Total 2 7 3 2 3 6 3" xfId="48664" xr:uid="{A2B5553D-1641-4E6A-8769-EB9C1410881A}"/>
    <cellStyle name="Total 2 7 3 2 3 7" xfId="48665" xr:uid="{0216CAC5-2E00-49B4-AAE7-3D029CC083BA}"/>
    <cellStyle name="Total 2 7 3 2 3 8" xfId="48666" xr:uid="{DEE4F43D-F25A-4284-8C39-20F70FCE65B4}"/>
    <cellStyle name="Total 2 7 3 2 3 9" xfId="48667" xr:uid="{ABB7B13F-5FEF-4E53-98FA-515B68AFCD7E}"/>
    <cellStyle name="Total 2 7 3 2 4" xfId="48668" xr:uid="{0E8F2A13-DCF2-400F-B1C8-EF8CBB247CDE}"/>
    <cellStyle name="Total 2 7 3 2 4 2" xfId="48669" xr:uid="{CB273BDC-3E91-4D5A-AF78-494401D0D98E}"/>
    <cellStyle name="Total 2 7 3 2 4 2 2" xfId="48670" xr:uid="{5DBF4F41-7EEA-4354-9167-6C6E4826167E}"/>
    <cellStyle name="Total 2 7 3 2 4 2 3" xfId="48671" xr:uid="{33B8532B-BE27-446B-AFB7-F9C340F99A45}"/>
    <cellStyle name="Total 2 7 3 2 4 3" xfId="48672" xr:uid="{AE35654E-9645-4D66-B0B2-32339733D879}"/>
    <cellStyle name="Total 2 7 3 2 4 3 2" xfId="48673" xr:uid="{307EBD9D-4FEC-463D-8E87-DC4F2A042CDB}"/>
    <cellStyle name="Total 2 7 3 2 4 3 3" xfId="48674" xr:uid="{4F49D89B-462C-4412-B03F-EC6FC9FCF104}"/>
    <cellStyle name="Total 2 7 3 2 4 4" xfId="48675" xr:uid="{A4582ADD-3BE0-4DF2-A4CB-D83597FFE75C}"/>
    <cellStyle name="Total 2 7 3 2 4 4 2" xfId="48676" xr:uid="{5A03C3B5-70A5-4DE6-A826-49F8D85E777B}"/>
    <cellStyle name="Total 2 7 3 2 4 4 3" xfId="48677" xr:uid="{BDA57B72-C0F3-4CBD-BDA7-1A40FE7DCDC8}"/>
    <cellStyle name="Total 2 7 3 2 4 5" xfId="48678" xr:uid="{0FE6862A-9EAB-4AD0-B833-0EBB9C1CE9F5}"/>
    <cellStyle name="Total 2 7 3 2 4 5 2" xfId="48679" xr:uid="{DE7C8891-1B18-4008-A461-65F9098343D5}"/>
    <cellStyle name="Total 2 7 3 2 4 5 3" xfId="48680" xr:uid="{D7F2FE33-B43C-4991-8697-93135C1DEEBA}"/>
    <cellStyle name="Total 2 7 3 2 4 6" xfId="48681" xr:uid="{30BBDAE6-DC92-44CE-B7D0-0E04047DA85E}"/>
    <cellStyle name="Total 2 7 3 2 4 6 2" xfId="48682" xr:uid="{9828E8EB-2E4C-42BC-802C-B3D925114610}"/>
    <cellStyle name="Total 2 7 3 2 4 6 3" xfId="48683" xr:uid="{19256090-6583-4E94-BA86-CA5B3345BC28}"/>
    <cellStyle name="Total 2 7 3 2 4 7" xfId="48684" xr:uid="{AF006857-7FEA-4260-9807-9543BFADAC27}"/>
    <cellStyle name="Total 2 7 3 2 4 8" xfId="48685" xr:uid="{78072DC7-C3EF-49F3-9E06-225A2C885798}"/>
    <cellStyle name="Total 2 7 3 2 4 9" xfId="48686" xr:uid="{06BDD385-6B9E-4E50-AA3D-A51A5DADD397}"/>
    <cellStyle name="Total 2 7 3 2 5" xfId="48687" xr:uid="{A2B3009A-C43C-4BD1-BFA0-45BB798501DD}"/>
    <cellStyle name="Total 2 7 3 2 5 2" xfId="48688" xr:uid="{04AF960B-4519-41FA-8E61-773513E8EB6F}"/>
    <cellStyle name="Total 2 7 3 2 5 2 2" xfId="48689" xr:uid="{359016FA-88FD-403A-A8D9-523149050227}"/>
    <cellStyle name="Total 2 7 3 2 5 2 3" xfId="48690" xr:uid="{F3BA4B7E-ACEB-4B06-A376-3ECE12DAB0F6}"/>
    <cellStyle name="Total 2 7 3 2 5 3" xfId="48691" xr:uid="{F6277F4A-6568-43F8-9DBC-287928C16865}"/>
    <cellStyle name="Total 2 7 3 2 5 3 2" xfId="48692" xr:uid="{A21CE095-7023-4324-BC92-F0F792124CDC}"/>
    <cellStyle name="Total 2 7 3 2 5 3 3" xfId="48693" xr:uid="{8289D5A2-BBEF-4FAC-A43A-6C0DB9223142}"/>
    <cellStyle name="Total 2 7 3 2 5 4" xfId="48694" xr:uid="{25E9E703-2D4D-4DE6-89DB-37EE0F6DB806}"/>
    <cellStyle name="Total 2 7 3 2 5 4 2" xfId="48695" xr:uid="{BD84305F-74B4-40B4-A7EF-A88301C04B3F}"/>
    <cellStyle name="Total 2 7 3 2 5 4 3" xfId="48696" xr:uid="{A5BBE60C-9E74-43E8-AC6A-7FB8E355346C}"/>
    <cellStyle name="Total 2 7 3 2 5 5" xfId="48697" xr:uid="{0FEB9195-679E-480A-B5C0-4C72AA404048}"/>
    <cellStyle name="Total 2 7 3 2 5 5 2" xfId="48698" xr:uid="{46E1AFBD-22A5-43A3-94BE-20F21D15F5B3}"/>
    <cellStyle name="Total 2 7 3 2 5 5 3" xfId="48699" xr:uid="{40CE6002-5010-4C06-905D-83E2504EB87F}"/>
    <cellStyle name="Total 2 7 3 2 5 6" xfId="48700" xr:uid="{CDDA50E5-E790-4C7A-A6F8-F57D81B0FD65}"/>
    <cellStyle name="Total 2 7 3 2 5 6 2" xfId="48701" xr:uid="{907A9F23-4768-429B-8DCF-8EAC3D810A69}"/>
    <cellStyle name="Total 2 7 3 2 5 6 3" xfId="48702" xr:uid="{8CF7DD53-B6C8-463D-B287-AE84829B3C58}"/>
    <cellStyle name="Total 2 7 3 2 5 7" xfId="48703" xr:uid="{0379C459-4544-43C4-AA96-FF48A8006A2B}"/>
    <cellStyle name="Total 2 7 3 2 5 8" xfId="48704" xr:uid="{C34AD517-3A5B-4719-BB36-D4ADC6D1A8FF}"/>
    <cellStyle name="Total 2 7 3 2 5 9" xfId="48705" xr:uid="{CF5BA32C-38D3-4B26-B64C-DD1C66B3799B}"/>
    <cellStyle name="Total 2 7 3 2 6" xfId="48706" xr:uid="{2BE68EDB-81FA-4F4B-B3D2-EE0A2FAC21C6}"/>
    <cellStyle name="Total 2 7 3 2 6 2" xfId="48707" xr:uid="{4B1002E7-3321-457A-81A8-C2B77D6A2026}"/>
    <cellStyle name="Total 2 7 3 2 6 2 2" xfId="48708" xr:uid="{211B0A44-D8DF-4951-A0E4-D855D0843B0D}"/>
    <cellStyle name="Total 2 7 3 2 6 2 3" xfId="48709" xr:uid="{922074A8-39A8-4640-A4D3-2835F775FE5F}"/>
    <cellStyle name="Total 2 7 3 2 6 3" xfId="48710" xr:uid="{221D7845-3A62-4BA2-AB26-73F4630A4D59}"/>
    <cellStyle name="Total 2 7 3 2 6 3 2" xfId="48711" xr:uid="{089A05E7-4FD5-44DE-8D93-178B157CCF8D}"/>
    <cellStyle name="Total 2 7 3 2 6 3 3" xfId="48712" xr:uid="{780C2EC0-985E-418A-8D6B-7CDFC79BB714}"/>
    <cellStyle name="Total 2 7 3 2 6 4" xfId="48713" xr:uid="{4EC857F8-8AF6-4C8E-80B3-0B1E7ED73522}"/>
    <cellStyle name="Total 2 7 3 2 6 4 2" xfId="48714" xr:uid="{70295C45-BBD8-4B09-B7F1-945B51462F63}"/>
    <cellStyle name="Total 2 7 3 2 6 4 3" xfId="48715" xr:uid="{0F38A64B-492D-45FC-B276-E597752E1398}"/>
    <cellStyle name="Total 2 7 3 2 6 5" xfId="48716" xr:uid="{6275EF3E-2DBF-46A2-85EF-BA1A98DEA9B3}"/>
    <cellStyle name="Total 2 7 3 2 6 5 2" xfId="48717" xr:uid="{01E36652-DD51-44E9-8437-040D642B7715}"/>
    <cellStyle name="Total 2 7 3 2 6 5 3" xfId="48718" xr:uid="{5AD878AB-2B50-4526-892B-1916C0AD69FB}"/>
    <cellStyle name="Total 2 7 3 2 6 6" xfId="48719" xr:uid="{8A674EEE-2E88-4E05-91DC-D0A6A012458B}"/>
    <cellStyle name="Total 2 7 3 2 6 6 2" xfId="48720" xr:uid="{BE574192-E5C3-4903-A88C-B83271F5E09E}"/>
    <cellStyle name="Total 2 7 3 2 6 6 3" xfId="48721" xr:uid="{BCA56969-8027-4358-8A90-77570D7B83C7}"/>
    <cellStyle name="Total 2 7 3 2 6 7" xfId="48722" xr:uid="{806A38F9-E968-4704-96E9-713597AB8356}"/>
    <cellStyle name="Total 2 7 3 2 6 8" xfId="48723" xr:uid="{D4B252EB-AF06-4A68-BC37-53B13630C629}"/>
    <cellStyle name="Total 2 7 3 2 6 9" xfId="48724" xr:uid="{48C72A88-45E0-45F6-8C70-3A851DDC6769}"/>
    <cellStyle name="Total 2 7 3 2 7" xfId="48725" xr:uid="{07DD202F-F1E9-42F5-A1FF-91FAED7562AE}"/>
    <cellStyle name="Total 2 7 3 2 7 2" xfId="48726" xr:uid="{B89D59EE-B0BA-4412-B27F-CFC7C88302F4}"/>
    <cellStyle name="Total 2 7 3 2 7 2 2" xfId="48727" xr:uid="{DB4C714F-87C9-4979-8DD8-C38DC735F6D3}"/>
    <cellStyle name="Total 2 7 3 2 7 2 3" xfId="48728" xr:uid="{74A7DB24-A533-4C8D-9610-B6280DD5F64D}"/>
    <cellStyle name="Total 2 7 3 2 7 3" xfId="48729" xr:uid="{37702ED6-45C7-4FFC-AA95-DA03257420A4}"/>
    <cellStyle name="Total 2 7 3 2 7 3 2" xfId="48730" xr:uid="{E170A7D2-31D2-4A2D-B7E1-E039D790EE2C}"/>
    <cellStyle name="Total 2 7 3 2 7 3 3" xfId="48731" xr:uid="{D2CCA7F2-2F5B-443C-ACB7-906C51EB4E19}"/>
    <cellStyle name="Total 2 7 3 2 7 4" xfId="48732" xr:uid="{93970880-E6CB-4353-8122-2FF720170235}"/>
    <cellStyle name="Total 2 7 3 2 7 4 2" xfId="48733" xr:uid="{8DBC64D0-8851-4EF9-B3AF-A4C5724AF7C7}"/>
    <cellStyle name="Total 2 7 3 2 7 4 3" xfId="48734" xr:uid="{94EF0F3C-6F84-46F8-97EC-4417F7DDCF65}"/>
    <cellStyle name="Total 2 7 3 2 7 5" xfId="48735" xr:uid="{2ACE900F-D77B-42F8-88E8-C0D45A8D1911}"/>
    <cellStyle name="Total 2 7 3 2 7 5 2" xfId="48736" xr:uid="{A1F7858D-9376-4842-9D54-29D3C21C84F3}"/>
    <cellStyle name="Total 2 7 3 2 7 5 3" xfId="48737" xr:uid="{6389FD17-DC95-4A16-8FDF-D6C95EADF4C1}"/>
    <cellStyle name="Total 2 7 3 2 7 6" xfId="48738" xr:uid="{57C4766C-CFC9-4C62-A6A7-2EEC6F7D1A92}"/>
    <cellStyle name="Total 2 7 3 2 7 6 2" xfId="48739" xr:uid="{B834E442-DAB9-4BC4-BD97-3FB371A83D3E}"/>
    <cellStyle name="Total 2 7 3 2 7 6 3" xfId="48740" xr:uid="{F58307F2-E2E7-4CFB-AAB4-CFDB14ED2829}"/>
    <cellStyle name="Total 2 7 3 2 7 7" xfId="48741" xr:uid="{38C8BCF2-F75E-4951-83B1-B1EBB81066AD}"/>
    <cellStyle name="Total 2 7 3 2 7 8" xfId="48742" xr:uid="{26E1355C-8481-4269-8F1B-C1AC63BC84D5}"/>
    <cellStyle name="Total 2 7 3 2 7 9" xfId="48743" xr:uid="{9FF7DC8B-D6CD-4780-8C3B-58E2FEEFAF65}"/>
    <cellStyle name="Total 2 7 3 2 8" xfId="48744" xr:uid="{31833B0E-514E-4652-AEA1-862525EA1646}"/>
    <cellStyle name="Total 2 7 3 2 8 2" xfId="48745" xr:uid="{3E8CE562-49D0-4B58-B63E-09A9C212CADF}"/>
    <cellStyle name="Total 2 7 3 2 8 2 2" xfId="48746" xr:uid="{57680011-85E4-4CD8-98EC-178987B7F2BF}"/>
    <cellStyle name="Total 2 7 3 2 8 2 3" xfId="48747" xr:uid="{18AD9FF8-D076-4942-99D8-8BE5AE3B7AA5}"/>
    <cellStyle name="Total 2 7 3 2 8 3" xfId="48748" xr:uid="{7AB75061-E460-4469-BD8F-673AD66FBE12}"/>
    <cellStyle name="Total 2 7 3 2 8 3 2" xfId="48749" xr:uid="{60470EE8-10CC-4469-9E6B-BD93203B3F41}"/>
    <cellStyle name="Total 2 7 3 2 8 3 3" xfId="48750" xr:uid="{BB129DFE-C445-4CFE-A102-DE421AD54EF1}"/>
    <cellStyle name="Total 2 7 3 2 8 4" xfId="48751" xr:uid="{CC438C2B-376E-41A4-8301-B4D389BC081B}"/>
    <cellStyle name="Total 2 7 3 2 8 4 2" xfId="48752" xr:uid="{E795B723-1833-49B1-B1D6-713CEA7665B4}"/>
    <cellStyle name="Total 2 7 3 2 8 4 3" xfId="48753" xr:uid="{24596B82-6A8E-49E0-B0FB-3CC9E9A70ACE}"/>
    <cellStyle name="Total 2 7 3 2 8 5" xfId="48754" xr:uid="{F8B2BF77-6109-47FB-8FFA-1D6551EE794F}"/>
    <cellStyle name="Total 2 7 3 2 8 5 2" xfId="48755" xr:uid="{EEED4B39-32CF-46B2-8E68-A8FD8321B90E}"/>
    <cellStyle name="Total 2 7 3 2 8 5 3" xfId="48756" xr:uid="{C9FDD73D-65C0-4EC1-9E33-3C000DA65DFD}"/>
    <cellStyle name="Total 2 7 3 2 8 6" xfId="48757" xr:uid="{8A269D59-B643-40EB-ADFC-0F54E663C94D}"/>
    <cellStyle name="Total 2 7 3 2 8 6 2" xfId="48758" xr:uid="{C5499886-82DA-4211-A7CA-ED6512CC41DC}"/>
    <cellStyle name="Total 2 7 3 2 8 6 3" xfId="48759" xr:uid="{C0683BB8-DF7C-40FD-BA3E-879A9099D61D}"/>
    <cellStyle name="Total 2 7 3 2 8 7" xfId="48760" xr:uid="{0EC8AD63-FF52-4407-A11C-DF13F2A2925B}"/>
    <cellStyle name="Total 2 7 3 2 8 8" xfId="48761" xr:uid="{D3FE08C7-162F-4248-9550-E342BDBDD39C}"/>
    <cellStyle name="Total 2 7 3 2 8 9" xfId="48762" xr:uid="{C3629567-E3C2-4294-836D-6767E913B647}"/>
    <cellStyle name="Total 2 7 3 2 9" xfId="48763" xr:uid="{6AF3B387-DA8F-4C9D-AFFE-8E01DC2E75A2}"/>
    <cellStyle name="Total 2 7 3 2 9 2" xfId="48764" xr:uid="{5C17E413-7DA3-42FD-BB63-9E34A91C23F3}"/>
    <cellStyle name="Total 2 7 3 2 9 2 2" xfId="48765" xr:uid="{0F707B82-0CE7-45F7-9328-0A6AD83E86AA}"/>
    <cellStyle name="Total 2 7 3 2 9 2 3" xfId="48766" xr:uid="{0CA6818B-FC8E-4233-9BDA-A45845AE5C43}"/>
    <cellStyle name="Total 2 7 3 2 9 3" xfId="48767" xr:uid="{B2AAEE3F-9E1E-49BA-90EC-AD7678ED13E9}"/>
    <cellStyle name="Total 2 7 3 2 9 3 2" xfId="48768" xr:uid="{967B2B1E-FE83-47AB-87FF-88E5BB678E49}"/>
    <cellStyle name="Total 2 7 3 2 9 3 3" xfId="48769" xr:uid="{B39F1D0B-A4C4-4E99-8E3A-5EC1ABC54395}"/>
    <cellStyle name="Total 2 7 3 2 9 4" xfId="48770" xr:uid="{7A64463B-9E94-4DBC-8F91-1941877ADD4A}"/>
    <cellStyle name="Total 2 7 3 2 9 4 2" xfId="48771" xr:uid="{95397567-5F88-42CB-BEDF-E7C5BFBF6E92}"/>
    <cellStyle name="Total 2 7 3 2 9 4 3" xfId="48772" xr:uid="{BC5A2D33-7FE4-46B9-B698-DFBBD993F194}"/>
    <cellStyle name="Total 2 7 3 2 9 5" xfId="48773" xr:uid="{19AED91F-5132-4036-9EAC-26D0A5957039}"/>
    <cellStyle name="Total 2 7 3 2 9 5 2" xfId="48774" xr:uid="{AF1AA313-1747-4A48-9776-DC0BF1DE64C7}"/>
    <cellStyle name="Total 2 7 3 2 9 5 3" xfId="48775" xr:uid="{587C1706-225E-4F4E-890F-5FD7E00E339E}"/>
    <cellStyle name="Total 2 7 3 2 9 6" xfId="48776" xr:uid="{DAE80A63-A9FD-4A82-91FF-BBA00EE76A4F}"/>
    <cellStyle name="Total 2 7 3 2 9 6 2" xfId="48777" xr:uid="{93236818-B6AB-4F49-B616-8C7D08E2004A}"/>
    <cellStyle name="Total 2 7 3 2 9 6 3" xfId="48778" xr:uid="{5C7D3225-DFD5-41FC-99BC-62A95C9A8492}"/>
    <cellStyle name="Total 2 7 3 2 9 7" xfId="48779" xr:uid="{F017127D-9917-449F-ADED-C0575C00BF57}"/>
    <cellStyle name="Total 2 7 3 2 9 8" xfId="48780" xr:uid="{E9BB86DF-52FF-4F81-B467-80C6CD04603D}"/>
    <cellStyle name="Total 2 7 3 20" xfId="48781" xr:uid="{91BB127A-9CF9-432B-BC66-D91DB41321B4}"/>
    <cellStyle name="Total 2 7 3 3" xfId="48782" xr:uid="{403E6761-FBFF-4A59-A758-533B0DA34858}"/>
    <cellStyle name="Total 2 7 3 3 10" xfId="48783" xr:uid="{E65B436E-BED8-4898-B377-6C984EC4C1BE}"/>
    <cellStyle name="Total 2 7 3 3 10 2" xfId="48784" xr:uid="{FCEF611F-507C-4301-BE20-4B26682B823F}"/>
    <cellStyle name="Total 2 7 3 3 10 2 2" xfId="48785" xr:uid="{75D969E4-3168-4843-BD9A-3318A565E66B}"/>
    <cellStyle name="Total 2 7 3 3 10 2 3" xfId="48786" xr:uid="{5B3CFDCB-A62C-4CA8-AA4F-E45C1DDB7ECA}"/>
    <cellStyle name="Total 2 7 3 3 10 3" xfId="48787" xr:uid="{4C5AA954-9F0A-44EF-8AF7-657EDDDC2D0D}"/>
    <cellStyle name="Total 2 7 3 3 10 3 2" xfId="48788" xr:uid="{A63C58FC-7568-4B81-B658-BEBE485D19BD}"/>
    <cellStyle name="Total 2 7 3 3 10 3 3" xfId="48789" xr:uid="{DB2C7925-0581-4F9D-BD02-841E2B5E5C43}"/>
    <cellStyle name="Total 2 7 3 3 10 4" xfId="48790" xr:uid="{C2B88150-7760-4D7A-9141-B3E1CA768522}"/>
    <cellStyle name="Total 2 7 3 3 10 4 2" xfId="48791" xr:uid="{78BB80CA-2A64-402C-982F-6C64CB915E07}"/>
    <cellStyle name="Total 2 7 3 3 10 4 3" xfId="48792" xr:uid="{8B77AE9C-8E11-4686-984A-2DECF93A5E9F}"/>
    <cellStyle name="Total 2 7 3 3 10 5" xfId="48793" xr:uid="{62C978BE-A376-4F8A-A510-B3411CA364BA}"/>
    <cellStyle name="Total 2 7 3 3 10 5 2" xfId="48794" xr:uid="{B468497D-5D2B-41CB-AF83-C72D1F4E8DD9}"/>
    <cellStyle name="Total 2 7 3 3 10 5 3" xfId="48795" xr:uid="{75FD4910-A420-48BF-90D0-3BA40D03E248}"/>
    <cellStyle name="Total 2 7 3 3 10 6" xfId="48796" xr:uid="{F41A4310-5FB7-4396-8C90-F173EEC476F6}"/>
    <cellStyle name="Total 2 7 3 3 10 6 2" xfId="48797" xr:uid="{C5C8AF91-3ACC-40C0-8571-EA80A9AA862D}"/>
    <cellStyle name="Total 2 7 3 3 10 6 3" xfId="48798" xr:uid="{45100D6A-678E-4712-AAF3-ECE061521D44}"/>
    <cellStyle name="Total 2 7 3 3 10 7" xfId="48799" xr:uid="{718D7EC2-EA35-4691-A552-49189D0EBFF6}"/>
    <cellStyle name="Total 2 7 3 3 10 8" xfId="48800" xr:uid="{A274BCE7-811D-4428-9A2C-BC6F70BB6D3C}"/>
    <cellStyle name="Total 2 7 3 3 11" xfId="48801" xr:uid="{55682FCC-E1BE-47EA-B38B-1D61ECB22D80}"/>
    <cellStyle name="Total 2 7 3 3 11 2" xfId="48802" xr:uid="{25DC86DD-DB6F-401C-9469-5150C14AD7C9}"/>
    <cellStyle name="Total 2 7 3 3 11 2 2" xfId="48803" xr:uid="{1AFD431D-62BF-4577-9E3F-D57A50CC29DC}"/>
    <cellStyle name="Total 2 7 3 3 11 2 3" xfId="48804" xr:uid="{5A327B5C-27E9-4DDD-B987-973F3E2293A2}"/>
    <cellStyle name="Total 2 7 3 3 11 3" xfId="48805" xr:uid="{4417EC38-F397-4865-9E63-11849EBE4AC8}"/>
    <cellStyle name="Total 2 7 3 3 11 3 2" xfId="48806" xr:uid="{796AE6ED-3EB3-4B41-B759-F8D14E6B4160}"/>
    <cellStyle name="Total 2 7 3 3 11 3 3" xfId="48807" xr:uid="{B76CA03C-1A6B-4FCA-97ED-665C43C035CD}"/>
    <cellStyle name="Total 2 7 3 3 11 4" xfId="48808" xr:uid="{41B16C20-31A4-4B5E-8F6D-293C72E99108}"/>
    <cellStyle name="Total 2 7 3 3 11 4 2" xfId="48809" xr:uid="{22B8DF75-EE0D-4DC8-A994-3D46C7DF516D}"/>
    <cellStyle name="Total 2 7 3 3 11 4 3" xfId="48810" xr:uid="{62C7E364-B88D-46FF-B9FE-6BC133CD9AD1}"/>
    <cellStyle name="Total 2 7 3 3 11 5" xfId="48811" xr:uid="{ED24D920-0F7A-40D5-8B89-0006DBD6A052}"/>
    <cellStyle name="Total 2 7 3 3 11 5 2" xfId="48812" xr:uid="{BEE6B2BB-71AC-4915-9E86-90BD3D39933C}"/>
    <cellStyle name="Total 2 7 3 3 11 5 3" xfId="48813" xr:uid="{71CCC1CB-2839-4043-8A26-F12E4C2BC4C1}"/>
    <cellStyle name="Total 2 7 3 3 11 6" xfId="48814" xr:uid="{C27E50C2-F590-450B-8949-17B2F04703B5}"/>
    <cellStyle name="Total 2 7 3 3 11 6 2" xfId="48815" xr:uid="{FBB739F0-253E-4207-83DC-06F3E9009DDE}"/>
    <cellStyle name="Total 2 7 3 3 11 6 3" xfId="48816" xr:uid="{FE4D472D-7F13-4EFB-BDEC-42FAB5F2BC89}"/>
    <cellStyle name="Total 2 7 3 3 11 7" xfId="48817" xr:uid="{E7A23C27-8F48-4BC8-BC5B-FEB93621FF50}"/>
    <cellStyle name="Total 2 7 3 3 11 8" xfId="48818" xr:uid="{5D9EC58A-53EC-4AC0-AF8F-681F71E56E3C}"/>
    <cellStyle name="Total 2 7 3 3 12" xfId="48819" xr:uid="{FE8DCA90-395B-402B-8C95-E4687EB714E9}"/>
    <cellStyle name="Total 2 7 3 3 12 2" xfId="48820" xr:uid="{2D571EB8-2EAC-4912-8621-C54A5D3CF968}"/>
    <cellStyle name="Total 2 7 3 3 12 2 2" xfId="48821" xr:uid="{0887BDF6-22F0-4A31-80F8-B19F6DCD79D4}"/>
    <cellStyle name="Total 2 7 3 3 12 2 3" xfId="48822" xr:uid="{C4691615-2685-4A6F-8BFC-9AD54D912340}"/>
    <cellStyle name="Total 2 7 3 3 12 3" xfId="48823" xr:uid="{2BEBAEFA-B0E3-459E-A35A-C958FE16B025}"/>
    <cellStyle name="Total 2 7 3 3 12 3 2" xfId="48824" xr:uid="{37097469-892C-4663-89B4-3E40C5FC1B86}"/>
    <cellStyle name="Total 2 7 3 3 12 3 3" xfId="48825" xr:uid="{3E3A7F00-780F-4528-B518-348D91047377}"/>
    <cellStyle name="Total 2 7 3 3 12 4" xfId="48826" xr:uid="{2EC238BC-7F3D-4C80-A9C2-8ED762BEC5E7}"/>
    <cellStyle name="Total 2 7 3 3 12 4 2" xfId="48827" xr:uid="{2A08DB3F-452B-444E-A923-B914AB206AE9}"/>
    <cellStyle name="Total 2 7 3 3 12 4 3" xfId="48828" xr:uid="{B30CFA9B-9721-4486-94BC-CD615B38D3FF}"/>
    <cellStyle name="Total 2 7 3 3 12 5" xfId="48829" xr:uid="{31873E3D-8A85-4001-A5AD-DA883AD891B6}"/>
    <cellStyle name="Total 2 7 3 3 12 5 2" xfId="48830" xr:uid="{7B0E41CC-1156-45E9-9572-BB3F0688FD79}"/>
    <cellStyle name="Total 2 7 3 3 12 5 3" xfId="48831" xr:uid="{43818DF5-F946-411C-8AAA-94BD00796714}"/>
    <cellStyle name="Total 2 7 3 3 12 6" xfId="48832" xr:uid="{893396B7-C1A0-4F81-9D82-54A152A63C9A}"/>
    <cellStyle name="Total 2 7 3 3 12 6 2" xfId="48833" xr:uid="{72EA5F9C-35B4-4BCE-8618-95784360F7D1}"/>
    <cellStyle name="Total 2 7 3 3 12 6 3" xfId="48834" xr:uid="{C2AA65A7-A46B-4D5E-B41C-395AAFECB5D4}"/>
    <cellStyle name="Total 2 7 3 3 12 7" xfId="48835" xr:uid="{60E8ABCE-A7E9-40F3-B63B-D6197263DFB8}"/>
    <cellStyle name="Total 2 7 3 3 12 8" xfId="48836" xr:uid="{82397D87-7E99-483E-A66C-D58B7ED7DA73}"/>
    <cellStyle name="Total 2 7 3 3 13" xfId="48837" xr:uid="{1B35F9E0-7785-4EE1-8871-2F1A6BDDF647}"/>
    <cellStyle name="Total 2 7 3 3 13 2" xfId="48838" xr:uid="{AA356F22-8BEC-48F5-93C6-36F33BBB8C1B}"/>
    <cellStyle name="Total 2 7 3 3 13 2 2" xfId="48839" xr:uid="{893CC3C4-8783-4B4F-BBD9-0B6E879BBCD3}"/>
    <cellStyle name="Total 2 7 3 3 13 2 3" xfId="48840" xr:uid="{78937ECA-EA1E-40AD-8D43-F1A24591A63F}"/>
    <cellStyle name="Total 2 7 3 3 13 3" xfId="48841" xr:uid="{8502EFDF-FB1A-41E8-AB9A-C76E478B0ED9}"/>
    <cellStyle name="Total 2 7 3 3 13 3 2" xfId="48842" xr:uid="{A40F7F06-074B-4A14-B015-C6CC5BC97D86}"/>
    <cellStyle name="Total 2 7 3 3 13 3 3" xfId="48843" xr:uid="{15C19EA8-F349-4E08-9A3B-6D0F828E90CE}"/>
    <cellStyle name="Total 2 7 3 3 13 4" xfId="48844" xr:uid="{56295BBB-90D8-4FBC-AB7B-B37E0436CE6E}"/>
    <cellStyle name="Total 2 7 3 3 13 4 2" xfId="48845" xr:uid="{BC8A3A03-B8B5-4695-AA0F-A3CD427AAC87}"/>
    <cellStyle name="Total 2 7 3 3 13 4 3" xfId="48846" xr:uid="{ED9E9DF8-F967-4574-A8C3-B00B737C55C9}"/>
    <cellStyle name="Total 2 7 3 3 13 5" xfId="48847" xr:uid="{F8DA8E3C-72AB-4871-8F5E-9C9081B465C3}"/>
    <cellStyle name="Total 2 7 3 3 13 5 2" xfId="48848" xr:uid="{E8DCF037-CD2F-43F7-A6F5-EE2117D631CA}"/>
    <cellStyle name="Total 2 7 3 3 13 5 3" xfId="48849" xr:uid="{5CE2B554-1160-4C20-AAA4-032A19FC259D}"/>
    <cellStyle name="Total 2 7 3 3 13 6" xfId="48850" xr:uid="{5AC71446-5E9A-41BC-B029-BDEB8E95EF5D}"/>
    <cellStyle name="Total 2 7 3 3 13 6 2" xfId="48851" xr:uid="{FFE8A52C-005F-41D9-BA8C-5DC92F60DAE3}"/>
    <cellStyle name="Total 2 7 3 3 13 6 3" xfId="48852" xr:uid="{A2EAC4AA-9B27-4D17-AE64-885EB9CB3CB2}"/>
    <cellStyle name="Total 2 7 3 3 13 7" xfId="48853" xr:uid="{E65591BC-651F-4786-A498-C8357143F1FC}"/>
    <cellStyle name="Total 2 7 3 3 13 8" xfId="48854" xr:uid="{AD3F9E13-2612-4392-A3EF-07D0C95C9D7F}"/>
    <cellStyle name="Total 2 7 3 3 14" xfId="48855" xr:uid="{117AAB92-8D4C-4108-A2A6-03784D3DBE19}"/>
    <cellStyle name="Total 2 7 3 3 14 2" xfId="48856" xr:uid="{EC67EBD8-C8DD-4FC7-AB5D-468CB98BA3AE}"/>
    <cellStyle name="Total 2 7 3 3 14 2 2" xfId="48857" xr:uid="{C933A8CB-E3F1-4500-813C-CBD4B703A069}"/>
    <cellStyle name="Total 2 7 3 3 14 2 3" xfId="48858" xr:uid="{73EA0068-9F3A-40BD-80CB-17DD0D0DF184}"/>
    <cellStyle name="Total 2 7 3 3 14 3" xfId="48859" xr:uid="{DC961E24-62DA-48B2-9C19-F59D41ABAE10}"/>
    <cellStyle name="Total 2 7 3 3 14 3 2" xfId="48860" xr:uid="{5DC37410-BFB2-438F-958A-0F84114F5A3E}"/>
    <cellStyle name="Total 2 7 3 3 14 3 3" xfId="48861" xr:uid="{A16FE92F-AD57-4226-B924-6C24EB4CC1EF}"/>
    <cellStyle name="Total 2 7 3 3 14 4" xfId="48862" xr:uid="{6F4C5857-EF6B-463B-ADDA-C93F1A411B84}"/>
    <cellStyle name="Total 2 7 3 3 14 4 2" xfId="48863" xr:uid="{51E7B66D-76A1-4B91-BA62-B3804EE9D29D}"/>
    <cellStyle name="Total 2 7 3 3 14 4 3" xfId="48864" xr:uid="{3D54A837-D739-43BC-A6D5-1E4643DEEDD7}"/>
    <cellStyle name="Total 2 7 3 3 14 5" xfId="48865" xr:uid="{DC88EE26-4524-4B2E-80DB-C58A712B3574}"/>
    <cellStyle name="Total 2 7 3 3 14 5 2" xfId="48866" xr:uid="{D865ACAD-123D-47D1-A513-0309907C0154}"/>
    <cellStyle name="Total 2 7 3 3 14 5 3" xfId="48867" xr:uid="{4C2FCD98-92C0-4A1F-93BB-936E74394002}"/>
    <cellStyle name="Total 2 7 3 3 14 6" xfId="48868" xr:uid="{D2401C6E-B862-412A-9284-5599CB2246AF}"/>
    <cellStyle name="Total 2 7 3 3 14 6 2" xfId="48869" xr:uid="{BE09B44E-EC5C-4C8A-8BEF-F728F3CE3408}"/>
    <cellStyle name="Total 2 7 3 3 14 6 3" xfId="48870" xr:uid="{B22A0FD4-7F4C-4ED8-9CFD-FDD030F6E362}"/>
    <cellStyle name="Total 2 7 3 3 14 7" xfId="48871" xr:uid="{5425B747-E5AF-4286-B5B9-AAA0AA1A1495}"/>
    <cellStyle name="Total 2 7 3 3 14 8" xfId="48872" xr:uid="{BEDD8403-E908-4A45-9D61-459B16AE9C93}"/>
    <cellStyle name="Total 2 7 3 3 15" xfId="48873" xr:uid="{2916B958-7619-4B5A-983D-BE29A460B817}"/>
    <cellStyle name="Total 2 7 3 3 15 2" xfId="48874" xr:uid="{B204113C-CB0C-4D6F-ADE4-9F9B746F5658}"/>
    <cellStyle name="Total 2 7 3 3 15 3" xfId="48875" xr:uid="{50E1F196-7D28-47E3-B330-288A8A9CD4F1}"/>
    <cellStyle name="Total 2 7 3 3 16" xfId="48876" xr:uid="{95CD5DF3-EE8E-47DA-8A5A-A03F959E1069}"/>
    <cellStyle name="Total 2 7 3 3 16 2" xfId="48877" xr:uid="{96EE64F5-6EBC-4E6B-BBEE-8888B4D259BD}"/>
    <cellStyle name="Total 2 7 3 3 16 3" xfId="48878" xr:uid="{A9A77880-AB19-407B-A4F4-4E7CDAEA4231}"/>
    <cellStyle name="Total 2 7 3 3 17" xfId="48879" xr:uid="{8BAEDD3C-D435-4968-B9AA-3F9CE90AC1D2}"/>
    <cellStyle name="Total 2 7 3 3 18" xfId="48880" xr:uid="{B0EC33CF-16BE-4CB3-933A-AC33562E0754}"/>
    <cellStyle name="Total 2 7 3 3 2" xfId="48881" xr:uid="{4BAAC8C1-7458-4CCE-B55F-800807FB3C27}"/>
    <cellStyle name="Total 2 7 3 3 2 2" xfId="48882" xr:uid="{AC7274DA-0CF6-4693-9293-6D9EC7A4862B}"/>
    <cellStyle name="Total 2 7 3 3 2 2 2" xfId="48883" xr:uid="{720A408A-BF22-4A02-A591-48A838D280FB}"/>
    <cellStyle name="Total 2 7 3 3 2 2 3" xfId="48884" xr:uid="{EAB2FE19-2182-4C7E-830D-2A2B9082B7CD}"/>
    <cellStyle name="Total 2 7 3 3 2 3" xfId="48885" xr:uid="{CF494841-15CC-4753-9E08-DCF8C9978D9A}"/>
    <cellStyle name="Total 2 7 3 3 2 3 2" xfId="48886" xr:uid="{8ACDC249-A602-42EB-8D3E-7EBF04714C88}"/>
    <cellStyle name="Total 2 7 3 3 2 3 3" xfId="48887" xr:uid="{73ADE9A9-717A-41F9-BA21-834D042FCA90}"/>
    <cellStyle name="Total 2 7 3 3 2 4" xfId="48888" xr:uid="{0698B6C0-1834-4D90-BF7D-5AC15F68B5E1}"/>
    <cellStyle name="Total 2 7 3 3 2 4 2" xfId="48889" xr:uid="{129583F1-8831-4287-860C-46C90C294360}"/>
    <cellStyle name="Total 2 7 3 3 2 4 3" xfId="48890" xr:uid="{2803B7B7-AB1A-445D-8C4C-4A623C63062C}"/>
    <cellStyle name="Total 2 7 3 3 2 5" xfId="48891" xr:uid="{C463441E-BCC0-46DC-91A9-4CD3B76BCB62}"/>
    <cellStyle name="Total 2 7 3 3 2 5 2" xfId="48892" xr:uid="{D61F68F7-8B66-4E84-88C4-A78CE2D0F295}"/>
    <cellStyle name="Total 2 7 3 3 2 5 3" xfId="48893" xr:uid="{B06D26B2-5016-4681-9168-ABF38ADB4B97}"/>
    <cellStyle name="Total 2 7 3 3 2 6" xfId="48894" xr:uid="{8A5B7B88-76D5-4C75-AD43-F38349F4569E}"/>
    <cellStyle name="Total 2 7 3 3 2 6 2" xfId="48895" xr:uid="{5420621B-E148-41FF-A362-027E105E6645}"/>
    <cellStyle name="Total 2 7 3 3 2 6 3" xfId="48896" xr:uid="{51577719-28A8-4761-875C-10926EB0DD0F}"/>
    <cellStyle name="Total 2 7 3 3 2 7" xfId="48897" xr:uid="{3D6B90A6-1E3D-4941-B35F-AC06797AB804}"/>
    <cellStyle name="Total 2 7 3 3 2 8" xfId="48898" xr:uid="{EAECC05E-0D43-4409-ACF7-81737C918E33}"/>
    <cellStyle name="Total 2 7 3 3 2 9" xfId="48899" xr:uid="{F6D78550-D3AB-43C9-A84D-AA1C47FB1D4F}"/>
    <cellStyle name="Total 2 7 3 3 3" xfId="48900" xr:uid="{1A452A5A-3132-41E7-8F37-E7EB983200ED}"/>
    <cellStyle name="Total 2 7 3 3 3 2" xfId="48901" xr:uid="{97810171-5E48-4AD5-8D16-A950A158C472}"/>
    <cellStyle name="Total 2 7 3 3 3 2 2" xfId="48902" xr:uid="{FD97E9ED-86C4-4414-9461-3E1E4FF49430}"/>
    <cellStyle name="Total 2 7 3 3 3 2 3" xfId="48903" xr:uid="{6C7C8B36-7B2D-45EA-AB58-5B4981C14E72}"/>
    <cellStyle name="Total 2 7 3 3 3 3" xfId="48904" xr:uid="{BBA649CC-11DF-43E5-8BD9-5085C3524F44}"/>
    <cellStyle name="Total 2 7 3 3 3 3 2" xfId="48905" xr:uid="{496132D2-AD0A-4CCF-A104-5B4A92F99E22}"/>
    <cellStyle name="Total 2 7 3 3 3 3 3" xfId="48906" xr:uid="{C803AE05-E192-4801-AA6D-B9FCC2595642}"/>
    <cellStyle name="Total 2 7 3 3 3 4" xfId="48907" xr:uid="{2206588E-3B19-4862-A516-FD560E89F25E}"/>
    <cellStyle name="Total 2 7 3 3 3 4 2" xfId="48908" xr:uid="{08757A3D-B093-4EA8-AA3A-0040951A9031}"/>
    <cellStyle name="Total 2 7 3 3 3 4 3" xfId="48909" xr:uid="{145D397E-9438-4A95-8285-27DCC34F00D3}"/>
    <cellStyle name="Total 2 7 3 3 3 5" xfId="48910" xr:uid="{CDDC2CF3-86DA-428B-83C4-65BA457576C3}"/>
    <cellStyle name="Total 2 7 3 3 3 5 2" xfId="48911" xr:uid="{898FA0C4-7D83-48EF-BBF9-3830A9AE01DD}"/>
    <cellStyle name="Total 2 7 3 3 3 5 3" xfId="48912" xr:uid="{D5F80E11-95E6-4DDA-BB2C-67033769962F}"/>
    <cellStyle name="Total 2 7 3 3 3 6" xfId="48913" xr:uid="{659B942E-417D-47A2-B9D1-E03F54383CC5}"/>
    <cellStyle name="Total 2 7 3 3 3 6 2" xfId="48914" xr:uid="{A8A07EC7-B312-40A7-8C7E-74E439E67E94}"/>
    <cellStyle name="Total 2 7 3 3 3 6 3" xfId="48915" xr:uid="{C7FB8254-66E9-4C4C-8ED7-4E0E5797446D}"/>
    <cellStyle name="Total 2 7 3 3 3 7" xfId="48916" xr:uid="{A46E6B1B-F995-499A-9314-35855EFE978C}"/>
    <cellStyle name="Total 2 7 3 3 3 8" xfId="48917" xr:uid="{5336F334-3B7D-45B5-8E85-B034DEB4A585}"/>
    <cellStyle name="Total 2 7 3 3 3 9" xfId="48918" xr:uid="{8CEE8735-C0FB-47FB-9901-2B883E1B2C8A}"/>
    <cellStyle name="Total 2 7 3 3 4" xfId="48919" xr:uid="{3878400B-A1EF-47BD-9635-AEEE3D7E1A73}"/>
    <cellStyle name="Total 2 7 3 3 4 2" xfId="48920" xr:uid="{F6F538B9-DA34-495C-A0C1-209E2217C1EA}"/>
    <cellStyle name="Total 2 7 3 3 4 2 2" xfId="48921" xr:uid="{FA80184F-6982-423E-9778-BD12C0C7949C}"/>
    <cellStyle name="Total 2 7 3 3 4 2 3" xfId="48922" xr:uid="{613465FE-C443-4A07-8F36-3A26433AC11E}"/>
    <cellStyle name="Total 2 7 3 3 4 3" xfId="48923" xr:uid="{9262C54E-756C-45D1-9BCE-00AD9BDA3A07}"/>
    <cellStyle name="Total 2 7 3 3 4 3 2" xfId="48924" xr:uid="{5D8C9F3D-5484-4269-B4C9-36393BE0FC86}"/>
    <cellStyle name="Total 2 7 3 3 4 3 3" xfId="48925" xr:uid="{4945E2ED-3884-4D93-8117-5912309FF65B}"/>
    <cellStyle name="Total 2 7 3 3 4 4" xfId="48926" xr:uid="{E0B78C54-2B19-4DED-BEE3-AE39D79B61BE}"/>
    <cellStyle name="Total 2 7 3 3 4 4 2" xfId="48927" xr:uid="{9551E7CD-9E17-4772-A03E-67F68293E56B}"/>
    <cellStyle name="Total 2 7 3 3 4 4 3" xfId="48928" xr:uid="{1C207867-222C-4B2C-BC88-51CA97BA277A}"/>
    <cellStyle name="Total 2 7 3 3 4 5" xfId="48929" xr:uid="{E4C7CB82-5DA7-4A4C-8A1F-BC6499180A96}"/>
    <cellStyle name="Total 2 7 3 3 4 5 2" xfId="48930" xr:uid="{445C0078-3F3D-4298-A2EC-2FBF869FEA76}"/>
    <cellStyle name="Total 2 7 3 3 4 5 3" xfId="48931" xr:uid="{509387AF-80EF-402F-9C1B-C9DEE606BBD8}"/>
    <cellStyle name="Total 2 7 3 3 4 6" xfId="48932" xr:uid="{2BA03E4D-865E-4DC1-8800-1A9B24E01814}"/>
    <cellStyle name="Total 2 7 3 3 4 6 2" xfId="48933" xr:uid="{FC82DD96-813E-4DD6-A76E-21ABE7B4D882}"/>
    <cellStyle name="Total 2 7 3 3 4 6 3" xfId="48934" xr:uid="{B4AE567C-B3B5-44BF-9FDF-3A42E0C3C5EE}"/>
    <cellStyle name="Total 2 7 3 3 4 7" xfId="48935" xr:uid="{558B1667-90FD-4B6F-80E8-479E2AAB5B3E}"/>
    <cellStyle name="Total 2 7 3 3 4 8" xfId="48936" xr:uid="{087A30C3-A1A0-41AA-B684-1E92AD3355FC}"/>
    <cellStyle name="Total 2 7 3 3 4 9" xfId="48937" xr:uid="{3A5F9110-3827-4EBC-ABBA-EDB22B9B4854}"/>
    <cellStyle name="Total 2 7 3 3 5" xfId="48938" xr:uid="{FFFF954A-DB95-443C-BB37-CBF2553A3F5A}"/>
    <cellStyle name="Total 2 7 3 3 5 2" xfId="48939" xr:uid="{E361BF88-DB43-4AB4-8619-6C63D9B1E715}"/>
    <cellStyle name="Total 2 7 3 3 5 2 2" xfId="48940" xr:uid="{1BB6E292-E424-419B-BDDD-08DEEF12B521}"/>
    <cellStyle name="Total 2 7 3 3 5 2 3" xfId="48941" xr:uid="{4FE3C3CA-0065-4E7B-94C4-1095F3B38355}"/>
    <cellStyle name="Total 2 7 3 3 5 3" xfId="48942" xr:uid="{6F8255F3-CF9B-4B9A-9AD6-64B828EB8FAB}"/>
    <cellStyle name="Total 2 7 3 3 5 3 2" xfId="48943" xr:uid="{D1AC94D6-35E2-48B8-AA21-040A479EC41C}"/>
    <cellStyle name="Total 2 7 3 3 5 3 3" xfId="48944" xr:uid="{1F6FB02B-4951-498E-8CFE-A3F9E67B7E2A}"/>
    <cellStyle name="Total 2 7 3 3 5 4" xfId="48945" xr:uid="{B2DB0173-178B-4D79-AA78-292DD5DAC9AC}"/>
    <cellStyle name="Total 2 7 3 3 5 4 2" xfId="48946" xr:uid="{FE44B80C-87CF-4B45-BB5B-8132C6DE3991}"/>
    <cellStyle name="Total 2 7 3 3 5 4 3" xfId="48947" xr:uid="{7FFDA8B4-0F29-4116-AC27-8EF5CA3EC85B}"/>
    <cellStyle name="Total 2 7 3 3 5 5" xfId="48948" xr:uid="{3E2C2873-F9D3-4A88-81FF-3500034CE865}"/>
    <cellStyle name="Total 2 7 3 3 5 5 2" xfId="48949" xr:uid="{F9AF8F29-2C62-40DA-B12A-D6943F51F634}"/>
    <cellStyle name="Total 2 7 3 3 5 5 3" xfId="48950" xr:uid="{BF054203-44A7-4D54-869E-A1F6B9CC3094}"/>
    <cellStyle name="Total 2 7 3 3 5 6" xfId="48951" xr:uid="{B9AB551C-0E83-41F7-9950-36395523C00E}"/>
    <cellStyle name="Total 2 7 3 3 5 6 2" xfId="48952" xr:uid="{011BB54B-3B44-4624-945B-4E577FD1C82B}"/>
    <cellStyle name="Total 2 7 3 3 5 6 3" xfId="48953" xr:uid="{079A4523-CA1D-4A85-B3B3-4B0EAD3E8B67}"/>
    <cellStyle name="Total 2 7 3 3 5 7" xfId="48954" xr:uid="{2C167B0A-3924-4EE6-93AB-190F40F64316}"/>
    <cellStyle name="Total 2 7 3 3 5 8" xfId="48955" xr:uid="{DD9144AE-1C5B-4645-AEFA-F8E89FA6B48A}"/>
    <cellStyle name="Total 2 7 3 3 5 9" xfId="48956" xr:uid="{9B4177C4-114E-456B-A72A-F43B0070FCCE}"/>
    <cellStyle name="Total 2 7 3 3 6" xfId="48957" xr:uid="{A2EEFA66-473D-4CFD-A3F0-A4DD865E2F44}"/>
    <cellStyle name="Total 2 7 3 3 6 2" xfId="48958" xr:uid="{048D9392-5215-4C4C-99A5-E7366092D1FC}"/>
    <cellStyle name="Total 2 7 3 3 6 2 2" xfId="48959" xr:uid="{F539C36E-3F8A-4003-B577-19D205595339}"/>
    <cellStyle name="Total 2 7 3 3 6 2 3" xfId="48960" xr:uid="{68C0FEF7-2B3C-4B3F-AE8B-C3BF50D01560}"/>
    <cellStyle name="Total 2 7 3 3 6 3" xfId="48961" xr:uid="{AA5C7128-A538-4331-B306-40B0878D2113}"/>
    <cellStyle name="Total 2 7 3 3 6 3 2" xfId="48962" xr:uid="{F3180E4A-2B33-436B-BCAE-A35914A09C08}"/>
    <cellStyle name="Total 2 7 3 3 6 3 3" xfId="48963" xr:uid="{8615140F-C77C-436B-8CA8-2350D351853D}"/>
    <cellStyle name="Total 2 7 3 3 6 4" xfId="48964" xr:uid="{9881098B-86A4-45AB-AC14-0F24ECE57FE6}"/>
    <cellStyle name="Total 2 7 3 3 6 4 2" xfId="48965" xr:uid="{72CED29F-4139-4BCA-AE30-E67BDE31F680}"/>
    <cellStyle name="Total 2 7 3 3 6 4 3" xfId="48966" xr:uid="{1EF2C043-5E4E-4F27-8512-90E9EE79B9ED}"/>
    <cellStyle name="Total 2 7 3 3 6 5" xfId="48967" xr:uid="{5E6E0320-F6EB-4F6F-9A4E-81DDAEDC8019}"/>
    <cellStyle name="Total 2 7 3 3 6 5 2" xfId="48968" xr:uid="{58B6489E-DB06-4210-A8B5-AA14B8BE3A39}"/>
    <cellStyle name="Total 2 7 3 3 6 5 3" xfId="48969" xr:uid="{AA5F568F-DAD3-4B63-AE56-82923DA89963}"/>
    <cellStyle name="Total 2 7 3 3 6 6" xfId="48970" xr:uid="{0053DFAF-4AC7-4E4E-B2D9-A2AE91E311F7}"/>
    <cellStyle name="Total 2 7 3 3 6 6 2" xfId="48971" xr:uid="{3A6E501D-C889-4C9F-8AEA-6C5EC5F40896}"/>
    <cellStyle name="Total 2 7 3 3 6 6 3" xfId="48972" xr:uid="{F644C29F-6798-4A93-B220-FB6BC7FD7A8E}"/>
    <cellStyle name="Total 2 7 3 3 6 7" xfId="48973" xr:uid="{01DA9C95-BAE8-4F65-98B2-08D45155EA6C}"/>
    <cellStyle name="Total 2 7 3 3 6 8" xfId="48974" xr:uid="{C7162906-4E95-4B61-8558-B67680EE23F1}"/>
    <cellStyle name="Total 2 7 3 3 6 9" xfId="48975" xr:uid="{4860DA02-9E5C-4743-92FD-F131E9E51657}"/>
    <cellStyle name="Total 2 7 3 3 7" xfId="48976" xr:uid="{995A9E9D-61F7-409A-A641-C38AA299FF92}"/>
    <cellStyle name="Total 2 7 3 3 7 2" xfId="48977" xr:uid="{629CA86E-CC69-49B7-96FE-0B48760E915D}"/>
    <cellStyle name="Total 2 7 3 3 7 2 2" xfId="48978" xr:uid="{CA7279D8-66C4-4731-ABC5-D06B25663337}"/>
    <cellStyle name="Total 2 7 3 3 7 2 3" xfId="48979" xr:uid="{FC25EBAE-26EB-4B0A-9867-73B68C03AA28}"/>
    <cellStyle name="Total 2 7 3 3 7 3" xfId="48980" xr:uid="{E9BDA467-B946-400D-8E00-75A53F9AAFA0}"/>
    <cellStyle name="Total 2 7 3 3 7 3 2" xfId="48981" xr:uid="{A07C9DA5-DA79-4B02-ABC6-A4DBACDA5435}"/>
    <cellStyle name="Total 2 7 3 3 7 3 3" xfId="48982" xr:uid="{A8CD59DA-A3B7-4294-885E-2ECB305112E4}"/>
    <cellStyle name="Total 2 7 3 3 7 4" xfId="48983" xr:uid="{7DF4B9A1-364C-428E-815C-BD7E68DAB042}"/>
    <cellStyle name="Total 2 7 3 3 7 4 2" xfId="48984" xr:uid="{D4D939A0-4785-4DD3-ABDC-7F27F52727E4}"/>
    <cellStyle name="Total 2 7 3 3 7 4 3" xfId="48985" xr:uid="{D1BF6203-6B80-4A3A-8140-8EDE83505B24}"/>
    <cellStyle name="Total 2 7 3 3 7 5" xfId="48986" xr:uid="{6403D310-9E1F-48A9-983F-F0668170665A}"/>
    <cellStyle name="Total 2 7 3 3 7 5 2" xfId="48987" xr:uid="{22825917-5DC0-4638-9DDB-998AC00C0925}"/>
    <cellStyle name="Total 2 7 3 3 7 5 3" xfId="48988" xr:uid="{1AEA0D2E-A847-4B21-99BA-11E1D2E22B05}"/>
    <cellStyle name="Total 2 7 3 3 7 6" xfId="48989" xr:uid="{DE189860-7605-422F-88AC-8B79A9635D65}"/>
    <cellStyle name="Total 2 7 3 3 7 6 2" xfId="48990" xr:uid="{67A557CA-AB16-42FC-B2AA-56C27AC1D19F}"/>
    <cellStyle name="Total 2 7 3 3 7 6 3" xfId="48991" xr:uid="{FF7BACAB-D09D-4B24-928E-43C784D1A126}"/>
    <cellStyle name="Total 2 7 3 3 7 7" xfId="48992" xr:uid="{3AB2AA6E-6B2C-4447-83B5-66469C91AEAA}"/>
    <cellStyle name="Total 2 7 3 3 7 8" xfId="48993" xr:uid="{B6CF9CE2-811B-4A3E-986E-327FED140204}"/>
    <cellStyle name="Total 2 7 3 3 7 9" xfId="48994" xr:uid="{64115A29-800E-4D40-AF61-45E4EF7CB9B1}"/>
    <cellStyle name="Total 2 7 3 3 8" xfId="48995" xr:uid="{5826D980-FF4C-4776-A36B-FEB3111E4FF3}"/>
    <cellStyle name="Total 2 7 3 3 8 2" xfId="48996" xr:uid="{E9DBA32B-DD1B-4F31-B8EA-798B6E053A92}"/>
    <cellStyle name="Total 2 7 3 3 8 2 2" xfId="48997" xr:uid="{DCC3B857-32EB-4DB8-804F-EF8274A4B360}"/>
    <cellStyle name="Total 2 7 3 3 8 2 3" xfId="48998" xr:uid="{71BE3B91-99D8-4A86-B3AC-015E61DE0382}"/>
    <cellStyle name="Total 2 7 3 3 8 3" xfId="48999" xr:uid="{8E49DBC5-AC05-4605-994D-075CC8CF3537}"/>
    <cellStyle name="Total 2 7 3 3 8 3 2" xfId="49000" xr:uid="{83B15BDD-3FD8-42AE-973B-1DD6E265AA12}"/>
    <cellStyle name="Total 2 7 3 3 8 3 3" xfId="49001" xr:uid="{61A363F9-06AC-4545-8FCD-279BD01E1AA8}"/>
    <cellStyle name="Total 2 7 3 3 8 4" xfId="49002" xr:uid="{A31716A9-39D9-420E-B3EB-24E897639ADE}"/>
    <cellStyle name="Total 2 7 3 3 8 4 2" xfId="49003" xr:uid="{0B7362D7-B878-4431-B959-20B15539129F}"/>
    <cellStyle name="Total 2 7 3 3 8 4 3" xfId="49004" xr:uid="{FB949A44-FCFB-410A-B4C3-47087DDF3C90}"/>
    <cellStyle name="Total 2 7 3 3 8 5" xfId="49005" xr:uid="{00F41B6B-7B4A-4EE3-84AC-A80D758E37B7}"/>
    <cellStyle name="Total 2 7 3 3 8 5 2" xfId="49006" xr:uid="{0A5A733E-F130-4462-9E4B-F689C6008119}"/>
    <cellStyle name="Total 2 7 3 3 8 5 3" xfId="49007" xr:uid="{6D58F326-F544-4011-8913-4AC210DD7231}"/>
    <cellStyle name="Total 2 7 3 3 8 6" xfId="49008" xr:uid="{D6C51AA7-35E1-4301-9016-FE5BADD75B6D}"/>
    <cellStyle name="Total 2 7 3 3 8 6 2" xfId="49009" xr:uid="{44A59A82-4955-4DAF-8BE0-EFBF02AD5AFF}"/>
    <cellStyle name="Total 2 7 3 3 8 6 3" xfId="49010" xr:uid="{8D44C391-40D7-4ED1-8788-BF8C6ED24C21}"/>
    <cellStyle name="Total 2 7 3 3 8 7" xfId="49011" xr:uid="{FE919C80-64D8-488B-95E9-AD26FADF6A2F}"/>
    <cellStyle name="Total 2 7 3 3 8 8" xfId="49012" xr:uid="{D61DF52F-C2B6-4DD6-9EA8-ECB3CCE49AAB}"/>
    <cellStyle name="Total 2 7 3 3 8 9" xfId="49013" xr:uid="{D4CBBB6D-9A6F-4DEE-9132-364CD9744D85}"/>
    <cellStyle name="Total 2 7 3 3 9" xfId="49014" xr:uid="{CB264641-1826-44F0-A3C1-9607116D507E}"/>
    <cellStyle name="Total 2 7 3 3 9 2" xfId="49015" xr:uid="{E7D6F2BC-A70D-4DCC-A6D5-62E07A448BE7}"/>
    <cellStyle name="Total 2 7 3 3 9 2 2" xfId="49016" xr:uid="{8012EEE8-CDD2-4D3C-A962-B403DEF4DCA1}"/>
    <cellStyle name="Total 2 7 3 3 9 2 3" xfId="49017" xr:uid="{BCEBE4B6-B5B0-4F5E-8DB3-744221CBAB3A}"/>
    <cellStyle name="Total 2 7 3 3 9 3" xfId="49018" xr:uid="{A93DD918-9EAE-4DDA-A7D2-8B108DBDC20A}"/>
    <cellStyle name="Total 2 7 3 3 9 3 2" xfId="49019" xr:uid="{662FEDCD-7806-411F-9AC6-B9D723629008}"/>
    <cellStyle name="Total 2 7 3 3 9 3 3" xfId="49020" xr:uid="{CFD8C8AD-9791-43B0-A4A1-F4B5AD43C5B3}"/>
    <cellStyle name="Total 2 7 3 3 9 4" xfId="49021" xr:uid="{39708205-DB6D-4305-A0A2-8C4B426FF504}"/>
    <cellStyle name="Total 2 7 3 3 9 4 2" xfId="49022" xr:uid="{95469BA7-49AA-49EE-A0EF-DC4D763F6B23}"/>
    <cellStyle name="Total 2 7 3 3 9 4 3" xfId="49023" xr:uid="{0209A82A-1F32-4FDE-BA10-E5DC7CA60291}"/>
    <cellStyle name="Total 2 7 3 3 9 5" xfId="49024" xr:uid="{CF3A78A2-6AD7-4390-A361-72C01C8F004E}"/>
    <cellStyle name="Total 2 7 3 3 9 5 2" xfId="49025" xr:uid="{46697F59-9CF8-448D-A7B7-4E1443463F52}"/>
    <cellStyle name="Total 2 7 3 3 9 5 3" xfId="49026" xr:uid="{16A725AE-8343-412E-93D3-1C132916FA66}"/>
    <cellStyle name="Total 2 7 3 3 9 6" xfId="49027" xr:uid="{BCF13D14-8DDB-4378-BAD1-B54118772226}"/>
    <cellStyle name="Total 2 7 3 3 9 6 2" xfId="49028" xr:uid="{2CC6733D-286A-48A3-8FD4-16C8FAE0BCD1}"/>
    <cellStyle name="Total 2 7 3 3 9 6 3" xfId="49029" xr:uid="{F4A99584-A52F-48FC-9D98-76CD04083B28}"/>
    <cellStyle name="Total 2 7 3 3 9 7" xfId="49030" xr:uid="{3643080C-1AFA-4C2A-A470-ABC5C6BC06C3}"/>
    <cellStyle name="Total 2 7 3 3 9 8" xfId="49031" xr:uid="{7008E869-637B-4C85-B20F-7C3EAEF0ABF8}"/>
    <cellStyle name="Total 2 7 3 4" xfId="49032" xr:uid="{113BD7E3-8B8F-4DDC-A6E6-29C149005440}"/>
    <cellStyle name="Total 2 7 3 4 10" xfId="49033" xr:uid="{3F310B23-F985-4697-95B4-9E2797FF4F05}"/>
    <cellStyle name="Total 2 7 3 4 11" xfId="49034" xr:uid="{905CA679-190A-4A68-B7ED-A8BAC63931B1}"/>
    <cellStyle name="Total 2 7 3 4 2" xfId="49035" xr:uid="{810312A1-632A-418A-B11D-402F1585E300}"/>
    <cellStyle name="Total 2 7 3 4 2 2" xfId="49036" xr:uid="{01DEFE61-D476-414E-9041-79F55133321E}"/>
    <cellStyle name="Total 2 7 3 4 2 3" xfId="49037" xr:uid="{AF106646-AEE3-49C8-84C9-475865444ED4}"/>
    <cellStyle name="Total 2 7 3 4 2 4" xfId="49038" xr:uid="{E3CB9FD6-488F-487F-A574-72307DE47BFB}"/>
    <cellStyle name="Total 2 7 3 4 3" xfId="49039" xr:uid="{2BB3177D-8F8F-4551-8B24-5E70B989B98F}"/>
    <cellStyle name="Total 2 7 3 4 3 2" xfId="49040" xr:uid="{21BFA4F3-4BB1-4551-B49A-9C770339DEDC}"/>
    <cellStyle name="Total 2 7 3 4 3 3" xfId="49041" xr:uid="{54186E02-6CE3-41AE-B3D9-DB47614E94C8}"/>
    <cellStyle name="Total 2 7 3 4 3 4" xfId="49042" xr:uid="{A179C708-C290-46B9-9A45-EF39B5F63282}"/>
    <cellStyle name="Total 2 7 3 4 4" xfId="49043" xr:uid="{DFAE37FC-A5AC-4B8A-AFB5-794CA97E5D5F}"/>
    <cellStyle name="Total 2 7 3 4 4 2" xfId="49044" xr:uid="{55797670-3F83-4624-B6C4-A955EDD4DECB}"/>
    <cellStyle name="Total 2 7 3 4 4 3" xfId="49045" xr:uid="{84E2FFE3-E518-4535-859F-36913FFB2378}"/>
    <cellStyle name="Total 2 7 3 4 4 4" xfId="49046" xr:uid="{4F86AFE0-9018-4290-B243-8BE878C761FB}"/>
    <cellStyle name="Total 2 7 3 4 5" xfId="49047" xr:uid="{913F721F-EB66-42CA-B87C-E942D60BEA78}"/>
    <cellStyle name="Total 2 7 3 4 5 2" xfId="49048" xr:uid="{DE2ACB58-E710-47DF-8F0B-EB4BFDF19465}"/>
    <cellStyle name="Total 2 7 3 4 5 3" xfId="49049" xr:uid="{BBAE2975-CFD6-417B-ABE6-AC12EE612042}"/>
    <cellStyle name="Total 2 7 3 4 5 4" xfId="49050" xr:uid="{77214332-4CBA-403D-A500-53C5D85D51C3}"/>
    <cellStyle name="Total 2 7 3 4 6" xfId="49051" xr:uid="{13A366E9-7715-443E-8003-DC1F27E6170D}"/>
    <cellStyle name="Total 2 7 3 4 6 2" xfId="49052" xr:uid="{94AEC5A1-6B5A-456B-AA3D-B2B56AAA9F9B}"/>
    <cellStyle name="Total 2 7 3 4 6 3" xfId="49053" xr:uid="{DF679056-8ECF-4B9D-9A05-9B662AC3C6F8}"/>
    <cellStyle name="Total 2 7 3 4 6 4" xfId="49054" xr:uid="{F0037F2B-C181-448B-BCE2-9ED669CB88D1}"/>
    <cellStyle name="Total 2 7 3 4 7" xfId="49055" xr:uid="{1DB85007-C40C-4BB5-B321-54D0F7A0778D}"/>
    <cellStyle name="Total 2 7 3 4 8" xfId="49056" xr:uid="{F2D63AFE-C151-4131-B0EA-84159AE56D54}"/>
    <cellStyle name="Total 2 7 3 4 9" xfId="49057" xr:uid="{01407412-62D0-4763-8ECD-F66DEBD7E230}"/>
    <cellStyle name="Total 2 7 3 5" xfId="49058" xr:uid="{C9702C2F-7A05-41A2-B9AD-764FAB6E1FCB}"/>
    <cellStyle name="Total 2 7 3 5 10" xfId="49059" xr:uid="{FD9871CB-CCD1-4FE0-9F2F-4F6D4129459E}"/>
    <cellStyle name="Total 2 7 3 5 11" xfId="49060" xr:uid="{6B047DD0-81C3-40B1-A3B2-D904FC8914A9}"/>
    <cellStyle name="Total 2 7 3 5 2" xfId="49061" xr:uid="{E2D5F14B-DFD3-42B4-8F05-3331F0D74C3A}"/>
    <cellStyle name="Total 2 7 3 5 2 2" xfId="49062" xr:uid="{29996DB8-9C66-4F35-9551-48FC3F58B0C8}"/>
    <cellStyle name="Total 2 7 3 5 2 3" xfId="49063" xr:uid="{06633E40-44A1-4553-BDA4-41A91383F5A8}"/>
    <cellStyle name="Total 2 7 3 5 2 4" xfId="49064" xr:uid="{DD64DEAB-98E0-4D5F-A6DA-2DF84F3E4BB8}"/>
    <cellStyle name="Total 2 7 3 5 3" xfId="49065" xr:uid="{DFF34F9E-6A20-4AE2-807C-978ADB156F6B}"/>
    <cellStyle name="Total 2 7 3 5 3 2" xfId="49066" xr:uid="{9650CEE5-7EFB-4CB4-BFE3-90A04C0FCA2F}"/>
    <cellStyle name="Total 2 7 3 5 3 3" xfId="49067" xr:uid="{69E728BF-8988-44F2-8689-42D1DD390BF3}"/>
    <cellStyle name="Total 2 7 3 5 3 4" xfId="49068" xr:uid="{8625548F-0E8D-4B5F-9F2E-F1D0D9FA591E}"/>
    <cellStyle name="Total 2 7 3 5 4" xfId="49069" xr:uid="{0C0B7462-6386-464F-A76B-388943CDC689}"/>
    <cellStyle name="Total 2 7 3 5 4 2" xfId="49070" xr:uid="{A645A26F-259F-4FF5-961F-6D6ADE220546}"/>
    <cellStyle name="Total 2 7 3 5 4 3" xfId="49071" xr:uid="{4F7971BE-A29C-4678-A28D-EAC86F759EFC}"/>
    <cellStyle name="Total 2 7 3 5 4 4" xfId="49072" xr:uid="{81D7EF7F-5A7B-44CC-BAA9-80A3E367EBA8}"/>
    <cellStyle name="Total 2 7 3 5 5" xfId="49073" xr:uid="{1B5E1C9C-B04B-4FC1-A3B0-A0DE3A5067DC}"/>
    <cellStyle name="Total 2 7 3 5 5 2" xfId="49074" xr:uid="{9D3DFF8E-1EB5-43CB-9D2C-64B3C7121493}"/>
    <cellStyle name="Total 2 7 3 5 5 3" xfId="49075" xr:uid="{C860BEBE-EE9C-484F-AEE8-D95C5AB4A9F1}"/>
    <cellStyle name="Total 2 7 3 5 5 4" xfId="49076" xr:uid="{168596B3-0823-43D8-AC29-506EF0D3DEC1}"/>
    <cellStyle name="Total 2 7 3 5 6" xfId="49077" xr:uid="{A1911F5E-EE94-4229-B47A-957E27A855B6}"/>
    <cellStyle name="Total 2 7 3 5 6 2" xfId="49078" xr:uid="{18F6EEF4-4B61-426F-B9B6-47EB19E7B850}"/>
    <cellStyle name="Total 2 7 3 5 6 3" xfId="49079" xr:uid="{7D339B8E-F913-46AC-9DCD-37370545475A}"/>
    <cellStyle name="Total 2 7 3 5 6 4" xfId="49080" xr:uid="{D69DF326-2BCC-4577-AC1D-BBD79EF6D171}"/>
    <cellStyle name="Total 2 7 3 5 7" xfId="49081" xr:uid="{1F0285D8-45B8-44CA-BC55-F2E8FD557DFF}"/>
    <cellStyle name="Total 2 7 3 5 8" xfId="49082" xr:uid="{26EFA030-9C44-437A-853D-0E7FE072D9F6}"/>
    <cellStyle name="Total 2 7 3 5 9" xfId="49083" xr:uid="{EEE51D5B-9BC2-41E0-A22B-E3BB7F52DE8D}"/>
    <cellStyle name="Total 2 7 3 6" xfId="49084" xr:uid="{9173239C-6787-4870-90F0-254D5F6185DE}"/>
    <cellStyle name="Total 2 7 3 6 2" xfId="49085" xr:uid="{6B922FA1-37F1-4F48-A4EC-7C242A63168B}"/>
    <cellStyle name="Total 2 7 3 6 2 2" xfId="49086" xr:uid="{27A156D1-4C66-4EF1-AC11-C119D326FB0D}"/>
    <cellStyle name="Total 2 7 3 6 2 3" xfId="49087" xr:uid="{A9FB9248-9E35-4F31-A1D6-45BFEE55616D}"/>
    <cellStyle name="Total 2 7 3 6 3" xfId="49088" xr:uid="{6EA1C43D-66EF-4D30-8402-2CBA1153E4C5}"/>
    <cellStyle name="Total 2 7 3 6 3 2" xfId="49089" xr:uid="{3DEC52F5-C3C1-473E-B3B0-B7C08E87C454}"/>
    <cellStyle name="Total 2 7 3 6 3 3" xfId="49090" xr:uid="{94ECBA0A-435D-4467-8226-A399BF27EE12}"/>
    <cellStyle name="Total 2 7 3 6 4" xfId="49091" xr:uid="{F4B868AE-7C59-4EF1-96D9-FFDFB677E66A}"/>
    <cellStyle name="Total 2 7 3 6 4 2" xfId="49092" xr:uid="{80F961CD-CC53-4109-A52C-7D0D7997E363}"/>
    <cellStyle name="Total 2 7 3 6 4 3" xfId="49093" xr:uid="{8E789B83-51BD-4036-9B74-84E75D9B7C83}"/>
    <cellStyle name="Total 2 7 3 6 5" xfId="49094" xr:uid="{FE7C4CAF-004B-4294-9A4C-EE71ABD77C43}"/>
    <cellStyle name="Total 2 7 3 6 5 2" xfId="49095" xr:uid="{AAC58065-BC3A-4362-BAD4-BA2D3017A73B}"/>
    <cellStyle name="Total 2 7 3 6 5 3" xfId="49096" xr:uid="{3C9ACDF8-5643-4561-B905-F5F32AA8D6AC}"/>
    <cellStyle name="Total 2 7 3 6 6" xfId="49097" xr:uid="{F1F7592F-8E28-4EC1-AEA9-FB809E61177C}"/>
    <cellStyle name="Total 2 7 3 6 6 2" xfId="49098" xr:uid="{7EF4735E-5386-466C-A9EA-3F83896DE1D9}"/>
    <cellStyle name="Total 2 7 3 6 6 3" xfId="49099" xr:uid="{675EEF47-5F82-4115-9D41-E3346FE9BE54}"/>
    <cellStyle name="Total 2 7 3 6 7" xfId="49100" xr:uid="{794DBBDF-2D0F-407F-9F87-F5B00556A254}"/>
    <cellStyle name="Total 2 7 3 6 8" xfId="49101" xr:uid="{1EC06362-FB38-45D7-B258-DF83F79DFFA5}"/>
    <cellStyle name="Total 2 7 3 6 9" xfId="49102" xr:uid="{79D8B790-08B6-47AF-97B4-00A49403CC79}"/>
    <cellStyle name="Total 2 7 3 7" xfId="49103" xr:uid="{B0DC4937-4230-4414-9977-9A2FBC22B8DE}"/>
    <cellStyle name="Total 2 7 3 7 2" xfId="49104" xr:uid="{D008C224-2029-4903-82F3-74180DA2123F}"/>
    <cellStyle name="Total 2 7 3 7 2 2" xfId="49105" xr:uid="{E477D8B0-E9C7-4FB0-87D6-5C98C16A8F2D}"/>
    <cellStyle name="Total 2 7 3 7 2 3" xfId="49106" xr:uid="{96C496EB-D56D-4779-9A29-AED2694F4C4B}"/>
    <cellStyle name="Total 2 7 3 7 3" xfId="49107" xr:uid="{1A64867C-D941-4BAF-B2D3-A930A9A2AD9E}"/>
    <cellStyle name="Total 2 7 3 7 3 2" xfId="49108" xr:uid="{5CF20445-C6B4-4938-B7AC-4EC0D79FB0FE}"/>
    <cellStyle name="Total 2 7 3 7 3 3" xfId="49109" xr:uid="{BE131D46-28A8-4A11-8207-F0F297205157}"/>
    <cellStyle name="Total 2 7 3 7 4" xfId="49110" xr:uid="{6CEA3B59-8598-478A-B13C-0D773A698A63}"/>
    <cellStyle name="Total 2 7 3 7 4 2" xfId="49111" xr:uid="{E7544B0A-0560-48ED-9FEE-85506E65B242}"/>
    <cellStyle name="Total 2 7 3 7 4 3" xfId="49112" xr:uid="{02928BC5-1284-4779-90A5-36C67D91BD51}"/>
    <cellStyle name="Total 2 7 3 7 5" xfId="49113" xr:uid="{98B39A21-E07F-4BDC-9A01-CAECA8C6461D}"/>
    <cellStyle name="Total 2 7 3 7 5 2" xfId="49114" xr:uid="{95028EC4-E94E-471A-BA2E-A0BD7106983A}"/>
    <cellStyle name="Total 2 7 3 7 5 3" xfId="49115" xr:uid="{63BB4071-1A46-4B09-A005-E227E8873011}"/>
    <cellStyle name="Total 2 7 3 7 6" xfId="49116" xr:uid="{EA02CB9E-8C58-4840-9685-98A30360122C}"/>
    <cellStyle name="Total 2 7 3 7 6 2" xfId="49117" xr:uid="{9683D3BB-D764-471B-8D80-BCCD278C5C75}"/>
    <cellStyle name="Total 2 7 3 7 6 3" xfId="49118" xr:uid="{5EDA0E63-AD3B-4C20-81B1-18D40E2FB5F3}"/>
    <cellStyle name="Total 2 7 3 7 7" xfId="49119" xr:uid="{1119A6B0-D8F1-4F58-A191-00E41424F632}"/>
    <cellStyle name="Total 2 7 3 7 8" xfId="49120" xr:uid="{6CCAAF64-227C-49A5-85A8-5F1B092A3A0A}"/>
    <cellStyle name="Total 2 7 3 7 9" xfId="49121" xr:uid="{F7221DAD-2B35-4C76-983E-F79DDDC4150B}"/>
    <cellStyle name="Total 2 7 3 8" xfId="49122" xr:uid="{282E4122-1679-4354-B16E-41C61049B9A8}"/>
    <cellStyle name="Total 2 7 3 8 2" xfId="49123" xr:uid="{68A0DD37-ACD9-4AC2-B0E7-B9BCF328FE35}"/>
    <cellStyle name="Total 2 7 3 8 2 2" xfId="49124" xr:uid="{4A496A54-9E45-436D-8C98-1C0EF792E3C8}"/>
    <cellStyle name="Total 2 7 3 8 2 3" xfId="49125" xr:uid="{132A3356-F87B-4949-98AC-B96245F52D73}"/>
    <cellStyle name="Total 2 7 3 8 3" xfId="49126" xr:uid="{03772938-7A4F-4A3D-8C96-B1ED8EF88F81}"/>
    <cellStyle name="Total 2 7 3 8 3 2" xfId="49127" xr:uid="{1DC4C766-43D8-40A3-A0C9-1A059145E984}"/>
    <cellStyle name="Total 2 7 3 8 3 3" xfId="49128" xr:uid="{16EDF718-59E6-48CE-A582-C1569CB542C5}"/>
    <cellStyle name="Total 2 7 3 8 4" xfId="49129" xr:uid="{9BBD505D-FBAC-49D5-B79C-F69DA8D97CD8}"/>
    <cellStyle name="Total 2 7 3 8 4 2" xfId="49130" xr:uid="{A1C12D69-7083-4561-9D4F-ED4D3E69798E}"/>
    <cellStyle name="Total 2 7 3 8 4 3" xfId="49131" xr:uid="{18B2E5BC-C9C3-4A0C-A833-1797053EEDAF}"/>
    <cellStyle name="Total 2 7 3 8 5" xfId="49132" xr:uid="{BD0C61F7-C24C-4C40-928E-CD7EDF4342E7}"/>
    <cellStyle name="Total 2 7 3 8 5 2" xfId="49133" xr:uid="{17339BD8-AB7B-48FD-854C-3EF158AEF7D5}"/>
    <cellStyle name="Total 2 7 3 8 5 3" xfId="49134" xr:uid="{1D4C0DB1-92E5-47CA-B06D-9831639025FF}"/>
    <cellStyle name="Total 2 7 3 8 6" xfId="49135" xr:uid="{38F54317-45AC-437B-8147-DDA25A8536DE}"/>
    <cellStyle name="Total 2 7 3 8 6 2" xfId="49136" xr:uid="{E8913F7F-46AD-4BA5-B754-A6FEB1599AA2}"/>
    <cellStyle name="Total 2 7 3 8 6 3" xfId="49137" xr:uid="{1A156910-5B4E-44FF-9FEC-3C43BFA71840}"/>
    <cellStyle name="Total 2 7 3 8 7" xfId="49138" xr:uid="{2B0CCA68-3585-4E98-A5E3-5EDD2FBF979D}"/>
    <cellStyle name="Total 2 7 3 8 8" xfId="49139" xr:uid="{A7386282-FCD5-4BE3-A034-C8CB174100A2}"/>
    <cellStyle name="Total 2 7 3 8 9" xfId="49140" xr:uid="{65DCE4A7-2333-4EE1-9D8D-9C6FEAEA06DB}"/>
    <cellStyle name="Total 2 7 3 9" xfId="49141" xr:uid="{F7E6CD8F-34F8-4249-88EE-B45D199A5E1B}"/>
    <cellStyle name="Total 2 7 3 9 2" xfId="49142" xr:uid="{66191C1B-6234-475F-B8A9-31EB12254AA8}"/>
    <cellStyle name="Total 2 7 3 9 2 2" xfId="49143" xr:uid="{4F9389B7-CA90-41F6-B037-CEC9AAC88665}"/>
    <cellStyle name="Total 2 7 3 9 2 3" xfId="49144" xr:uid="{88DCD3C5-9ED9-465A-AA73-E8924D76BB09}"/>
    <cellStyle name="Total 2 7 3 9 3" xfId="49145" xr:uid="{71C26568-97B1-4396-9E14-40B03AA34588}"/>
    <cellStyle name="Total 2 7 3 9 3 2" xfId="49146" xr:uid="{AA045B74-981D-4FB8-BB4B-B5932DE75432}"/>
    <cellStyle name="Total 2 7 3 9 3 3" xfId="49147" xr:uid="{DA337F2F-4241-4785-8F70-C85D29EE7ED7}"/>
    <cellStyle name="Total 2 7 3 9 4" xfId="49148" xr:uid="{F524F521-EB5A-4D26-A575-B122C87284AD}"/>
    <cellStyle name="Total 2 7 3 9 4 2" xfId="49149" xr:uid="{5E1B6ABB-01FB-4A8D-BA94-82130D3FFCE5}"/>
    <cellStyle name="Total 2 7 3 9 4 3" xfId="49150" xr:uid="{916D81C8-EFC0-4304-BB47-514610FA76D8}"/>
    <cellStyle name="Total 2 7 3 9 5" xfId="49151" xr:uid="{8FA829C8-E130-47AB-AD36-9192440CB99C}"/>
    <cellStyle name="Total 2 7 3 9 5 2" xfId="49152" xr:uid="{8DE59C76-813C-443C-8120-FC02E28D87EE}"/>
    <cellStyle name="Total 2 7 3 9 5 3" xfId="49153" xr:uid="{EB8FC356-5765-45DE-A27F-948F977D4CBF}"/>
    <cellStyle name="Total 2 7 3 9 6" xfId="49154" xr:uid="{187A649D-007E-4612-8DB6-6DCC226FFECA}"/>
    <cellStyle name="Total 2 7 3 9 6 2" xfId="49155" xr:uid="{6FF60E5C-2493-4BBA-B236-82DA3365CBE9}"/>
    <cellStyle name="Total 2 7 3 9 6 3" xfId="49156" xr:uid="{9688E70D-83FA-4F66-983B-2CCC90336DD8}"/>
    <cellStyle name="Total 2 7 3 9 7" xfId="49157" xr:uid="{F7CAAD8A-E3F8-4C2A-90C1-C4FBB9FF2D13}"/>
    <cellStyle name="Total 2 7 3 9 8" xfId="49158" xr:uid="{490F62B1-9C84-41DE-858B-C8258DAE59B8}"/>
    <cellStyle name="Total 2 7 3 9 9" xfId="49159" xr:uid="{EF2CB715-33F9-41C9-A8B1-28341A53CB49}"/>
    <cellStyle name="Total 2 7 4" xfId="49160" xr:uid="{FC6A78EA-3864-4EFE-820B-9B87552F1317}"/>
    <cellStyle name="Total 2 7 4 10" xfId="49161" xr:uid="{501F4239-06FE-4752-BCEE-EF9F55FC5650}"/>
    <cellStyle name="Total 2 7 4 10 2" xfId="49162" xr:uid="{4B1380E8-753A-470A-A87C-FDE936E4D354}"/>
    <cellStyle name="Total 2 7 4 10 2 2" xfId="49163" xr:uid="{1FE910C9-8153-4D77-80DF-3348CF6A430B}"/>
    <cellStyle name="Total 2 7 4 10 2 3" xfId="49164" xr:uid="{1649C352-BF8C-45E9-8A8E-70C33EAD3006}"/>
    <cellStyle name="Total 2 7 4 10 3" xfId="49165" xr:uid="{DDCAADFB-6741-4AB9-9205-C3FFCD62810F}"/>
    <cellStyle name="Total 2 7 4 10 3 2" xfId="49166" xr:uid="{DF158800-C455-4E66-9A8D-42178A25F18D}"/>
    <cellStyle name="Total 2 7 4 10 3 3" xfId="49167" xr:uid="{26CE062A-9B36-48C4-A34F-3608C27B6F4F}"/>
    <cellStyle name="Total 2 7 4 10 4" xfId="49168" xr:uid="{051CC97A-08F5-418D-AD10-EBBF52F54E37}"/>
    <cellStyle name="Total 2 7 4 10 4 2" xfId="49169" xr:uid="{20903A8B-7A8E-4D18-877A-40EF19CDDD58}"/>
    <cellStyle name="Total 2 7 4 10 4 3" xfId="49170" xr:uid="{E3A07A5E-9119-4A6E-BDB1-C0E8F76173DD}"/>
    <cellStyle name="Total 2 7 4 10 5" xfId="49171" xr:uid="{536625CE-3E8A-4FEE-A31B-75713AB539E6}"/>
    <cellStyle name="Total 2 7 4 10 5 2" xfId="49172" xr:uid="{27A102E4-C986-4B22-9B97-44A17A9DEF1A}"/>
    <cellStyle name="Total 2 7 4 10 5 3" xfId="49173" xr:uid="{0D7215C8-AB21-46DB-A1E8-F9D72B25FDC5}"/>
    <cellStyle name="Total 2 7 4 10 6" xfId="49174" xr:uid="{16A27A02-14E7-4146-BC71-50282ED5B0F3}"/>
    <cellStyle name="Total 2 7 4 10 6 2" xfId="49175" xr:uid="{F28812F3-51C0-486B-BF80-C1CEC2FF8C10}"/>
    <cellStyle name="Total 2 7 4 10 6 3" xfId="49176" xr:uid="{BEDF51E9-9261-4773-AB19-2918FFAC4D46}"/>
    <cellStyle name="Total 2 7 4 10 7" xfId="49177" xr:uid="{A6C168EA-9968-42AC-A365-A93075A27FFC}"/>
    <cellStyle name="Total 2 7 4 10 8" xfId="49178" xr:uid="{B5ED4C35-6B1E-480E-AB5F-C4BA110B9A42}"/>
    <cellStyle name="Total 2 7 4 11" xfId="49179" xr:uid="{A28D7DD0-22A7-49EB-A0B7-DCD82DC25EEB}"/>
    <cellStyle name="Total 2 7 4 11 2" xfId="49180" xr:uid="{2CF98B23-A5E6-49A6-A541-3BF94E9A97FD}"/>
    <cellStyle name="Total 2 7 4 11 2 2" xfId="49181" xr:uid="{28D01973-05F0-4FB6-9C94-4033FDA72100}"/>
    <cellStyle name="Total 2 7 4 11 2 3" xfId="49182" xr:uid="{79A49D49-30C0-4AD0-B270-F764DAF3F071}"/>
    <cellStyle name="Total 2 7 4 11 3" xfId="49183" xr:uid="{269D9F4A-ECCD-4551-B2D3-D979AF1B74A3}"/>
    <cellStyle name="Total 2 7 4 11 3 2" xfId="49184" xr:uid="{BB390153-E5A1-491C-9633-EFFEB0B50853}"/>
    <cellStyle name="Total 2 7 4 11 3 3" xfId="49185" xr:uid="{0CD4BEB9-0A2E-4038-8B36-0828FB9EDB5B}"/>
    <cellStyle name="Total 2 7 4 11 4" xfId="49186" xr:uid="{53DA20AF-FC9F-4F81-80C7-AC15014B13CC}"/>
    <cellStyle name="Total 2 7 4 11 4 2" xfId="49187" xr:uid="{DADF078B-33AB-4FF2-828D-667B33A1CD38}"/>
    <cellStyle name="Total 2 7 4 11 4 3" xfId="49188" xr:uid="{71F01DF4-6BDE-47E2-B73F-84CF7514A680}"/>
    <cellStyle name="Total 2 7 4 11 5" xfId="49189" xr:uid="{038969A3-B3A2-4A44-83E9-863BEF229710}"/>
    <cellStyle name="Total 2 7 4 11 5 2" xfId="49190" xr:uid="{C049EBFC-CF01-45B3-9FEB-EE684C8EF55B}"/>
    <cellStyle name="Total 2 7 4 11 5 3" xfId="49191" xr:uid="{D3C002CA-1F01-43B0-9769-BC448564801A}"/>
    <cellStyle name="Total 2 7 4 11 6" xfId="49192" xr:uid="{955A02C6-6CD2-4339-9657-AD946C3FA4C6}"/>
    <cellStyle name="Total 2 7 4 11 6 2" xfId="49193" xr:uid="{D9A1A772-B7F8-4393-B785-5FE327DF5C27}"/>
    <cellStyle name="Total 2 7 4 11 6 3" xfId="49194" xr:uid="{9520C83E-AA44-4B4B-A1AB-54401BEA2F8F}"/>
    <cellStyle name="Total 2 7 4 11 7" xfId="49195" xr:uid="{CD28497E-4865-4780-AFD3-89FD30A913C0}"/>
    <cellStyle name="Total 2 7 4 11 8" xfId="49196" xr:uid="{D6890643-CC74-478D-8999-68ECAA93ED29}"/>
    <cellStyle name="Total 2 7 4 12" xfId="49197" xr:uid="{E5A6880E-F628-44C8-A3DC-132210721B7F}"/>
    <cellStyle name="Total 2 7 4 12 2" xfId="49198" xr:uid="{592FAC79-1B6E-49C8-9AEF-51CEE0591480}"/>
    <cellStyle name="Total 2 7 4 12 2 2" xfId="49199" xr:uid="{E7969B5F-C9A1-42D3-AF69-126EDBFD23AB}"/>
    <cellStyle name="Total 2 7 4 12 2 3" xfId="49200" xr:uid="{41A4F147-A9C4-4EBE-95BE-60B441F1DDB5}"/>
    <cellStyle name="Total 2 7 4 12 3" xfId="49201" xr:uid="{8D75D633-7E36-4597-8D3E-361E7F4D41A1}"/>
    <cellStyle name="Total 2 7 4 12 3 2" xfId="49202" xr:uid="{BB54C27A-A390-4B62-BFE8-007714DF7ABC}"/>
    <cellStyle name="Total 2 7 4 12 3 3" xfId="49203" xr:uid="{5857A8BC-6972-4F9C-A9D9-4F7B1EF18830}"/>
    <cellStyle name="Total 2 7 4 12 4" xfId="49204" xr:uid="{1C09B397-C815-4C00-A846-274403CA84CA}"/>
    <cellStyle name="Total 2 7 4 12 4 2" xfId="49205" xr:uid="{3C49DE2C-E68D-4596-8370-D8F2E7CE2DED}"/>
    <cellStyle name="Total 2 7 4 12 4 3" xfId="49206" xr:uid="{6323CD63-1FDF-47DD-93A4-3A73650709E0}"/>
    <cellStyle name="Total 2 7 4 12 5" xfId="49207" xr:uid="{32716609-D3CC-408D-B3B3-C75E965E79F4}"/>
    <cellStyle name="Total 2 7 4 12 5 2" xfId="49208" xr:uid="{F44CFE0F-7483-4035-ADE4-664436C897D8}"/>
    <cellStyle name="Total 2 7 4 12 5 3" xfId="49209" xr:uid="{0366E190-B185-4D50-A1B6-1D47CE849A7F}"/>
    <cellStyle name="Total 2 7 4 12 6" xfId="49210" xr:uid="{DE1EEC70-98BE-4C1B-89E8-FFFA0C643B68}"/>
    <cellStyle name="Total 2 7 4 12 6 2" xfId="49211" xr:uid="{8F9DD3F5-1BE8-40A7-BB36-66D2E6E78644}"/>
    <cellStyle name="Total 2 7 4 12 6 3" xfId="49212" xr:uid="{F71D40A3-3CB9-465E-9B6F-8B77F7DAE153}"/>
    <cellStyle name="Total 2 7 4 12 7" xfId="49213" xr:uid="{612DC16C-7928-48D2-B4B9-C0B5F2E38352}"/>
    <cellStyle name="Total 2 7 4 12 8" xfId="49214" xr:uid="{EA078333-27CD-4111-9016-44D00AF25A98}"/>
    <cellStyle name="Total 2 7 4 13" xfId="49215" xr:uid="{9E477EE7-43EB-4A93-9505-382FD4577FB1}"/>
    <cellStyle name="Total 2 7 4 13 2" xfId="49216" xr:uid="{4DF2410B-262F-4F90-8725-BCF73EE56B8D}"/>
    <cellStyle name="Total 2 7 4 13 2 2" xfId="49217" xr:uid="{388887A4-39F6-4F1E-9441-D5E37E267E0C}"/>
    <cellStyle name="Total 2 7 4 13 2 3" xfId="49218" xr:uid="{5D55369B-5DA4-4354-BB0C-F54364AA5F2F}"/>
    <cellStyle name="Total 2 7 4 13 3" xfId="49219" xr:uid="{F63AE691-97D3-4FD1-BBE0-CDC6D626CBC0}"/>
    <cellStyle name="Total 2 7 4 13 3 2" xfId="49220" xr:uid="{9B62EC89-7F2D-4AD5-BC84-73B3D337CC36}"/>
    <cellStyle name="Total 2 7 4 13 3 3" xfId="49221" xr:uid="{DD3839BD-909F-415F-9393-FC6D75EAF7E5}"/>
    <cellStyle name="Total 2 7 4 13 4" xfId="49222" xr:uid="{E4826223-00E6-4840-A206-21ED796B3B63}"/>
    <cellStyle name="Total 2 7 4 13 4 2" xfId="49223" xr:uid="{AF90248B-43FB-4BD1-BFC3-6A50C25E4DB3}"/>
    <cellStyle name="Total 2 7 4 13 4 3" xfId="49224" xr:uid="{F5BF1A92-4DB4-469A-B4B7-9199844FA5A8}"/>
    <cellStyle name="Total 2 7 4 13 5" xfId="49225" xr:uid="{2D7167C2-1932-440F-AA6B-47E8A7716105}"/>
    <cellStyle name="Total 2 7 4 13 5 2" xfId="49226" xr:uid="{6C32B7C1-F656-433E-95AD-8C0D3C6A0E1E}"/>
    <cellStyle name="Total 2 7 4 13 5 3" xfId="49227" xr:uid="{79636E34-19F1-4F14-86A4-91F97879D0CC}"/>
    <cellStyle name="Total 2 7 4 13 6" xfId="49228" xr:uid="{0C195B80-7368-42ED-9E7E-4DBCA97ECF5F}"/>
    <cellStyle name="Total 2 7 4 13 6 2" xfId="49229" xr:uid="{2C458F23-1CEA-4F08-A4AC-0C2247EF7809}"/>
    <cellStyle name="Total 2 7 4 13 6 3" xfId="49230" xr:uid="{C7CF1133-1B8E-4165-941E-D0CC09076107}"/>
    <cellStyle name="Total 2 7 4 13 7" xfId="49231" xr:uid="{332BE791-ECB7-4019-94F5-997E9E1FD394}"/>
    <cellStyle name="Total 2 7 4 13 8" xfId="49232" xr:uid="{61ACAF9B-3A12-4A86-95AA-3394157C3F61}"/>
    <cellStyle name="Total 2 7 4 14" xfId="49233" xr:uid="{F2C1234E-AA27-476B-BBCF-B013AE4CE6EC}"/>
    <cellStyle name="Total 2 7 4 14 2" xfId="49234" xr:uid="{10047744-70AE-43BA-B8ED-A6274E38415E}"/>
    <cellStyle name="Total 2 7 4 14 2 2" xfId="49235" xr:uid="{5015E7F0-4C43-48DF-A166-071287774FE4}"/>
    <cellStyle name="Total 2 7 4 14 2 3" xfId="49236" xr:uid="{C749E950-607E-4819-9A44-13176248C970}"/>
    <cellStyle name="Total 2 7 4 14 3" xfId="49237" xr:uid="{AAD80D84-B473-4C78-A4E2-D0079C163F52}"/>
    <cellStyle name="Total 2 7 4 14 3 2" xfId="49238" xr:uid="{CE05D67D-BC29-4D48-96F4-BE2BAA5C168E}"/>
    <cellStyle name="Total 2 7 4 14 3 3" xfId="49239" xr:uid="{FAD8DB6C-BAFB-4AB6-84DC-8A4AC9524F91}"/>
    <cellStyle name="Total 2 7 4 14 4" xfId="49240" xr:uid="{78E2A108-88DA-46EC-87B2-BB2879B9C896}"/>
    <cellStyle name="Total 2 7 4 14 4 2" xfId="49241" xr:uid="{2AC20735-4ED9-4B31-8ADF-FE1F86FD4D57}"/>
    <cellStyle name="Total 2 7 4 14 4 3" xfId="49242" xr:uid="{6C24E9FF-0137-4495-8AF0-CCD458288BB0}"/>
    <cellStyle name="Total 2 7 4 14 5" xfId="49243" xr:uid="{CAC1128E-D120-4D84-B090-E6D8DB5172F5}"/>
    <cellStyle name="Total 2 7 4 14 5 2" xfId="49244" xr:uid="{82979D3C-710B-4248-B7B6-8B2F03753229}"/>
    <cellStyle name="Total 2 7 4 14 5 3" xfId="49245" xr:uid="{722FDEF5-1BF2-44F6-AF8B-974D0BA197C1}"/>
    <cellStyle name="Total 2 7 4 14 6" xfId="49246" xr:uid="{041C2349-686B-446E-A9C6-13581AF23FDC}"/>
    <cellStyle name="Total 2 7 4 14 6 2" xfId="49247" xr:uid="{0234B92D-3F81-4DE5-BFB9-0C97124C7604}"/>
    <cellStyle name="Total 2 7 4 14 6 3" xfId="49248" xr:uid="{5BEED692-B0ED-49E7-B35B-CFAA040A5954}"/>
    <cellStyle name="Total 2 7 4 14 7" xfId="49249" xr:uid="{158DC481-E778-4A66-9C4F-9DAA253E3536}"/>
    <cellStyle name="Total 2 7 4 14 8" xfId="49250" xr:uid="{F2E54FF0-9B38-4955-A1D4-4679205CEC79}"/>
    <cellStyle name="Total 2 7 4 15" xfId="49251" xr:uid="{F97B15C6-E5C3-40F0-B2D1-52852FFA798A}"/>
    <cellStyle name="Total 2 7 4 15 2" xfId="49252" xr:uid="{0F948B2C-84F9-42C1-BD95-A9B7E46E9759}"/>
    <cellStyle name="Total 2 7 4 15 3" xfId="49253" xr:uid="{95A4A2EC-5B8D-4167-BA70-44FB5B50E4AA}"/>
    <cellStyle name="Total 2 7 4 16" xfId="49254" xr:uid="{ED931145-EE72-4FDF-A562-3B9EE3BBC4D2}"/>
    <cellStyle name="Total 2 7 4 16 2" xfId="49255" xr:uid="{893F3C85-D1F6-4072-8B93-417B91FF3FB9}"/>
    <cellStyle name="Total 2 7 4 16 3" xfId="49256" xr:uid="{369ED131-38F8-4A4F-8EDC-0C6C0CE6A832}"/>
    <cellStyle name="Total 2 7 4 17" xfId="49257" xr:uid="{C8EA5208-5031-404A-801A-1D21182386EE}"/>
    <cellStyle name="Total 2 7 4 18" xfId="49258" xr:uid="{6280E49C-6AC8-4542-B5D1-D48C92B12ABC}"/>
    <cellStyle name="Total 2 7 4 2" xfId="49259" xr:uid="{48923EFC-8E4E-4B52-A381-97C5AC889588}"/>
    <cellStyle name="Total 2 7 4 2 2" xfId="49260" xr:uid="{4C2EC6D7-404D-4A85-AF83-A5AF562BD9F6}"/>
    <cellStyle name="Total 2 7 4 2 2 2" xfId="49261" xr:uid="{3A8B5BB2-1465-4522-A78A-80F65BA7F3D1}"/>
    <cellStyle name="Total 2 7 4 2 2 3" xfId="49262" xr:uid="{5620E394-5354-46EA-B5A2-7AEFF31C2F8B}"/>
    <cellStyle name="Total 2 7 4 2 3" xfId="49263" xr:uid="{DF830E03-875E-4EA0-9E4A-1270EBABEF48}"/>
    <cellStyle name="Total 2 7 4 2 3 2" xfId="49264" xr:uid="{D2CD768A-C6AF-4061-A454-E5683482A4E9}"/>
    <cellStyle name="Total 2 7 4 2 3 3" xfId="49265" xr:uid="{08BA3F55-D7D3-4BF2-B532-E8849021469B}"/>
    <cellStyle name="Total 2 7 4 2 4" xfId="49266" xr:uid="{1291B771-3FF4-4686-8AA8-6BA7BE7B1101}"/>
    <cellStyle name="Total 2 7 4 2 4 2" xfId="49267" xr:uid="{FD0F2952-89EC-4584-84C3-5FAF2BA80E92}"/>
    <cellStyle name="Total 2 7 4 2 4 3" xfId="49268" xr:uid="{FE2D73D0-35C6-409E-BB12-D26B6078AC57}"/>
    <cellStyle name="Total 2 7 4 2 5" xfId="49269" xr:uid="{9F29056E-1413-4675-9C51-13623E91F36E}"/>
    <cellStyle name="Total 2 7 4 2 5 2" xfId="49270" xr:uid="{3CAA99BC-1440-4570-8B99-E7C5938A9857}"/>
    <cellStyle name="Total 2 7 4 2 5 3" xfId="49271" xr:uid="{127A6D7C-0B2F-4F52-B94C-C7CBAC3A42BC}"/>
    <cellStyle name="Total 2 7 4 2 6" xfId="49272" xr:uid="{CA2DB2E1-301D-4E6A-954B-B0D030DBB269}"/>
    <cellStyle name="Total 2 7 4 2 6 2" xfId="49273" xr:uid="{E10BA95A-1D1B-4B45-BD2E-81939C194498}"/>
    <cellStyle name="Total 2 7 4 2 6 3" xfId="49274" xr:uid="{65874354-B7FC-4528-BFF9-303BAC82486D}"/>
    <cellStyle name="Total 2 7 4 2 7" xfId="49275" xr:uid="{27E76A84-6C90-43F9-8F73-2C8A34FE1598}"/>
    <cellStyle name="Total 2 7 4 2 8" xfId="49276" xr:uid="{57CA7351-578F-417D-82D3-586B8C21C5A6}"/>
    <cellStyle name="Total 2 7 4 2 9" xfId="49277" xr:uid="{C1F2D3D0-5EE4-49F7-AAA8-FDAEFC4963C8}"/>
    <cellStyle name="Total 2 7 4 3" xfId="49278" xr:uid="{8218C60C-8627-42FF-A17D-A0A94044CC62}"/>
    <cellStyle name="Total 2 7 4 3 2" xfId="49279" xr:uid="{E5E018D8-0776-49FC-90CF-9E0A0C4374CD}"/>
    <cellStyle name="Total 2 7 4 3 2 2" xfId="49280" xr:uid="{8F173814-C189-4E46-9A8C-1FFDD0DE4A25}"/>
    <cellStyle name="Total 2 7 4 3 2 3" xfId="49281" xr:uid="{F176FA04-168B-4E3A-8CD9-ACCB2BF96331}"/>
    <cellStyle name="Total 2 7 4 3 3" xfId="49282" xr:uid="{26640C92-F987-4A81-A1D3-B4361E1BA5FF}"/>
    <cellStyle name="Total 2 7 4 3 3 2" xfId="49283" xr:uid="{8BCB5545-F2DF-4337-BAFF-E8BA5793ECB0}"/>
    <cellStyle name="Total 2 7 4 3 3 3" xfId="49284" xr:uid="{3F2DFD1E-5F6C-41AE-BF6E-15335D6B6170}"/>
    <cellStyle name="Total 2 7 4 3 4" xfId="49285" xr:uid="{DE221BCC-4FE7-4B95-8EF4-45417E71F664}"/>
    <cellStyle name="Total 2 7 4 3 4 2" xfId="49286" xr:uid="{F1CDB546-963C-4777-A0DF-74568E83CD17}"/>
    <cellStyle name="Total 2 7 4 3 4 3" xfId="49287" xr:uid="{128BDE29-AF54-43AB-A0B4-7EDDD555B661}"/>
    <cellStyle name="Total 2 7 4 3 5" xfId="49288" xr:uid="{AA23C3FA-3CE2-46AE-8080-4187E16EA74A}"/>
    <cellStyle name="Total 2 7 4 3 5 2" xfId="49289" xr:uid="{D8D087BB-5D93-4429-B7BF-D2E897FFC37F}"/>
    <cellStyle name="Total 2 7 4 3 5 3" xfId="49290" xr:uid="{D2448434-88FD-491C-AD22-822A34B36D91}"/>
    <cellStyle name="Total 2 7 4 3 6" xfId="49291" xr:uid="{0AFCA761-0F0B-4708-B3E3-EBB1D2D9CE1C}"/>
    <cellStyle name="Total 2 7 4 3 6 2" xfId="49292" xr:uid="{4D9C631F-934A-4D11-B5FC-9A00C5CAB217}"/>
    <cellStyle name="Total 2 7 4 3 6 3" xfId="49293" xr:uid="{80F0F194-E65A-4EEF-B659-E2BA26EA17DC}"/>
    <cellStyle name="Total 2 7 4 3 7" xfId="49294" xr:uid="{06C1891C-8376-4375-ACEC-C6FCA8EDB4B6}"/>
    <cellStyle name="Total 2 7 4 3 8" xfId="49295" xr:uid="{83D1A19E-0A44-4849-8013-B93F70A2ED3D}"/>
    <cellStyle name="Total 2 7 4 3 9" xfId="49296" xr:uid="{A3B0DB8A-FA76-4534-B86C-C139BB9FDD44}"/>
    <cellStyle name="Total 2 7 4 4" xfId="49297" xr:uid="{EE111F54-778A-4042-9392-2C39432A316B}"/>
    <cellStyle name="Total 2 7 4 4 2" xfId="49298" xr:uid="{ED5A5D11-7218-4134-A28A-4E78C4A3AC70}"/>
    <cellStyle name="Total 2 7 4 4 2 2" xfId="49299" xr:uid="{F5A5F77C-CD3A-4C9C-8BE1-E2CAFB025E0E}"/>
    <cellStyle name="Total 2 7 4 4 2 3" xfId="49300" xr:uid="{74D630A8-C601-41F5-9148-501E66E195EA}"/>
    <cellStyle name="Total 2 7 4 4 3" xfId="49301" xr:uid="{99B94B4F-D10C-4679-814B-0698F4AFC293}"/>
    <cellStyle name="Total 2 7 4 4 3 2" xfId="49302" xr:uid="{DCD52B30-ABBE-42B5-AF9A-6F5764441399}"/>
    <cellStyle name="Total 2 7 4 4 3 3" xfId="49303" xr:uid="{BA8008CA-4A00-4DB5-8932-E6338F9B8EBF}"/>
    <cellStyle name="Total 2 7 4 4 4" xfId="49304" xr:uid="{FA6AACA9-3622-4E88-8E30-20036BA82A18}"/>
    <cellStyle name="Total 2 7 4 4 4 2" xfId="49305" xr:uid="{35A535DD-7C8C-43B2-B368-9EE6B4C3FA7F}"/>
    <cellStyle name="Total 2 7 4 4 4 3" xfId="49306" xr:uid="{C64B284C-9D18-4880-8534-E1B7B7067918}"/>
    <cellStyle name="Total 2 7 4 4 5" xfId="49307" xr:uid="{485F19C0-D4EF-4AD6-B078-CC8BB18C991E}"/>
    <cellStyle name="Total 2 7 4 4 5 2" xfId="49308" xr:uid="{AB795B6E-102C-40FE-9588-67DACB30615E}"/>
    <cellStyle name="Total 2 7 4 4 5 3" xfId="49309" xr:uid="{DC77A803-1DCE-4737-8370-1311CA3A8F13}"/>
    <cellStyle name="Total 2 7 4 4 6" xfId="49310" xr:uid="{2CE183CA-9FDB-422E-A9E8-0E508D3E64A7}"/>
    <cellStyle name="Total 2 7 4 4 6 2" xfId="49311" xr:uid="{CEBF7B4A-9445-43DB-8541-4AA2B13A18E3}"/>
    <cellStyle name="Total 2 7 4 4 6 3" xfId="49312" xr:uid="{E53C8E0A-7FF5-47B5-BD09-8577B612A0C5}"/>
    <cellStyle name="Total 2 7 4 4 7" xfId="49313" xr:uid="{A5F3B94F-58E5-4589-92BC-DDFC9E20B8EC}"/>
    <cellStyle name="Total 2 7 4 4 8" xfId="49314" xr:uid="{BAAB50A4-5400-48B2-856E-FD596BE3EA8B}"/>
    <cellStyle name="Total 2 7 4 4 9" xfId="49315" xr:uid="{35BD5766-B005-46DD-A867-646E1E4F7B1B}"/>
    <cellStyle name="Total 2 7 4 5" xfId="49316" xr:uid="{9D1C82E9-7608-47EB-BD26-19C17460870D}"/>
    <cellStyle name="Total 2 7 4 5 2" xfId="49317" xr:uid="{B92AC3A0-3AF5-4777-B596-A35B9172A13A}"/>
    <cellStyle name="Total 2 7 4 5 2 2" xfId="49318" xr:uid="{B0882C08-57E3-4D63-ACF3-9182B946CB00}"/>
    <cellStyle name="Total 2 7 4 5 2 3" xfId="49319" xr:uid="{626351DE-90BC-4D67-BF8E-95D4CBF71570}"/>
    <cellStyle name="Total 2 7 4 5 3" xfId="49320" xr:uid="{2E9C19B8-D54F-4241-B340-1024C64B1B3B}"/>
    <cellStyle name="Total 2 7 4 5 3 2" xfId="49321" xr:uid="{10C0CB80-053F-44EA-9EEE-E4A10BDF7C63}"/>
    <cellStyle name="Total 2 7 4 5 3 3" xfId="49322" xr:uid="{0979EC5A-F7A0-4638-8B68-82342CC1B3DB}"/>
    <cellStyle name="Total 2 7 4 5 4" xfId="49323" xr:uid="{4AD33B4A-5FC8-4FB1-8F76-4B33308D99FF}"/>
    <cellStyle name="Total 2 7 4 5 4 2" xfId="49324" xr:uid="{488CBAEF-5457-46BE-A6FB-90B317AD2512}"/>
    <cellStyle name="Total 2 7 4 5 4 3" xfId="49325" xr:uid="{A65DFCC9-64A3-4A83-82BA-3F66E2FEBD65}"/>
    <cellStyle name="Total 2 7 4 5 5" xfId="49326" xr:uid="{F7957DFD-2AE0-4064-90BD-39AF5CC46D93}"/>
    <cellStyle name="Total 2 7 4 5 5 2" xfId="49327" xr:uid="{445BACD7-3A0E-4C6B-B090-8C969C6EADA1}"/>
    <cellStyle name="Total 2 7 4 5 5 3" xfId="49328" xr:uid="{851F23FE-36FD-4309-9E60-41B75C038509}"/>
    <cellStyle name="Total 2 7 4 5 6" xfId="49329" xr:uid="{CF3F6E59-B9EF-47F4-A289-530ED911E8CD}"/>
    <cellStyle name="Total 2 7 4 5 6 2" xfId="49330" xr:uid="{7CE7BDE2-A6FA-4BE4-865A-3012BD65A78F}"/>
    <cellStyle name="Total 2 7 4 5 6 3" xfId="49331" xr:uid="{2FB6F3FF-B85A-4F01-907B-3A82333E2E0C}"/>
    <cellStyle name="Total 2 7 4 5 7" xfId="49332" xr:uid="{33223516-F7EB-4061-9C79-07E6155F043A}"/>
    <cellStyle name="Total 2 7 4 5 8" xfId="49333" xr:uid="{1447940F-2611-445C-B4AA-90680AA47C40}"/>
    <cellStyle name="Total 2 7 4 5 9" xfId="49334" xr:uid="{53F7280B-668B-485C-B651-47ADBA704959}"/>
    <cellStyle name="Total 2 7 4 6" xfId="49335" xr:uid="{22076EF4-A79D-45F3-B8BC-50F3528DB0E4}"/>
    <cellStyle name="Total 2 7 4 6 2" xfId="49336" xr:uid="{D1E19EC2-08F6-4C08-AC4F-875F34805877}"/>
    <cellStyle name="Total 2 7 4 6 2 2" xfId="49337" xr:uid="{D5BD933A-75F1-4F73-9E33-17EA30111049}"/>
    <cellStyle name="Total 2 7 4 6 2 3" xfId="49338" xr:uid="{FC90028A-C156-4C46-863E-ECF533A8DB6F}"/>
    <cellStyle name="Total 2 7 4 6 3" xfId="49339" xr:uid="{3DA6C545-ED7B-4D79-925C-9BB33E1D320D}"/>
    <cellStyle name="Total 2 7 4 6 3 2" xfId="49340" xr:uid="{D1AAB374-862D-4528-9B8E-086078CDF62C}"/>
    <cellStyle name="Total 2 7 4 6 3 3" xfId="49341" xr:uid="{820D9D41-C5EE-4B76-B257-6D3FDA86E13D}"/>
    <cellStyle name="Total 2 7 4 6 4" xfId="49342" xr:uid="{563C6807-586E-4FC5-9B34-5BBFCC234808}"/>
    <cellStyle name="Total 2 7 4 6 4 2" xfId="49343" xr:uid="{620F114E-B9AE-4BD8-8050-22E0C9F82943}"/>
    <cellStyle name="Total 2 7 4 6 4 3" xfId="49344" xr:uid="{E0234DA6-AD47-4A2E-B0C4-C7140718B4B7}"/>
    <cellStyle name="Total 2 7 4 6 5" xfId="49345" xr:uid="{FF3DFB16-5CFE-4D7B-BCA3-BA4D1BE2E81E}"/>
    <cellStyle name="Total 2 7 4 6 5 2" xfId="49346" xr:uid="{95D61EE8-553D-41D2-8974-6F6AF55FB8FE}"/>
    <cellStyle name="Total 2 7 4 6 5 3" xfId="49347" xr:uid="{7ED08650-26AC-4575-B8EC-3A1A8A5FB9C2}"/>
    <cellStyle name="Total 2 7 4 6 6" xfId="49348" xr:uid="{9765F056-E8E5-4E07-B348-AFB3F7405A0B}"/>
    <cellStyle name="Total 2 7 4 6 6 2" xfId="49349" xr:uid="{8FA0CC38-140B-4614-8D6A-778DEF443C5E}"/>
    <cellStyle name="Total 2 7 4 6 6 3" xfId="49350" xr:uid="{06394B46-25F3-4DAE-86D6-3373A456BB04}"/>
    <cellStyle name="Total 2 7 4 6 7" xfId="49351" xr:uid="{DA8BF704-450F-44C9-B473-6404130E8818}"/>
    <cellStyle name="Total 2 7 4 6 8" xfId="49352" xr:uid="{BB28FE0A-F652-4A38-83E6-FE9AD32CCA9A}"/>
    <cellStyle name="Total 2 7 4 6 9" xfId="49353" xr:uid="{E1F27244-E2A3-498E-866F-3E556444076D}"/>
    <cellStyle name="Total 2 7 4 7" xfId="49354" xr:uid="{0773B7E6-6F7A-4B0B-AD51-2F63890A35AD}"/>
    <cellStyle name="Total 2 7 4 7 2" xfId="49355" xr:uid="{B315556F-757B-44EE-A7A2-A818EB64506F}"/>
    <cellStyle name="Total 2 7 4 7 2 2" xfId="49356" xr:uid="{B99B9E89-C432-411B-A8C1-5743C92BDA83}"/>
    <cellStyle name="Total 2 7 4 7 2 3" xfId="49357" xr:uid="{2622A3C3-068F-4600-B163-46E32F982053}"/>
    <cellStyle name="Total 2 7 4 7 3" xfId="49358" xr:uid="{F7DAA11A-3097-464D-AC4B-E3FE67558660}"/>
    <cellStyle name="Total 2 7 4 7 3 2" xfId="49359" xr:uid="{1D6C2244-9633-49E7-B3BC-1EB6BDF1A6E0}"/>
    <cellStyle name="Total 2 7 4 7 3 3" xfId="49360" xr:uid="{FD061A47-21B9-457A-8F9C-21F0A5B096F4}"/>
    <cellStyle name="Total 2 7 4 7 4" xfId="49361" xr:uid="{784B1DD4-BA94-4B08-9B08-C7FC31A21C27}"/>
    <cellStyle name="Total 2 7 4 7 4 2" xfId="49362" xr:uid="{79292623-F663-4F9B-A7AD-A8E4435FE8C7}"/>
    <cellStyle name="Total 2 7 4 7 4 3" xfId="49363" xr:uid="{13D41634-166A-494D-AC3D-4BAAB620673F}"/>
    <cellStyle name="Total 2 7 4 7 5" xfId="49364" xr:uid="{B8A86D6E-7DAD-4C81-B1F2-0B779C37624F}"/>
    <cellStyle name="Total 2 7 4 7 5 2" xfId="49365" xr:uid="{49FBF8C3-0AFC-48B7-8267-330D162801F7}"/>
    <cellStyle name="Total 2 7 4 7 5 3" xfId="49366" xr:uid="{BD25FA22-7252-4F1F-806F-4961F0ADB5C4}"/>
    <cellStyle name="Total 2 7 4 7 6" xfId="49367" xr:uid="{F0A6947D-2904-4D4F-AEAE-581328C78E06}"/>
    <cellStyle name="Total 2 7 4 7 6 2" xfId="49368" xr:uid="{C1B36489-E432-42F1-857A-EA4622E67DE1}"/>
    <cellStyle name="Total 2 7 4 7 6 3" xfId="49369" xr:uid="{D64B8A0A-E391-4032-9755-318F3BCE434B}"/>
    <cellStyle name="Total 2 7 4 7 7" xfId="49370" xr:uid="{35E80940-F391-48D2-A0B8-D681487941B8}"/>
    <cellStyle name="Total 2 7 4 7 8" xfId="49371" xr:uid="{E4B5BA77-633E-4725-BFBA-5AC05343E492}"/>
    <cellStyle name="Total 2 7 4 7 9" xfId="49372" xr:uid="{69D0B24D-BCB7-4B9F-9530-318D8082A3E3}"/>
    <cellStyle name="Total 2 7 4 8" xfId="49373" xr:uid="{78996CF5-580E-46F7-BA46-E0FA6F0E1091}"/>
    <cellStyle name="Total 2 7 4 8 2" xfId="49374" xr:uid="{7419ECB7-BBF3-491A-B1BF-D3CE3017450E}"/>
    <cellStyle name="Total 2 7 4 8 2 2" xfId="49375" xr:uid="{88BFB14F-897C-4615-A265-1DA5E9C6D7B3}"/>
    <cellStyle name="Total 2 7 4 8 2 3" xfId="49376" xr:uid="{A2DEC2B4-1828-4206-A80F-EF68B51126E4}"/>
    <cellStyle name="Total 2 7 4 8 3" xfId="49377" xr:uid="{0B13325E-C50B-476E-A861-03B7702BF989}"/>
    <cellStyle name="Total 2 7 4 8 3 2" xfId="49378" xr:uid="{70EFDAF7-49DF-476F-8700-73B1EA6CFAE1}"/>
    <cellStyle name="Total 2 7 4 8 3 3" xfId="49379" xr:uid="{89126364-CAC8-4376-828D-C74D558D36FF}"/>
    <cellStyle name="Total 2 7 4 8 4" xfId="49380" xr:uid="{E1D14F42-D3DF-4E25-BD5A-800E80120A43}"/>
    <cellStyle name="Total 2 7 4 8 4 2" xfId="49381" xr:uid="{80EE9C79-A7F7-4956-BF20-C4677B1CAFDD}"/>
    <cellStyle name="Total 2 7 4 8 4 3" xfId="49382" xr:uid="{71D6F410-BFA5-4B79-AA18-E6EFDC15BD4C}"/>
    <cellStyle name="Total 2 7 4 8 5" xfId="49383" xr:uid="{3551D58E-E406-47EF-B273-F9F9E341766A}"/>
    <cellStyle name="Total 2 7 4 8 5 2" xfId="49384" xr:uid="{6E71B0FD-5E23-4388-934A-85B09A5F5A54}"/>
    <cellStyle name="Total 2 7 4 8 5 3" xfId="49385" xr:uid="{A4176766-59F0-400E-BFF5-CF1B498EB835}"/>
    <cellStyle name="Total 2 7 4 8 6" xfId="49386" xr:uid="{824095DD-8A01-4AC0-976C-13731DB718E1}"/>
    <cellStyle name="Total 2 7 4 8 6 2" xfId="49387" xr:uid="{7DBC9A8C-55FF-4A8D-910D-2E18750A725C}"/>
    <cellStyle name="Total 2 7 4 8 6 3" xfId="49388" xr:uid="{55307E59-68E8-4E9F-852B-8F5A79444A21}"/>
    <cellStyle name="Total 2 7 4 8 7" xfId="49389" xr:uid="{204243E8-9820-4DC5-BEF6-CFE7908E0E6F}"/>
    <cellStyle name="Total 2 7 4 8 8" xfId="49390" xr:uid="{1F1D5508-EDE7-4C42-AAB0-145513C8FA91}"/>
    <cellStyle name="Total 2 7 4 8 9" xfId="49391" xr:uid="{7CF1E67A-16E1-4741-8EEC-36B7576E9BB6}"/>
    <cellStyle name="Total 2 7 4 9" xfId="49392" xr:uid="{5DDA3E6A-8901-4CCC-8626-4C9694DEE161}"/>
    <cellStyle name="Total 2 7 4 9 2" xfId="49393" xr:uid="{0E31BA48-8FDC-49E0-A967-DAA9AEC07914}"/>
    <cellStyle name="Total 2 7 4 9 2 2" xfId="49394" xr:uid="{019C6E5C-E0EF-4B3A-B82B-0F4A665B9214}"/>
    <cellStyle name="Total 2 7 4 9 2 3" xfId="49395" xr:uid="{7E4B271F-C702-42BA-B2A2-E7F92055E0BD}"/>
    <cellStyle name="Total 2 7 4 9 3" xfId="49396" xr:uid="{F1497E43-997B-4C62-9D51-1F4470855AD5}"/>
    <cellStyle name="Total 2 7 4 9 3 2" xfId="49397" xr:uid="{FD4C319A-ADA6-4390-B699-6E8C7D838826}"/>
    <cellStyle name="Total 2 7 4 9 3 3" xfId="49398" xr:uid="{CE550840-288C-4905-A3AC-2B2AA6B681B1}"/>
    <cellStyle name="Total 2 7 4 9 4" xfId="49399" xr:uid="{062A160A-2AF7-499A-8B80-E4EF6579A55E}"/>
    <cellStyle name="Total 2 7 4 9 4 2" xfId="49400" xr:uid="{3D52A6E9-B3D2-4C0A-9B87-958C4DB7C3E0}"/>
    <cellStyle name="Total 2 7 4 9 4 3" xfId="49401" xr:uid="{AB7395E9-66DB-4651-8A1B-F5714215EB6B}"/>
    <cellStyle name="Total 2 7 4 9 5" xfId="49402" xr:uid="{02894483-ECA2-40F0-A202-53EAFEE726CC}"/>
    <cellStyle name="Total 2 7 4 9 5 2" xfId="49403" xr:uid="{DCEDD783-634F-4834-923E-52B507F4C720}"/>
    <cellStyle name="Total 2 7 4 9 5 3" xfId="49404" xr:uid="{88F5DF39-F883-49C3-805D-7F76F1649B13}"/>
    <cellStyle name="Total 2 7 4 9 6" xfId="49405" xr:uid="{33FBF943-7243-45E7-BD76-A65C388B8658}"/>
    <cellStyle name="Total 2 7 4 9 6 2" xfId="49406" xr:uid="{4C071C64-9D4F-4727-9002-68D8F7EBB73E}"/>
    <cellStyle name="Total 2 7 4 9 6 3" xfId="49407" xr:uid="{01F610E4-9738-4A49-818A-13BB9F70427E}"/>
    <cellStyle name="Total 2 7 4 9 7" xfId="49408" xr:uid="{712DF57C-F75F-4E59-93F8-ED0D78501CBE}"/>
    <cellStyle name="Total 2 7 4 9 8" xfId="49409" xr:uid="{EFB74DB5-6795-47FA-9153-69051461F04A}"/>
    <cellStyle name="Total 2 7 5" xfId="49410" xr:uid="{8FD559FB-13D2-463A-A10C-D23BB00F1E6C}"/>
    <cellStyle name="Total 2 7 5 10" xfId="49411" xr:uid="{0972C4FE-F135-44FB-822C-D8FB11746B7E}"/>
    <cellStyle name="Total 2 7 5 10 2" xfId="49412" xr:uid="{7AB9E9BE-95AB-4451-9D68-C64FFC49B608}"/>
    <cellStyle name="Total 2 7 5 10 2 2" xfId="49413" xr:uid="{C46742C3-9129-479A-92A7-5A7D41A84FA9}"/>
    <cellStyle name="Total 2 7 5 10 2 3" xfId="49414" xr:uid="{77F9B6C0-4BA1-4185-8B1E-ECA72D95BF3A}"/>
    <cellStyle name="Total 2 7 5 10 3" xfId="49415" xr:uid="{B9687BFC-5EA3-4959-A440-210672D76B3E}"/>
    <cellStyle name="Total 2 7 5 10 3 2" xfId="49416" xr:uid="{6D6A3061-0F1F-41F7-974A-0FEA44312DAD}"/>
    <cellStyle name="Total 2 7 5 10 3 3" xfId="49417" xr:uid="{56815931-4960-43B7-A5D5-415C14765EB3}"/>
    <cellStyle name="Total 2 7 5 10 4" xfId="49418" xr:uid="{3EE57C46-1461-4CA3-BD16-DD18916A5B1A}"/>
    <cellStyle name="Total 2 7 5 10 4 2" xfId="49419" xr:uid="{65FB150C-51F5-4D89-821E-F517E51860E6}"/>
    <cellStyle name="Total 2 7 5 10 4 3" xfId="49420" xr:uid="{5F9A4BD0-BEAE-4A6D-9E7C-A7A5505E4AD0}"/>
    <cellStyle name="Total 2 7 5 10 5" xfId="49421" xr:uid="{9E82BEBE-7298-44E4-806C-91568A7C309F}"/>
    <cellStyle name="Total 2 7 5 10 5 2" xfId="49422" xr:uid="{636948C1-7A09-421B-B799-88AC984C9C18}"/>
    <cellStyle name="Total 2 7 5 10 5 3" xfId="49423" xr:uid="{E948FA16-AF7A-4996-85AF-79F06353283E}"/>
    <cellStyle name="Total 2 7 5 10 6" xfId="49424" xr:uid="{1A0E78D4-B7CF-4963-A240-E23F430C0B26}"/>
    <cellStyle name="Total 2 7 5 10 6 2" xfId="49425" xr:uid="{FB76B451-E11D-41F6-BF75-D1346BBEC136}"/>
    <cellStyle name="Total 2 7 5 10 6 3" xfId="49426" xr:uid="{9347851B-BD59-4E64-8AE2-38A16D5389B9}"/>
    <cellStyle name="Total 2 7 5 10 7" xfId="49427" xr:uid="{A8259810-3F71-4633-92D4-6FD9EEF9B72B}"/>
    <cellStyle name="Total 2 7 5 10 8" xfId="49428" xr:uid="{C17A510E-839B-48FB-83DE-67A4D4A757A8}"/>
    <cellStyle name="Total 2 7 5 11" xfId="49429" xr:uid="{019A5DC3-3CE6-4BAA-8E8B-9EA270671DDD}"/>
    <cellStyle name="Total 2 7 5 11 2" xfId="49430" xr:uid="{457D3E98-BD99-460E-92A1-59FCD89FF79A}"/>
    <cellStyle name="Total 2 7 5 11 2 2" xfId="49431" xr:uid="{5936FD5B-71B9-4828-8B97-DFEEB7E629B6}"/>
    <cellStyle name="Total 2 7 5 11 2 3" xfId="49432" xr:uid="{4F68C62C-021C-4969-AEB8-AD9AC0DE7E76}"/>
    <cellStyle name="Total 2 7 5 11 3" xfId="49433" xr:uid="{05E31BAF-182F-422F-9EF3-0EDB4B463519}"/>
    <cellStyle name="Total 2 7 5 11 3 2" xfId="49434" xr:uid="{5CD1BDD8-5ADF-477F-BBCA-C61DA8625DAA}"/>
    <cellStyle name="Total 2 7 5 11 3 3" xfId="49435" xr:uid="{DB510FE6-573C-4AAA-B61E-EEAB369EA8F1}"/>
    <cellStyle name="Total 2 7 5 11 4" xfId="49436" xr:uid="{1851C5D4-1118-489D-B684-975D831D30B6}"/>
    <cellStyle name="Total 2 7 5 11 4 2" xfId="49437" xr:uid="{BA3A5AD7-93A1-4291-B9A2-E82ADD6AD642}"/>
    <cellStyle name="Total 2 7 5 11 4 3" xfId="49438" xr:uid="{B2454165-F6A6-46B1-88ED-5979F10A4521}"/>
    <cellStyle name="Total 2 7 5 11 5" xfId="49439" xr:uid="{C834D50A-48F9-45E2-99C0-B531EBA64F05}"/>
    <cellStyle name="Total 2 7 5 11 5 2" xfId="49440" xr:uid="{38D19F84-6EDA-441B-9C95-BCF2C16BF0FD}"/>
    <cellStyle name="Total 2 7 5 11 5 3" xfId="49441" xr:uid="{272D240E-C5E8-4C71-9A1E-39998C390A4A}"/>
    <cellStyle name="Total 2 7 5 11 6" xfId="49442" xr:uid="{B53D8482-D418-4C04-9CA6-A4C3DFE343F3}"/>
    <cellStyle name="Total 2 7 5 11 6 2" xfId="49443" xr:uid="{0601CC9A-8DA5-4A87-BA61-A2D0816F559E}"/>
    <cellStyle name="Total 2 7 5 11 6 3" xfId="49444" xr:uid="{BC63C466-97B8-416D-8294-5F0971D501B0}"/>
    <cellStyle name="Total 2 7 5 11 7" xfId="49445" xr:uid="{6DA6B354-2336-4127-95DB-198B4D053749}"/>
    <cellStyle name="Total 2 7 5 11 8" xfId="49446" xr:uid="{9942B192-A401-4EE3-87B8-DE531D64862B}"/>
    <cellStyle name="Total 2 7 5 12" xfId="49447" xr:uid="{56CC9F70-7B61-42A5-AA92-629103A3D36C}"/>
    <cellStyle name="Total 2 7 5 12 2" xfId="49448" xr:uid="{B29989FA-399B-4536-8AB9-C9DF55FAE964}"/>
    <cellStyle name="Total 2 7 5 12 2 2" xfId="49449" xr:uid="{BD11FEC3-5229-4A9E-9246-A4F5A6E14162}"/>
    <cellStyle name="Total 2 7 5 12 2 3" xfId="49450" xr:uid="{2AB4CB4A-58BF-4271-A5E8-6421571B36B0}"/>
    <cellStyle name="Total 2 7 5 12 3" xfId="49451" xr:uid="{06CEE91D-8394-491D-AF44-CBA20098AC2B}"/>
    <cellStyle name="Total 2 7 5 12 3 2" xfId="49452" xr:uid="{5DAB0F28-1906-4288-A209-2E55D7322A61}"/>
    <cellStyle name="Total 2 7 5 12 3 3" xfId="49453" xr:uid="{1A2F5AF6-52E7-4B41-A400-0B139A2B649E}"/>
    <cellStyle name="Total 2 7 5 12 4" xfId="49454" xr:uid="{2E6C7E0B-6AAD-4CA7-ADB8-B44501F664FD}"/>
    <cellStyle name="Total 2 7 5 12 4 2" xfId="49455" xr:uid="{B82C0F50-0EB9-4165-AB5A-01160E9D05AD}"/>
    <cellStyle name="Total 2 7 5 12 4 3" xfId="49456" xr:uid="{2186177A-1B86-4FD2-AF63-2B11BDAFA323}"/>
    <cellStyle name="Total 2 7 5 12 5" xfId="49457" xr:uid="{DC2662C6-946C-4B40-914C-8B471F67BF1F}"/>
    <cellStyle name="Total 2 7 5 12 5 2" xfId="49458" xr:uid="{5B5A7998-7795-4A43-AE81-C01769ADD138}"/>
    <cellStyle name="Total 2 7 5 12 5 3" xfId="49459" xr:uid="{AE30DAB1-A82A-48A9-8BE9-5AD708CEFCAC}"/>
    <cellStyle name="Total 2 7 5 12 6" xfId="49460" xr:uid="{DFE0D5C3-5B93-484F-A9E5-289905B38858}"/>
    <cellStyle name="Total 2 7 5 12 6 2" xfId="49461" xr:uid="{E0CE25E1-9729-40D7-BBD5-BEA6564BEBF6}"/>
    <cellStyle name="Total 2 7 5 12 6 3" xfId="49462" xr:uid="{94F7A8DB-96BE-4006-BB78-068E5F910E15}"/>
    <cellStyle name="Total 2 7 5 12 7" xfId="49463" xr:uid="{4A764F78-25CB-4BA8-8BB7-DA0B28D8F08A}"/>
    <cellStyle name="Total 2 7 5 12 8" xfId="49464" xr:uid="{936C921C-EF07-4686-B6B6-0E5ECAC661A9}"/>
    <cellStyle name="Total 2 7 5 13" xfId="49465" xr:uid="{4376F178-24A3-4EA4-B570-389E3FC889F6}"/>
    <cellStyle name="Total 2 7 5 13 2" xfId="49466" xr:uid="{01A6B67F-2A96-4366-B74F-B115C865C102}"/>
    <cellStyle name="Total 2 7 5 13 2 2" xfId="49467" xr:uid="{F6E4DE46-7131-4472-8E6D-F3A3A8F709B6}"/>
    <cellStyle name="Total 2 7 5 13 2 3" xfId="49468" xr:uid="{1F3B9991-0600-433D-BB0F-1DF2F3FB2CE0}"/>
    <cellStyle name="Total 2 7 5 13 3" xfId="49469" xr:uid="{C03D2039-587B-4AFE-9390-EC048213F4AA}"/>
    <cellStyle name="Total 2 7 5 13 3 2" xfId="49470" xr:uid="{55A652D7-3A39-43F5-A87B-F34D2901293D}"/>
    <cellStyle name="Total 2 7 5 13 3 3" xfId="49471" xr:uid="{95E7BD32-5AA9-465D-9943-3441163EBDF0}"/>
    <cellStyle name="Total 2 7 5 13 4" xfId="49472" xr:uid="{F14663FB-EC8A-4D5B-A6E9-47F73C2C12E9}"/>
    <cellStyle name="Total 2 7 5 13 4 2" xfId="49473" xr:uid="{6FEECEB0-F150-4BAE-9FD5-ED7E4375AFA3}"/>
    <cellStyle name="Total 2 7 5 13 4 3" xfId="49474" xr:uid="{6D5623F5-5E47-4E8C-A09A-B4AAC69A4ED9}"/>
    <cellStyle name="Total 2 7 5 13 5" xfId="49475" xr:uid="{BB66A210-91DC-44B9-8858-284DE9BD9DA3}"/>
    <cellStyle name="Total 2 7 5 13 5 2" xfId="49476" xr:uid="{6395FC0A-1888-420F-91FF-EE1E92E7A06A}"/>
    <cellStyle name="Total 2 7 5 13 5 3" xfId="49477" xr:uid="{970DA5EC-AAD8-4FB4-8109-2323426E5F7F}"/>
    <cellStyle name="Total 2 7 5 13 6" xfId="49478" xr:uid="{00A0C7AF-95CB-4693-9CA7-B7BFDFB05309}"/>
    <cellStyle name="Total 2 7 5 13 6 2" xfId="49479" xr:uid="{F2DF2C01-460B-40A4-B102-247BA8A3BB87}"/>
    <cellStyle name="Total 2 7 5 13 6 3" xfId="49480" xr:uid="{E3BAD4C0-A232-48DA-9EA0-3F7B1D71BBF4}"/>
    <cellStyle name="Total 2 7 5 13 7" xfId="49481" xr:uid="{3B143280-6A8F-40CE-8907-E2CC116764AA}"/>
    <cellStyle name="Total 2 7 5 13 8" xfId="49482" xr:uid="{70D73DBA-F784-4D77-9F22-F1B03C1C0C42}"/>
    <cellStyle name="Total 2 7 5 14" xfId="49483" xr:uid="{34F1D165-A2FB-4AF5-9746-3C370820AA2C}"/>
    <cellStyle name="Total 2 7 5 14 2" xfId="49484" xr:uid="{9CB6E1C2-97A5-43CE-AD4A-CF20E0DD2625}"/>
    <cellStyle name="Total 2 7 5 14 2 2" xfId="49485" xr:uid="{36980365-6F00-4744-A0A1-217F417B3F00}"/>
    <cellStyle name="Total 2 7 5 14 2 3" xfId="49486" xr:uid="{E525E2A1-242A-407A-9C4A-E0CB465003A5}"/>
    <cellStyle name="Total 2 7 5 14 3" xfId="49487" xr:uid="{761DABF2-B7ED-4E96-A5AF-FB02950227BC}"/>
    <cellStyle name="Total 2 7 5 14 3 2" xfId="49488" xr:uid="{4E024C95-AFA4-413A-94E2-46FBFFBE966C}"/>
    <cellStyle name="Total 2 7 5 14 3 3" xfId="49489" xr:uid="{5CEDBE0C-11A5-406A-A820-116BE9920315}"/>
    <cellStyle name="Total 2 7 5 14 4" xfId="49490" xr:uid="{45059F51-EE4A-4D73-BE90-7EF8AF98759E}"/>
    <cellStyle name="Total 2 7 5 14 4 2" xfId="49491" xr:uid="{AE31BA9F-0EB6-40A8-A981-3428C065D925}"/>
    <cellStyle name="Total 2 7 5 14 4 3" xfId="49492" xr:uid="{80C129AB-3778-4D9C-993D-A737FE568397}"/>
    <cellStyle name="Total 2 7 5 14 5" xfId="49493" xr:uid="{48E8256D-A1D8-412B-80FB-E23E2A7E53D9}"/>
    <cellStyle name="Total 2 7 5 14 5 2" xfId="49494" xr:uid="{EA1A370A-6B81-4338-A0EC-79191F8E7217}"/>
    <cellStyle name="Total 2 7 5 14 5 3" xfId="49495" xr:uid="{7DBB35F3-A229-4356-8E5C-D77112E72802}"/>
    <cellStyle name="Total 2 7 5 14 6" xfId="49496" xr:uid="{4590CFCB-AAC5-441D-BB8C-43DF72D6D993}"/>
    <cellStyle name="Total 2 7 5 14 6 2" xfId="49497" xr:uid="{346A2859-D83B-49A1-BA64-29FA25705371}"/>
    <cellStyle name="Total 2 7 5 14 6 3" xfId="49498" xr:uid="{67704314-C64A-4EF0-9D8A-FACE8E30BB9B}"/>
    <cellStyle name="Total 2 7 5 14 7" xfId="49499" xr:uid="{E1865C01-96F7-4EA5-9D67-73E14FDB6A17}"/>
    <cellStyle name="Total 2 7 5 14 8" xfId="49500" xr:uid="{EC15E957-81A5-4516-BBC9-6A227C7CEB62}"/>
    <cellStyle name="Total 2 7 5 15" xfId="49501" xr:uid="{A70BE85C-E402-4E3D-BF12-75EDE37E6F6A}"/>
    <cellStyle name="Total 2 7 5 15 2" xfId="49502" xr:uid="{ACC4F5D3-4C37-4DB5-B150-A51CA6B623E1}"/>
    <cellStyle name="Total 2 7 5 15 3" xfId="49503" xr:uid="{0016FDAE-1160-47A6-B013-6F4D1126F4E1}"/>
    <cellStyle name="Total 2 7 5 16" xfId="49504" xr:uid="{13E3FC33-A034-48E5-8AC5-7ED7ADD47124}"/>
    <cellStyle name="Total 2 7 5 16 2" xfId="49505" xr:uid="{926C5CD3-26AE-47F2-8B3E-D71D289E559A}"/>
    <cellStyle name="Total 2 7 5 16 3" xfId="49506" xr:uid="{839775F5-0313-42F9-8651-98CE3E71F474}"/>
    <cellStyle name="Total 2 7 5 17" xfId="49507" xr:uid="{D44E2B7D-7A2F-454C-B953-D0A57ECDCB99}"/>
    <cellStyle name="Total 2 7 5 18" xfId="49508" xr:uid="{3FE6F321-CEF0-413D-89F5-DFFEBDF90129}"/>
    <cellStyle name="Total 2 7 5 2" xfId="49509" xr:uid="{CCB3FD6A-F381-4247-B878-103226591252}"/>
    <cellStyle name="Total 2 7 5 2 2" xfId="49510" xr:uid="{A0A0C562-863C-4702-A02F-E603F0D23900}"/>
    <cellStyle name="Total 2 7 5 2 2 2" xfId="49511" xr:uid="{9BDEC7A9-6766-4078-AAB1-9BBA9F301147}"/>
    <cellStyle name="Total 2 7 5 2 2 3" xfId="49512" xr:uid="{1612E4BB-DE5C-4572-89DE-69B9E25C41AA}"/>
    <cellStyle name="Total 2 7 5 2 3" xfId="49513" xr:uid="{0E66998A-4A4A-44DE-BC20-18B2CD846A6F}"/>
    <cellStyle name="Total 2 7 5 2 3 2" xfId="49514" xr:uid="{383B5BF7-1C31-4C17-AA1B-57799C7F8104}"/>
    <cellStyle name="Total 2 7 5 2 3 3" xfId="49515" xr:uid="{6FCC08FC-39CB-46DF-98E1-07ED09024DDF}"/>
    <cellStyle name="Total 2 7 5 2 4" xfId="49516" xr:uid="{A601194D-E4BF-441E-AF00-91284E48E082}"/>
    <cellStyle name="Total 2 7 5 2 4 2" xfId="49517" xr:uid="{E7C9258B-EDEF-402B-BCC1-4E6988336565}"/>
    <cellStyle name="Total 2 7 5 2 4 3" xfId="49518" xr:uid="{EF9709FF-B6D7-4B36-AEE5-14DA4EB7CE32}"/>
    <cellStyle name="Total 2 7 5 2 5" xfId="49519" xr:uid="{72D6114B-C41A-4517-8B5B-4339A7B0A7B7}"/>
    <cellStyle name="Total 2 7 5 2 5 2" xfId="49520" xr:uid="{A5F2EF87-573B-4969-921F-951AAC7098CA}"/>
    <cellStyle name="Total 2 7 5 2 5 3" xfId="49521" xr:uid="{B4DEA3DA-DD83-48DD-A33D-37B26A4E36F0}"/>
    <cellStyle name="Total 2 7 5 2 6" xfId="49522" xr:uid="{B071A89D-99EC-49D6-9F5E-8AB4B8CA022C}"/>
    <cellStyle name="Total 2 7 5 2 6 2" xfId="49523" xr:uid="{A7A8B5B6-AFC5-4BF9-AF5A-36A78357C26D}"/>
    <cellStyle name="Total 2 7 5 2 6 3" xfId="49524" xr:uid="{92012FEA-BC77-4682-BEEA-EA868D86DEAB}"/>
    <cellStyle name="Total 2 7 5 2 7" xfId="49525" xr:uid="{AD49478F-1884-4067-8567-4AAF751FCB55}"/>
    <cellStyle name="Total 2 7 5 2 8" xfId="49526" xr:uid="{26ADC440-E5F7-4DB9-9330-64B69A5A80BE}"/>
    <cellStyle name="Total 2 7 5 2 9" xfId="49527" xr:uid="{49A13420-731F-4CA8-81E9-33CE65A68DC9}"/>
    <cellStyle name="Total 2 7 5 3" xfId="49528" xr:uid="{D10CB33E-5581-4589-BBD5-A0ADACA5ABC4}"/>
    <cellStyle name="Total 2 7 5 3 2" xfId="49529" xr:uid="{827C7AEF-E4F6-483D-9760-B2D4BC0857E2}"/>
    <cellStyle name="Total 2 7 5 3 2 2" xfId="49530" xr:uid="{F00029FB-D579-4E6F-A8DF-5FB99F4E379B}"/>
    <cellStyle name="Total 2 7 5 3 2 3" xfId="49531" xr:uid="{DF85F3A8-0988-4D70-B53F-B847AACCF3E3}"/>
    <cellStyle name="Total 2 7 5 3 3" xfId="49532" xr:uid="{92E714F6-1495-40CA-B59D-34093ADF8E56}"/>
    <cellStyle name="Total 2 7 5 3 3 2" xfId="49533" xr:uid="{AE2629CC-C16A-4D5F-9C4A-F0171972B4B0}"/>
    <cellStyle name="Total 2 7 5 3 3 3" xfId="49534" xr:uid="{7CE1FE72-7C27-4E64-87E6-1520591245F8}"/>
    <cellStyle name="Total 2 7 5 3 4" xfId="49535" xr:uid="{4DE8D891-12F7-4E5E-B85C-5F4CAEB097C9}"/>
    <cellStyle name="Total 2 7 5 3 4 2" xfId="49536" xr:uid="{DB21671C-D1E1-4E7C-9856-700F6F304C6C}"/>
    <cellStyle name="Total 2 7 5 3 4 3" xfId="49537" xr:uid="{5C42F66B-0DD9-452D-BC82-F9D61F533CB1}"/>
    <cellStyle name="Total 2 7 5 3 5" xfId="49538" xr:uid="{31788B18-729D-4B45-9C4B-9B5B91231A0C}"/>
    <cellStyle name="Total 2 7 5 3 5 2" xfId="49539" xr:uid="{158A8F17-F074-4281-8383-C547174CD31D}"/>
    <cellStyle name="Total 2 7 5 3 5 3" xfId="49540" xr:uid="{C7F5A90D-999C-48BE-8FF3-A5ACB2BB020B}"/>
    <cellStyle name="Total 2 7 5 3 6" xfId="49541" xr:uid="{B27B054C-235F-47AB-A0CB-CF63DF15E7D9}"/>
    <cellStyle name="Total 2 7 5 3 6 2" xfId="49542" xr:uid="{1239B2D4-3E10-4A26-BA14-323491EE7D6C}"/>
    <cellStyle name="Total 2 7 5 3 6 3" xfId="49543" xr:uid="{9FCDE312-A454-492C-879F-B3C195321589}"/>
    <cellStyle name="Total 2 7 5 3 7" xfId="49544" xr:uid="{1C607553-798F-4338-B326-9B9FF8D74C97}"/>
    <cellStyle name="Total 2 7 5 3 8" xfId="49545" xr:uid="{54BEF0C0-DD09-4DCF-946B-FBFAC7DEC3D4}"/>
    <cellStyle name="Total 2 7 5 3 9" xfId="49546" xr:uid="{8535C50A-CE4F-40AB-BD7A-9112FA0A1E59}"/>
    <cellStyle name="Total 2 7 5 4" xfId="49547" xr:uid="{9D6AA05A-EB27-4BC0-A4C7-AE07FAEC656F}"/>
    <cellStyle name="Total 2 7 5 4 2" xfId="49548" xr:uid="{985828F0-9EAF-43D0-8DA4-2EDD56F57CB3}"/>
    <cellStyle name="Total 2 7 5 4 2 2" xfId="49549" xr:uid="{0CD6F66D-0C25-454E-8CE5-B1BED35298C6}"/>
    <cellStyle name="Total 2 7 5 4 2 3" xfId="49550" xr:uid="{C7E6B8CB-DA39-4F74-98F7-7F7CED7FB7D3}"/>
    <cellStyle name="Total 2 7 5 4 3" xfId="49551" xr:uid="{C0704AC0-63DC-4B64-8D02-102509388167}"/>
    <cellStyle name="Total 2 7 5 4 3 2" xfId="49552" xr:uid="{D616968E-1920-4C9E-8691-E2B3BE1822C8}"/>
    <cellStyle name="Total 2 7 5 4 3 3" xfId="49553" xr:uid="{66F7B363-18CA-49E6-9F37-AF3CC3160286}"/>
    <cellStyle name="Total 2 7 5 4 4" xfId="49554" xr:uid="{12DE67A2-63E9-48BB-B0DC-432EEF388B9B}"/>
    <cellStyle name="Total 2 7 5 4 4 2" xfId="49555" xr:uid="{29AFB66F-5CA7-4162-B14A-E6E2C4ECA3F9}"/>
    <cellStyle name="Total 2 7 5 4 4 3" xfId="49556" xr:uid="{A754917B-36F0-4BB0-B646-95FE5E3B15B7}"/>
    <cellStyle name="Total 2 7 5 4 5" xfId="49557" xr:uid="{B8BD52D6-BF73-493A-BA51-DBC4257016A3}"/>
    <cellStyle name="Total 2 7 5 4 5 2" xfId="49558" xr:uid="{54E187DE-2771-4E9D-803D-D5D551FA28AC}"/>
    <cellStyle name="Total 2 7 5 4 5 3" xfId="49559" xr:uid="{7E00EFCD-393A-41F4-88F7-F27F7FFD5DF6}"/>
    <cellStyle name="Total 2 7 5 4 6" xfId="49560" xr:uid="{563C1DDE-C587-4629-9E6A-432E6F55996A}"/>
    <cellStyle name="Total 2 7 5 4 6 2" xfId="49561" xr:uid="{D9F4DCEF-6747-43EC-ACA2-DA3AF8E9B3B5}"/>
    <cellStyle name="Total 2 7 5 4 6 3" xfId="49562" xr:uid="{9310FC7B-FD9A-45E7-A308-70D99B91457D}"/>
    <cellStyle name="Total 2 7 5 4 7" xfId="49563" xr:uid="{9CA982B9-FCA6-4A8A-B384-B7BD16FF15E5}"/>
    <cellStyle name="Total 2 7 5 4 8" xfId="49564" xr:uid="{B16F8E5E-8865-48E9-B707-AEF4C24CB163}"/>
    <cellStyle name="Total 2 7 5 4 9" xfId="49565" xr:uid="{6CBEAFDA-DE70-4892-8FA7-5C4C201DE81E}"/>
    <cellStyle name="Total 2 7 5 5" xfId="49566" xr:uid="{C577FA90-1B24-44AA-9EC8-FD7EC939002F}"/>
    <cellStyle name="Total 2 7 5 5 2" xfId="49567" xr:uid="{733E94C3-140C-4DE8-9FB5-1E5BA5B46ACE}"/>
    <cellStyle name="Total 2 7 5 5 2 2" xfId="49568" xr:uid="{5A8F21B0-0589-4706-BB11-12D38F8E979C}"/>
    <cellStyle name="Total 2 7 5 5 2 3" xfId="49569" xr:uid="{04E47A5E-44A8-460F-A787-5B730D31B652}"/>
    <cellStyle name="Total 2 7 5 5 3" xfId="49570" xr:uid="{17CAEC68-6A06-435B-9791-01BAD7C3929E}"/>
    <cellStyle name="Total 2 7 5 5 3 2" xfId="49571" xr:uid="{CC4103A8-561C-4513-82FC-D0C92CB8AC4C}"/>
    <cellStyle name="Total 2 7 5 5 3 3" xfId="49572" xr:uid="{E86EAA2B-BE94-47E0-9A70-9AC981BA3458}"/>
    <cellStyle name="Total 2 7 5 5 4" xfId="49573" xr:uid="{B58DE04F-2690-4DAD-A114-CE6CFCFD64C2}"/>
    <cellStyle name="Total 2 7 5 5 4 2" xfId="49574" xr:uid="{2E21BFD7-97A1-4FBF-BA35-ACD819AEB7E8}"/>
    <cellStyle name="Total 2 7 5 5 4 3" xfId="49575" xr:uid="{1041882D-4C16-490A-AF64-A21D77EC27F5}"/>
    <cellStyle name="Total 2 7 5 5 5" xfId="49576" xr:uid="{8FEF7C88-EB77-4EB3-B89F-09B44562A855}"/>
    <cellStyle name="Total 2 7 5 5 5 2" xfId="49577" xr:uid="{356DACDD-BA6F-4423-9CC1-CC5CC31D6ACD}"/>
    <cellStyle name="Total 2 7 5 5 5 3" xfId="49578" xr:uid="{72BF0340-B4AB-4928-9C1F-847F5B5F50FD}"/>
    <cellStyle name="Total 2 7 5 5 6" xfId="49579" xr:uid="{B09AF507-FC85-4EE4-8E2F-B2CB1B0DF36D}"/>
    <cellStyle name="Total 2 7 5 5 6 2" xfId="49580" xr:uid="{9535BFD1-2469-4C02-8BB4-B79FF6D0B4B5}"/>
    <cellStyle name="Total 2 7 5 5 6 3" xfId="49581" xr:uid="{CB66B8E7-782C-4869-BA83-B9C0E1E5865C}"/>
    <cellStyle name="Total 2 7 5 5 7" xfId="49582" xr:uid="{E36A1B0C-6F60-4167-9B44-AD2105361CC7}"/>
    <cellStyle name="Total 2 7 5 5 8" xfId="49583" xr:uid="{20CA0D27-ACAA-4285-8166-764A373811E4}"/>
    <cellStyle name="Total 2 7 5 5 9" xfId="49584" xr:uid="{17AD0D85-FE4B-4B66-BA6C-1DB84D445EF2}"/>
    <cellStyle name="Total 2 7 5 6" xfId="49585" xr:uid="{8FE68951-E238-4C58-AFCD-2BE8DEE66395}"/>
    <cellStyle name="Total 2 7 5 6 2" xfId="49586" xr:uid="{265FC7F4-9249-463C-9307-6DFEF0949701}"/>
    <cellStyle name="Total 2 7 5 6 2 2" xfId="49587" xr:uid="{0ED5F60D-1FFA-46DF-9AD5-391DA9132459}"/>
    <cellStyle name="Total 2 7 5 6 2 3" xfId="49588" xr:uid="{25377D2B-6B04-4945-91B5-7A3F12972CD5}"/>
    <cellStyle name="Total 2 7 5 6 3" xfId="49589" xr:uid="{59B7086F-310A-43D2-AADE-DF638EC29375}"/>
    <cellStyle name="Total 2 7 5 6 3 2" xfId="49590" xr:uid="{0869834E-61E4-4E96-ABB5-CA3B7E3548A5}"/>
    <cellStyle name="Total 2 7 5 6 3 3" xfId="49591" xr:uid="{ADBC3EEE-0656-466D-B41A-E8C53E1DD47F}"/>
    <cellStyle name="Total 2 7 5 6 4" xfId="49592" xr:uid="{F22DFD1E-42B0-458D-8004-3DB5369B9A9B}"/>
    <cellStyle name="Total 2 7 5 6 4 2" xfId="49593" xr:uid="{AF9D293F-B35A-4594-91CD-8FCAE504D07C}"/>
    <cellStyle name="Total 2 7 5 6 4 3" xfId="49594" xr:uid="{4BDF6BD9-134F-4720-B66E-A326C688B3B3}"/>
    <cellStyle name="Total 2 7 5 6 5" xfId="49595" xr:uid="{833732C6-63DF-4159-A6A3-F03972091CEC}"/>
    <cellStyle name="Total 2 7 5 6 5 2" xfId="49596" xr:uid="{166FA522-8860-4A71-AB7E-4C6BD5AD6D25}"/>
    <cellStyle name="Total 2 7 5 6 5 3" xfId="49597" xr:uid="{96CE54A8-2FF3-49EF-8500-DC7C3881D5D3}"/>
    <cellStyle name="Total 2 7 5 6 6" xfId="49598" xr:uid="{4013DAAE-A76D-494D-B347-32A26E73C2BF}"/>
    <cellStyle name="Total 2 7 5 6 6 2" xfId="49599" xr:uid="{694EBCA4-CDC5-4B26-8887-66B84C8154C8}"/>
    <cellStyle name="Total 2 7 5 6 6 3" xfId="49600" xr:uid="{86FA4D9C-052B-429D-8418-4F2E6E095C0C}"/>
    <cellStyle name="Total 2 7 5 6 7" xfId="49601" xr:uid="{8677063D-F6B7-4BF2-83E3-0CEADABBBD1D}"/>
    <cellStyle name="Total 2 7 5 6 8" xfId="49602" xr:uid="{52B4E232-2E90-45C2-9FFF-1C13F1F536CD}"/>
    <cellStyle name="Total 2 7 5 6 9" xfId="49603" xr:uid="{3EF74C57-8613-4BA1-8D28-03B15A8577F0}"/>
    <cellStyle name="Total 2 7 5 7" xfId="49604" xr:uid="{6F273DCD-D5F9-49CA-A3A0-6A2BD1002D13}"/>
    <cellStyle name="Total 2 7 5 7 2" xfId="49605" xr:uid="{F19A64EF-7ACF-43F8-9240-F04B67170AF8}"/>
    <cellStyle name="Total 2 7 5 7 2 2" xfId="49606" xr:uid="{E8DF3B01-7898-440A-B630-C8670F08629E}"/>
    <cellStyle name="Total 2 7 5 7 2 3" xfId="49607" xr:uid="{64B95CB7-5080-49C0-BCE1-56C29E2AA0F1}"/>
    <cellStyle name="Total 2 7 5 7 3" xfId="49608" xr:uid="{3DFD8B9D-9568-48B4-942B-82F994C43FD7}"/>
    <cellStyle name="Total 2 7 5 7 3 2" xfId="49609" xr:uid="{3EC62968-B64C-4214-9270-6D0C0A59F896}"/>
    <cellStyle name="Total 2 7 5 7 3 3" xfId="49610" xr:uid="{578598ED-2D0A-404F-AE4C-143B537C74BF}"/>
    <cellStyle name="Total 2 7 5 7 4" xfId="49611" xr:uid="{B9BD8B5F-5C67-4AC2-A499-A893F7FA471B}"/>
    <cellStyle name="Total 2 7 5 7 4 2" xfId="49612" xr:uid="{3714E7D6-0E04-4997-A2F3-6724E683356E}"/>
    <cellStyle name="Total 2 7 5 7 4 3" xfId="49613" xr:uid="{26923BBE-4E90-417E-BE23-2C3AAE17CB1A}"/>
    <cellStyle name="Total 2 7 5 7 5" xfId="49614" xr:uid="{B5F29BE6-C088-4034-80D0-239CFAE915AC}"/>
    <cellStyle name="Total 2 7 5 7 5 2" xfId="49615" xr:uid="{4E171025-A07D-44F0-87A9-08F1A7C2CCEC}"/>
    <cellStyle name="Total 2 7 5 7 5 3" xfId="49616" xr:uid="{8C94F5BC-9089-4116-A63C-BC84364851E6}"/>
    <cellStyle name="Total 2 7 5 7 6" xfId="49617" xr:uid="{8BC6CBE7-9A2F-4B6F-8581-07FC85AB4124}"/>
    <cellStyle name="Total 2 7 5 7 6 2" xfId="49618" xr:uid="{DF021340-11A0-4F4A-86E5-C64A8AA4EA15}"/>
    <cellStyle name="Total 2 7 5 7 6 3" xfId="49619" xr:uid="{F77AFFEA-D9CB-478A-8856-85FC28B3B723}"/>
    <cellStyle name="Total 2 7 5 7 7" xfId="49620" xr:uid="{C71F9C14-26EF-4EC6-8ED2-6F93239E96AC}"/>
    <cellStyle name="Total 2 7 5 7 8" xfId="49621" xr:uid="{9C02DE67-3D0D-4662-9095-82AB9164B3A3}"/>
    <cellStyle name="Total 2 7 5 7 9" xfId="49622" xr:uid="{A1B9B659-A3A1-4B95-BED9-4B9AC79159FF}"/>
    <cellStyle name="Total 2 7 5 8" xfId="49623" xr:uid="{21D73AF4-8DD6-4AE3-9AD1-D86F43F68E6C}"/>
    <cellStyle name="Total 2 7 5 8 2" xfId="49624" xr:uid="{E8CFEEB1-6F8A-4EA4-BBA7-B24258E0AB5A}"/>
    <cellStyle name="Total 2 7 5 8 2 2" xfId="49625" xr:uid="{F478A49F-F7B9-4082-9DA1-ADE4ACEDCA0D}"/>
    <cellStyle name="Total 2 7 5 8 2 3" xfId="49626" xr:uid="{855FC2A4-4DC1-436B-8A7F-EB5E1E027EAC}"/>
    <cellStyle name="Total 2 7 5 8 3" xfId="49627" xr:uid="{42935C50-A6B2-4B08-8911-818785A81755}"/>
    <cellStyle name="Total 2 7 5 8 3 2" xfId="49628" xr:uid="{C93FA6E0-5D26-4823-A250-A67629CBFB26}"/>
    <cellStyle name="Total 2 7 5 8 3 3" xfId="49629" xr:uid="{A6F350F0-EDF2-42F0-AA1F-CDF2E12EDDEE}"/>
    <cellStyle name="Total 2 7 5 8 4" xfId="49630" xr:uid="{35A7499F-EC93-4104-8873-AA3563D87018}"/>
    <cellStyle name="Total 2 7 5 8 4 2" xfId="49631" xr:uid="{A23C8307-4F51-4494-889F-AB8085BF9CB3}"/>
    <cellStyle name="Total 2 7 5 8 4 3" xfId="49632" xr:uid="{089B3639-157C-433E-A32A-A04F9D9D64B5}"/>
    <cellStyle name="Total 2 7 5 8 5" xfId="49633" xr:uid="{BC78DAC1-C10B-4197-B3A2-187E30E005FE}"/>
    <cellStyle name="Total 2 7 5 8 5 2" xfId="49634" xr:uid="{1B0510BE-EE23-43E1-B084-A49E979DECC9}"/>
    <cellStyle name="Total 2 7 5 8 5 3" xfId="49635" xr:uid="{333F3101-7348-48E5-BB6E-7E02AFABDBEA}"/>
    <cellStyle name="Total 2 7 5 8 6" xfId="49636" xr:uid="{6F648E09-16BE-47CA-BF9B-3566F417263B}"/>
    <cellStyle name="Total 2 7 5 8 6 2" xfId="49637" xr:uid="{F672989E-7EC0-4DCF-B88E-90B076BAC49D}"/>
    <cellStyle name="Total 2 7 5 8 6 3" xfId="49638" xr:uid="{4737A3AB-4965-479F-B0E2-B6DFE512EC4D}"/>
    <cellStyle name="Total 2 7 5 8 7" xfId="49639" xr:uid="{993729F7-272A-432C-BF43-91FD2F970A12}"/>
    <cellStyle name="Total 2 7 5 8 8" xfId="49640" xr:uid="{99092138-F406-464B-9CDA-15F28197585C}"/>
    <cellStyle name="Total 2 7 5 8 9" xfId="49641" xr:uid="{E8DA5A6C-CAB4-48B6-9E98-CA9F099D82D5}"/>
    <cellStyle name="Total 2 7 5 9" xfId="49642" xr:uid="{D8F0B862-C6D8-4391-8C1C-A9C68BE633B6}"/>
    <cellStyle name="Total 2 7 5 9 2" xfId="49643" xr:uid="{3385994E-4E42-4C53-A7CE-2ABA2E98D8EF}"/>
    <cellStyle name="Total 2 7 5 9 2 2" xfId="49644" xr:uid="{F2F2CF4C-625D-414E-BB74-6D489A8CC456}"/>
    <cellStyle name="Total 2 7 5 9 2 3" xfId="49645" xr:uid="{49B62EB5-B701-481B-A6F4-788B485E5952}"/>
    <cellStyle name="Total 2 7 5 9 3" xfId="49646" xr:uid="{D1CE8A9C-9402-4A33-96B1-7DE71DED9182}"/>
    <cellStyle name="Total 2 7 5 9 3 2" xfId="49647" xr:uid="{C2AFFB70-57A6-4909-9229-3C49DE954476}"/>
    <cellStyle name="Total 2 7 5 9 3 3" xfId="49648" xr:uid="{04E0E4EA-3B82-4F0A-9108-92BADB871550}"/>
    <cellStyle name="Total 2 7 5 9 4" xfId="49649" xr:uid="{680B9E03-D53E-468F-A129-CE5BB826C554}"/>
    <cellStyle name="Total 2 7 5 9 4 2" xfId="49650" xr:uid="{0B3F7C71-3350-4ADE-AB7B-5DE42A8055C8}"/>
    <cellStyle name="Total 2 7 5 9 4 3" xfId="49651" xr:uid="{8CF0055A-0FD9-47AF-AEE1-5768B3D2E2F6}"/>
    <cellStyle name="Total 2 7 5 9 5" xfId="49652" xr:uid="{36FDE8B8-E3DE-453F-AB36-AD1D7113006E}"/>
    <cellStyle name="Total 2 7 5 9 5 2" xfId="49653" xr:uid="{16A97C1E-1068-4121-8EC1-C225132FF16C}"/>
    <cellStyle name="Total 2 7 5 9 5 3" xfId="49654" xr:uid="{7AA7066D-30F2-4FB4-B6CF-E9B8C1659E8A}"/>
    <cellStyle name="Total 2 7 5 9 6" xfId="49655" xr:uid="{24974F6F-BC9C-4F32-8FFD-FBE7E5B1810A}"/>
    <cellStyle name="Total 2 7 5 9 6 2" xfId="49656" xr:uid="{6CAE92C7-0E35-4084-93CF-0F2F79963522}"/>
    <cellStyle name="Total 2 7 5 9 6 3" xfId="49657" xr:uid="{843BB945-2831-4F1B-9820-336824C5289B}"/>
    <cellStyle name="Total 2 7 5 9 7" xfId="49658" xr:uid="{482ECC59-168D-49FC-B6F3-29289415920F}"/>
    <cellStyle name="Total 2 7 5 9 8" xfId="49659" xr:uid="{573D5E93-2E87-4DC2-A48E-F59A46528D1C}"/>
    <cellStyle name="Total 2 7 6" xfId="49660" xr:uid="{0FFC1E26-AA27-4C0A-8B45-C974B1628DCC}"/>
    <cellStyle name="Total 2 7 6 10" xfId="49661" xr:uid="{0A555298-7F51-40CE-8828-0A0138DE879B}"/>
    <cellStyle name="Total 2 7 6 11" xfId="49662" xr:uid="{5D8E57FA-7B36-4E4F-835A-A77D9C877468}"/>
    <cellStyle name="Total 2 7 6 2" xfId="49663" xr:uid="{6D4FB7AE-F896-4900-AB96-EBA1E03D6213}"/>
    <cellStyle name="Total 2 7 6 2 2" xfId="49664" xr:uid="{51D94D21-3AA5-4570-89C7-40C01FCFC288}"/>
    <cellStyle name="Total 2 7 6 2 3" xfId="49665" xr:uid="{BBF74FC6-E2AE-4D21-B0FA-9BEA80E31586}"/>
    <cellStyle name="Total 2 7 6 2 4" xfId="49666" xr:uid="{A7507058-F1AB-41E4-A2E2-8AF1583F8299}"/>
    <cellStyle name="Total 2 7 6 3" xfId="49667" xr:uid="{378C7AB6-DD01-4299-A8E4-183FFCA8E847}"/>
    <cellStyle name="Total 2 7 6 3 2" xfId="49668" xr:uid="{B89125B4-1EF7-4810-99BA-2737923ADB93}"/>
    <cellStyle name="Total 2 7 6 3 3" xfId="49669" xr:uid="{E0F39F8B-46D6-4FF8-A3EE-7CB187161204}"/>
    <cellStyle name="Total 2 7 6 3 4" xfId="49670" xr:uid="{862D3B63-FCFC-488E-A2E9-0E321F817A5B}"/>
    <cellStyle name="Total 2 7 6 4" xfId="49671" xr:uid="{02A85FD1-D99A-4B5D-97EC-59C97F89BE9F}"/>
    <cellStyle name="Total 2 7 6 4 2" xfId="49672" xr:uid="{BFA954E1-307C-4E25-91BF-AFD14344AFAE}"/>
    <cellStyle name="Total 2 7 6 4 3" xfId="49673" xr:uid="{91726A66-EB66-4040-9B67-9396EBBC9CBF}"/>
    <cellStyle name="Total 2 7 6 4 4" xfId="49674" xr:uid="{03581463-1937-4160-A231-41057A6CFC95}"/>
    <cellStyle name="Total 2 7 6 5" xfId="49675" xr:uid="{E5BB5253-2148-45FA-AC30-D32A9CC62764}"/>
    <cellStyle name="Total 2 7 6 5 2" xfId="49676" xr:uid="{4D5186B3-A1C4-47D8-AECC-E3E17B8B1EFC}"/>
    <cellStyle name="Total 2 7 6 5 3" xfId="49677" xr:uid="{F8FDAB71-514B-458C-9173-ADE956BF402D}"/>
    <cellStyle name="Total 2 7 6 5 4" xfId="49678" xr:uid="{CDEB1E83-AB60-438A-85CA-B1FF554CC282}"/>
    <cellStyle name="Total 2 7 6 6" xfId="49679" xr:uid="{6D039904-4619-41CA-8685-37203D3B3013}"/>
    <cellStyle name="Total 2 7 6 6 2" xfId="49680" xr:uid="{6A352D7D-6747-4FD2-801D-9F3B2F651113}"/>
    <cellStyle name="Total 2 7 6 6 3" xfId="49681" xr:uid="{A34D3CDD-8472-4126-940E-046E8FE2F204}"/>
    <cellStyle name="Total 2 7 6 6 4" xfId="49682" xr:uid="{5E5281A3-BECA-4EE4-96D0-A62B7F707A73}"/>
    <cellStyle name="Total 2 7 6 7" xfId="49683" xr:uid="{7F2C8A61-6030-41D2-9E38-6BBA13882A36}"/>
    <cellStyle name="Total 2 7 6 8" xfId="49684" xr:uid="{25B8B139-0E9A-45B3-AE80-ACE10DF43F52}"/>
    <cellStyle name="Total 2 7 6 9" xfId="49685" xr:uid="{E97D8D5B-140F-4794-9B09-470EB6A9D95D}"/>
    <cellStyle name="Total 2 7 7" xfId="49686" xr:uid="{571F0D65-58EA-4598-8FE4-45219E07AEAD}"/>
    <cellStyle name="Total 2 7 7 10" xfId="49687" xr:uid="{408A1378-24AC-4545-8831-4FB7283CED8C}"/>
    <cellStyle name="Total 2 7 7 2" xfId="49688" xr:uid="{3E42CDF3-4373-4C89-80BD-86C07D314C43}"/>
    <cellStyle name="Total 2 7 7 2 2" xfId="49689" xr:uid="{9EEF5844-4CE7-4FDB-A71C-6A7EFC92F0F6}"/>
    <cellStyle name="Total 2 7 7 2 3" xfId="49690" xr:uid="{2BE137A7-6AD3-47E7-A336-9687CA3DE143}"/>
    <cellStyle name="Total 2 7 7 2 4" xfId="49691" xr:uid="{BFA90CF0-E2B9-4946-A16F-AC23496E99B6}"/>
    <cellStyle name="Total 2 7 7 3" xfId="49692" xr:uid="{9A88845B-AAA7-48F3-9657-84EA72957FC6}"/>
    <cellStyle name="Total 2 7 7 3 2" xfId="49693" xr:uid="{43A9D9D6-AB95-4D19-B513-C3C10E0C4C21}"/>
    <cellStyle name="Total 2 7 7 3 3" xfId="49694" xr:uid="{BD5CFE34-72AB-4439-B8C3-787C96F54D14}"/>
    <cellStyle name="Total 2 7 7 3 4" xfId="49695" xr:uid="{03BB52B1-C696-421D-855E-8E1FD14E4F02}"/>
    <cellStyle name="Total 2 7 7 4" xfId="49696" xr:uid="{C035926F-9841-4E00-9F70-250A4FA5CB5E}"/>
    <cellStyle name="Total 2 7 7 4 2" xfId="49697" xr:uid="{E2B4649B-7C19-45E5-AFC2-8B7CBAFCC3A5}"/>
    <cellStyle name="Total 2 7 7 4 3" xfId="49698" xr:uid="{8F9271C6-F0C3-4247-AB4E-650FD55EFD7C}"/>
    <cellStyle name="Total 2 7 7 4 4" xfId="49699" xr:uid="{0E957A85-2094-416E-BC67-1CF21F161C71}"/>
    <cellStyle name="Total 2 7 7 5" xfId="49700" xr:uid="{4AAA04D2-336C-4EC0-A1C3-F80D298037F0}"/>
    <cellStyle name="Total 2 7 7 5 2" xfId="49701" xr:uid="{7CF73932-89F4-44D3-BFE6-FD64DBB4B6BC}"/>
    <cellStyle name="Total 2 7 7 5 3" xfId="49702" xr:uid="{DEA8B05C-0964-4B65-AF54-1A3E141970B4}"/>
    <cellStyle name="Total 2 7 7 5 4" xfId="49703" xr:uid="{AD507821-F6EF-4C72-936A-92FF3FC6FF04}"/>
    <cellStyle name="Total 2 7 7 6" xfId="49704" xr:uid="{C58F2000-7E09-44E4-A4CC-5D9DE8B303A0}"/>
    <cellStyle name="Total 2 7 7 6 2" xfId="49705" xr:uid="{3D7B7906-3A17-4597-84DA-283B964A3F7C}"/>
    <cellStyle name="Total 2 7 7 6 3" xfId="49706" xr:uid="{2FFB94E9-C964-49C9-8397-90AFF6A28902}"/>
    <cellStyle name="Total 2 7 7 6 4" xfId="49707" xr:uid="{A66DCDEB-4E5B-42ED-BD7B-BA1F5F66AD6E}"/>
    <cellStyle name="Total 2 7 7 7" xfId="49708" xr:uid="{56A5925B-1A3B-4B99-9F6F-28B907AC7FFA}"/>
    <cellStyle name="Total 2 7 7 8" xfId="49709" xr:uid="{998438A1-2C1B-4F27-A0CB-C1388BD1B60E}"/>
    <cellStyle name="Total 2 7 7 9" xfId="49710" xr:uid="{2DD1136E-2390-4259-93B0-1A0B5CCA02DE}"/>
    <cellStyle name="Total 2 7 8" xfId="49711" xr:uid="{2F7B8F74-D81C-40AE-9776-8AEDB08296AD}"/>
    <cellStyle name="Total 2 7 8 2" xfId="49712" xr:uid="{061D5FA4-70DE-442E-B520-14CBD44E3C59}"/>
    <cellStyle name="Total 2 7 8 2 2" xfId="49713" xr:uid="{45687BFA-A512-410A-BAED-27CF94999EF2}"/>
    <cellStyle name="Total 2 7 8 2 3" xfId="49714" xr:uid="{F7EA27E4-7232-488D-93D5-B24BAC0A8FCA}"/>
    <cellStyle name="Total 2 7 8 3" xfId="49715" xr:uid="{240C0AAA-5918-436D-B607-433D064DF1A0}"/>
    <cellStyle name="Total 2 7 8 3 2" xfId="49716" xr:uid="{0CD0FD75-F332-4BB1-B989-8C0D5989902D}"/>
    <cellStyle name="Total 2 7 8 3 3" xfId="49717" xr:uid="{8FE66CE0-524C-4502-AC0A-F1CD31CFD126}"/>
    <cellStyle name="Total 2 7 8 4" xfId="49718" xr:uid="{D7AD4603-E875-4DB6-AC33-85A9D87DD304}"/>
    <cellStyle name="Total 2 7 8 4 2" xfId="49719" xr:uid="{F94C25FF-6D04-4E68-BB9A-F13D5A924180}"/>
    <cellStyle name="Total 2 7 8 4 3" xfId="49720" xr:uid="{DCEA8E3F-4678-475E-8616-4FD03AA020DF}"/>
    <cellStyle name="Total 2 7 8 5" xfId="49721" xr:uid="{168E4107-6336-4192-BE60-938474FBC5BB}"/>
    <cellStyle name="Total 2 7 8 5 2" xfId="49722" xr:uid="{B1EA08C0-AC07-4BE1-9D23-1C63E69C5431}"/>
    <cellStyle name="Total 2 7 8 5 3" xfId="49723" xr:uid="{FD7360FE-55BB-46CC-8486-EE6B20C186BC}"/>
    <cellStyle name="Total 2 7 8 6" xfId="49724" xr:uid="{AB44849A-7054-420F-96B5-080DA0190F1C}"/>
    <cellStyle name="Total 2 7 8 6 2" xfId="49725" xr:uid="{8A019090-54FA-4491-AD89-4D813B9AA2C1}"/>
    <cellStyle name="Total 2 7 8 6 3" xfId="49726" xr:uid="{0FD83C93-53FB-435C-95A1-0FF39404BD3C}"/>
    <cellStyle name="Total 2 7 8 7" xfId="49727" xr:uid="{002817B0-C1B6-4415-AFE8-7D1A0AA6FB7E}"/>
    <cellStyle name="Total 2 7 8 8" xfId="49728" xr:uid="{B0A41649-F59F-4D51-8DC5-E611239BFE4F}"/>
    <cellStyle name="Total 2 7 8 9" xfId="49729" xr:uid="{1E145813-762F-4ABE-B14C-276B565A33F0}"/>
    <cellStyle name="Total 2 7 9" xfId="49730" xr:uid="{87251DC4-50EA-41BD-A27C-EFF7419891C7}"/>
    <cellStyle name="Total 2 7 9 2" xfId="49731" xr:uid="{0147C888-7DFB-41B9-9762-FA8A5682CBE4}"/>
    <cellStyle name="Total 2 7 9 2 2" xfId="49732" xr:uid="{5E67F289-DEA1-445C-9009-6DC2DDD020C1}"/>
    <cellStyle name="Total 2 7 9 2 3" xfId="49733" xr:uid="{A750F280-7F65-4130-97E6-0C746C892B6A}"/>
    <cellStyle name="Total 2 7 9 3" xfId="49734" xr:uid="{3C1088C0-8999-43A3-9739-1D18865930F0}"/>
    <cellStyle name="Total 2 7 9 3 2" xfId="49735" xr:uid="{5BE8BD80-6FAA-4377-9661-26ECD5DA66A5}"/>
    <cellStyle name="Total 2 7 9 3 3" xfId="49736" xr:uid="{35395D03-965B-4C14-9C9B-F1D53F7BE309}"/>
    <cellStyle name="Total 2 7 9 4" xfId="49737" xr:uid="{1B1822E3-4B47-4FA7-9527-BF5589C63AF4}"/>
    <cellStyle name="Total 2 7 9 4 2" xfId="49738" xr:uid="{839AFEBA-E8BA-4A4A-B0EF-6B3AFF6350B5}"/>
    <cellStyle name="Total 2 7 9 4 3" xfId="49739" xr:uid="{D113D70F-069F-41C8-ACC1-787B773B839A}"/>
    <cellStyle name="Total 2 7 9 5" xfId="49740" xr:uid="{C9B03E55-FC35-46D1-B69F-B3BE6C58282C}"/>
    <cellStyle name="Total 2 7 9 5 2" xfId="49741" xr:uid="{351BDC32-1312-49D8-A969-C20DD3DEF503}"/>
    <cellStyle name="Total 2 7 9 5 3" xfId="49742" xr:uid="{85ED65C7-D5FB-41CB-A462-E75FA5D67BE2}"/>
    <cellStyle name="Total 2 7 9 6" xfId="49743" xr:uid="{605F3D61-11B5-4FE3-8AE8-DFC2D66A1869}"/>
    <cellStyle name="Total 2 7 9 6 2" xfId="49744" xr:uid="{F2DA31FB-9166-4393-8220-B8EED8A27C05}"/>
    <cellStyle name="Total 2 7 9 6 3" xfId="49745" xr:uid="{30D953E7-B851-46AE-8A14-E4C96C90A118}"/>
    <cellStyle name="Total 2 7 9 7" xfId="49746" xr:uid="{99250929-2078-42C9-A499-F8E35277B0FF}"/>
    <cellStyle name="Total 2 7 9 8" xfId="49747" xr:uid="{F9E0800A-A487-4F7F-A178-F62DEC99A5EC}"/>
    <cellStyle name="Total 2 7 9 9" xfId="49748" xr:uid="{A1873C3F-D227-4373-8138-F3156C546B81}"/>
    <cellStyle name="Total 2 8" xfId="49749" xr:uid="{3BFDD8B2-1AB7-4790-95EE-E0C88368F09B}"/>
    <cellStyle name="Total 2 8 10" xfId="49750" xr:uid="{7E52455D-2BBB-4FD8-BE52-CA776F60F24A}"/>
    <cellStyle name="Total 2 8 10 2" xfId="49751" xr:uid="{D201FAF7-E095-4083-8FF1-C4F930447760}"/>
    <cellStyle name="Total 2 8 10 2 2" xfId="49752" xr:uid="{1114856C-4DFB-4825-9B77-C6BE0D941D40}"/>
    <cellStyle name="Total 2 8 10 2 3" xfId="49753" xr:uid="{A943F91A-7BE8-464E-B9B2-B1250F9D06D7}"/>
    <cellStyle name="Total 2 8 10 3" xfId="49754" xr:uid="{455B936B-5D88-401D-9F0A-F0ECDF124EEA}"/>
    <cellStyle name="Total 2 8 10 3 2" xfId="49755" xr:uid="{BEDE749C-178B-42C4-9794-0FCF28E538D0}"/>
    <cellStyle name="Total 2 8 10 3 3" xfId="49756" xr:uid="{3D6BD6D4-DBC4-4A86-AE6F-7BE4C98B3521}"/>
    <cellStyle name="Total 2 8 10 4" xfId="49757" xr:uid="{D8BEF3CC-7039-4D26-89D3-0405BBF723B5}"/>
    <cellStyle name="Total 2 8 10 4 2" xfId="49758" xr:uid="{EB0C1FD2-A56E-41BF-8FE9-0403E38B625D}"/>
    <cellStyle name="Total 2 8 10 4 3" xfId="49759" xr:uid="{1C06BED6-EA27-4D25-AF67-316B4175AF25}"/>
    <cellStyle name="Total 2 8 10 5" xfId="49760" xr:uid="{44F67CD2-8C7B-49DA-9174-EC150AEDFAF2}"/>
    <cellStyle name="Total 2 8 10 5 2" xfId="49761" xr:uid="{3ECBE9E7-50A3-4E7F-90BA-D9118DD86938}"/>
    <cellStyle name="Total 2 8 10 5 3" xfId="49762" xr:uid="{1B0E22CC-CE13-4EE3-851E-312A75272275}"/>
    <cellStyle name="Total 2 8 10 6" xfId="49763" xr:uid="{8D069B7D-2F56-467B-9523-E7D43FDD9B6F}"/>
    <cellStyle name="Total 2 8 10 6 2" xfId="49764" xr:uid="{863C5CEB-2047-4B79-9BC2-D491AE8C86E6}"/>
    <cellStyle name="Total 2 8 10 6 3" xfId="49765" xr:uid="{58465A68-1511-496A-ADA0-CA630173EB87}"/>
    <cellStyle name="Total 2 8 10 7" xfId="49766" xr:uid="{3A6D308E-72EE-45DA-952F-ED4625EBA92A}"/>
    <cellStyle name="Total 2 8 10 8" xfId="49767" xr:uid="{1B750E84-3FDE-47B0-B276-FCAE145B178F}"/>
    <cellStyle name="Total 2 8 10 9" xfId="49768" xr:uid="{ABF5F9F3-6A0B-4EEC-960D-E21276C4298A}"/>
    <cellStyle name="Total 2 8 11" xfId="49769" xr:uid="{6D6C79E2-C7E8-45DB-8E59-46A993C83E9F}"/>
    <cellStyle name="Total 2 8 11 2" xfId="49770" xr:uid="{DB296097-0FCC-449E-ADE6-D445188D9906}"/>
    <cellStyle name="Total 2 8 11 2 2" xfId="49771" xr:uid="{E9297F7B-3B06-4446-91C9-04ECD8B182CC}"/>
    <cellStyle name="Total 2 8 11 2 3" xfId="49772" xr:uid="{C677E81D-BFFD-4786-B7AD-0265421A0E7A}"/>
    <cellStyle name="Total 2 8 11 3" xfId="49773" xr:uid="{CA25CA3B-40FB-41B0-AC06-A1A475CA998F}"/>
    <cellStyle name="Total 2 8 11 3 2" xfId="49774" xr:uid="{96C08852-85F7-41B3-AF63-646F34706E51}"/>
    <cellStyle name="Total 2 8 11 3 3" xfId="49775" xr:uid="{04213650-35AB-46A2-B2B8-1995310347AB}"/>
    <cellStyle name="Total 2 8 11 4" xfId="49776" xr:uid="{9F989B2E-BB32-4D81-B2F6-C50C6960200A}"/>
    <cellStyle name="Total 2 8 11 4 2" xfId="49777" xr:uid="{FF94C921-0792-4C8A-B6E8-081FFECD390A}"/>
    <cellStyle name="Total 2 8 11 4 3" xfId="49778" xr:uid="{BB9A9708-4CE3-4252-BB11-E769E90573FD}"/>
    <cellStyle name="Total 2 8 11 5" xfId="49779" xr:uid="{F4B037DE-FDD2-4718-A756-B0967DBFA162}"/>
    <cellStyle name="Total 2 8 11 5 2" xfId="49780" xr:uid="{6047B555-AC28-46E9-8EB6-123B8D174EF7}"/>
    <cellStyle name="Total 2 8 11 5 3" xfId="49781" xr:uid="{51EB8202-A8D3-4229-9BEE-5F610C66DBB1}"/>
    <cellStyle name="Total 2 8 11 6" xfId="49782" xr:uid="{B6C3B51A-8EDF-4264-8B4C-AC4B8F91EBF4}"/>
    <cellStyle name="Total 2 8 11 6 2" xfId="49783" xr:uid="{4E06FDFE-1856-4E11-ABD8-8042CE6672E0}"/>
    <cellStyle name="Total 2 8 11 6 3" xfId="49784" xr:uid="{116306D6-36D5-4030-901E-76F0A5F92BA9}"/>
    <cellStyle name="Total 2 8 11 7" xfId="49785" xr:uid="{FB1B65E6-9500-4C17-BE91-D90A12C5B2CB}"/>
    <cellStyle name="Total 2 8 11 8" xfId="49786" xr:uid="{A34C1F34-BE0D-4CA5-9F98-074DB23ED2ED}"/>
    <cellStyle name="Total 2 8 11 9" xfId="49787" xr:uid="{CF41881C-6724-420B-A19B-2559C608014A}"/>
    <cellStyle name="Total 2 8 12" xfId="49788" xr:uid="{7D415C38-44A0-4C8E-8944-ECA63090D948}"/>
    <cellStyle name="Total 2 8 12 2" xfId="49789" xr:uid="{184EFC51-377F-493F-97AC-C6AD615F5DFC}"/>
    <cellStyle name="Total 2 8 12 2 2" xfId="49790" xr:uid="{3D200EC8-0589-4852-B52E-8EE639343678}"/>
    <cellStyle name="Total 2 8 12 2 3" xfId="49791" xr:uid="{D117879D-4C76-47BA-B15B-8A9654FC0755}"/>
    <cellStyle name="Total 2 8 12 3" xfId="49792" xr:uid="{C9290028-9372-4D4A-A7E0-6EA5C7367D2A}"/>
    <cellStyle name="Total 2 8 12 3 2" xfId="49793" xr:uid="{9E2B0F3E-FB31-41BC-9536-18309B64EB94}"/>
    <cellStyle name="Total 2 8 12 3 3" xfId="49794" xr:uid="{B99A56DD-B45A-4ED6-9579-8AFF624EE009}"/>
    <cellStyle name="Total 2 8 12 4" xfId="49795" xr:uid="{FE6A32B0-2F25-4BA6-BEE5-6AC686173202}"/>
    <cellStyle name="Total 2 8 12 4 2" xfId="49796" xr:uid="{0DEF692F-CA72-4273-AAFD-BFB099E3D9AD}"/>
    <cellStyle name="Total 2 8 12 4 3" xfId="49797" xr:uid="{602CA7F5-885D-4FD9-AA63-6CC7466AEC84}"/>
    <cellStyle name="Total 2 8 12 5" xfId="49798" xr:uid="{3E0BE79D-153C-49FA-A6F8-45122B417C3C}"/>
    <cellStyle name="Total 2 8 12 5 2" xfId="49799" xr:uid="{249B456C-D3FE-4280-8AE9-E66A55DD4007}"/>
    <cellStyle name="Total 2 8 12 5 3" xfId="49800" xr:uid="{13FF3095-6301-4923-9374-756E445C7260}"/>
    <cellStyle name="Total 2 8 12 6" xfId="49801" xr:uid="{BE6F9EDE-D92A-4A14-A804-6D4267B87549}"/>
    <cellStyle name="Total 2 8 12 6 2" xfId="49802" xr:uid="{F0E10925-C866-4FE1-8399-DFB03FD6D43B}"/>
    <cellStyle name="Total 2 8 12 6 3" xfId="49803" xr:uid="{E516BA0A-4F16-41B8-9992-896E6705D164}"/>
    <cellStyle name="Total 2 8 12 7" xfId="49804" xr:uid="{8AB45E90-C65A-4800-97AC-DE61E758A3E3}"/>
    <cellStyle name="Total 2 8 12 8" xfId="49805" xr:uid="{74AC395B-25B4-4484-9D86-2E72CD7CA65F}"/>
    <cellStyle name="Total 2 8 12 9" xfId="49806" xr:uid="{0EDD7AA5-D92D-48EA-87C9-5CBF76C5790F}"/>
    <cellStyle name="Total 2 8 13" xfId="49807" xr:uid="{F15D2EA7-FE4C-462B-B94B-424B0D91026B}"/>
    <cellStyle name="Total 2 8 13 2" xfId="49808" xr:uid="{4B877DD3-C5F5-4A9E-B12C-0963575E751F}"/>
    <cellStyle name="Total 2 8 13 2 2" xfId="49809" xr:uid="{5C01FE75-B071-4AC5-B2AD-1BE4B19374A3}"/>
    <cellStyle name="Total 2 8 13 2 3" xfId="49810" xr:uid="{8F8DC865-7469-4EE9-AFE5-0FF183E47F85}"/>
    <cellStyle name="Total 2 8 13 3" xfId="49811" xr:uid="{E934D9BA-9D43-44ED-ADCD-4A8119B9E02E}"/>
    <cellStyle name="Total 2 8 13 3 2" xfId="49812" xr:uid="{FD4EE0C1-5A29-47D2-806A-F4BAE6C070F3}"/>
    <cellStyle name="Total 2 8 13 3 3" xfId="49813" xr:uid="{889859B9-1180-41E5-BEEC-DEF4D7695B63}"/>
    <cellStyle name="Total 2 8 13 4" xfId="49814" xr:uid="{9C928BD0-459F-4F4A-A0F9-535F13E5D4D6}"/>
    <cellStyle name="Total 2 8 13 4 2" xfId="49815" xr:uid="{040A596B-28E6-4CE4-8B3D-6770E67198E9}"/>
    <cellStyle name="Total 2 8 13 4 3" xfId="49816" xr:uid="{6CB49455-F72A-4004-BA8A-94F85D5580B5}"/>
    <cellStyle name="Total 2 8 13 5" xfId="49817" xr:uid="{95F6B128-96B8-46EF-AB61-A3BA46854A13}"/>
    <cellStyle name="Total 2 8 13 5 2" xfId="49818" xr:uid="{C0C987A1-24DB-4E2F-BA56-18D75CF9C8D5}"/>
    <cellStyle name="Total 2 8 13 5 3" xfId="49819" xr:uid="{82BAC32A-F868-4947-AFB4-5B6A43C128EA}"/>
    <cellStyle name="Total 2 8 13 6" xfId="49820" xr:uid="{FBD9E3FF-3B95-42D4-B5A1-FFDC360C1FF8}"/>
    <cellStyle name="Total 2 8 13 6 2" xfId="49821" xr:uid="{62D58342-4042-42B6-997B-0DAC8602DBE6}"/>
    <cellStyle name="Total 2 8 13 6 3" xfId="49822" xr:uid="{1247D8A1-8687-4F38-8AF5-E26452F9F1B6}"/>
    <cellStyle name="Total 2 8 13 7" xfId="49823" xr:uid="{519E734F-6B4C-427A-A12C-BDD44D16255D}"/>
    <cellStyle name="Total 2 8 13 8" xfId="49824" xr:uid="{3AC8ACB8-7302-4C85-9A2F-EFC3EDC936B9}"/>
    <cellStyle name="Total 2 8 13 9" xfId="49825" xr:uid="{2A7FF55D-45AF-4A95-8D36-7C8AD7F5CC91}"/>
    <cellStyle name="Total 2 8 14" xfId="49826" xr:uid="{D532E3A2-2C16-4071-9CB4-5B58EE9C4A9D}"/>
    <cellStyle name="Total 2 8 14 2" xfId="49827" xr:uid="{A08B76B9-3001-4CAF-A295-DF8C6B4F0905}"/>
    <cellStyle name="Total 2 8 14 3" xfId="49828" xr:uid="{DCD8DBB5-64FC-4E69-B306-9A2010622A6A}"/>
    <cellStyle name="Total 2 8 14 4" xfId="49829" xr:uid="{74E05FF9-F6DE-4A71-89BE-2E79277C2048}"/>
    <cellStyle name="Total 2 8 15" xfId="49830" xr:uid="{DAA700C4-0C2D-45C7-BFD1-B085CF8CFF9C}"/>
    <cellStyle name="Total 2 8 16" xfId="49831" xr:uid="{91754D8A-A776-4393-BE7F-E611C1ED7DFF}"/>
    <cellStyle name="Total 2 8 17" xfId="49832" xr:uid="{253024E3-5180-459A-85B7-73EA1DE93648}"/>
    <cellStyle name="Total 2 8 18" xfId="49833" xr:uid="{E0A34DFB-EABC-40AC-9151-2CED95BEAF7B}"/>
    <cellStyle name="Total 2 8 19" xfId="49834" xr:uid="{3687A2D7-24E5-4FC4-BF13-E71E208D7137}"/>
    <cellStyle name="Total 2 8 2" xfId="49835" xr:uid="{239A4AFF-D22F-4545-BB95-F55C64753992}"/>
    <cellStyle name="Total 2 8 2 10" xfId="49836" xr:uid="{A9D78E78-8E03-4DF8-9132-8A2C92BE0771}"/>
    <cellStyle name="Total 2 8 2 10 2" xfId="49837" xr:uid="{7AC0B73C-E63A-44D5-B5E5-6E47A32776FA}"/>
    <cellStyle name="Total 2 8 2 10 2 2" xfId="49838" xr:uid="{313804B6-FC96-4808-AE5E-A5A8039E1DAD}"/>
    <cellStyle name="Total 2 8 2 10 2 3" xfId="49839" xr:uid="{23D5A1D8-9D5C-4151-B5C2-57D845251438}"/>
    <cellStyle name="Total 2 8 2 10 3" xfId="49840" xr:uid="{78297FA2-17F6-4E13-8641-BD3CD7C4343F}"/>
    <cellStyle name="Total 2 8 2 10 3 2" xfId="49841" xr:uid="{757D0514-E560-4C99-94F5-DD6D7D08B5BF}"/>
    <cellStyle name="Total 2 8 2 10 3 3" xfId="49842" xr:uid="{66303A73-790C-4333-954D-3DC5415C3EAF}"/>
    <cellStyle name="Total 2 8 2 10 4" xfId="49843" xr:uid="{11D6663A-2DC5-4D56-89F1-E5C753681C14}"/>
    <cellStyle name="Total 2 8 2 10 4 2" xfId="49844" xr:uid="{83422A2E-F477-4858-8AE3-E7BBC1D0E243}"/>
    <cellStyle name="Total 2 8 2 10 4 3" xfId="49845" xr:uid="{75497257-A26F-4278-98B7-EBDB25DE3520}"/>
    <cellStyle name="Total 2 8 2 10 5" xfId="49846" xr:uid="{81A2C073-62BC-46DC-BBBF-D3D33A5A7321}"/>
    <cellStyle name="Total 2 8 2 10 5 2" xfId="49847" xr:uid="{8C76E1DB-BF8E-47D3-BBFB-44F540C95D63}"/>
    <cellStyle name="Total 2 8 2 10 5 3" xfId="49848" xr:uid="{DBC7EC6B-C775-4646-A5F7-9EB5A7ED1EE6}"/>
    <cellStyle name="Total 2 8 2 10 6" xfId="49849" xr:uid="{7BF14309-C66E-456E-A683-6C649DC352BD}"/>
    <cellStyle name="Total 2 8 2 10 6 2" xfId="49850" xr:uid="{8D51E7F3-1605-4A37-8B19-AFCF1D165C4A}"/>
    <cellStyle name="Total 2 8 2 10 6 3" xfId="49851" xr:uid="{101B4749-BC34-4ADB-83A7-066720627D2C}"/>
    <cellStyle name="Total 2 8 2 10 7" xfId="49852" xr:uid="{EDF61F67-B220-4C75-91B7-084473119304}"/>
    <cellStyle name="Total 2 8 2 10 8" xfId="49853" xr:uid="{06E6BC9C-BBEB-476A-B143-6D9742C5ECAC}"/>
    <cellStyle name="Total 2 8 2 11" xfId="49854" xr:uid="{25CF2FF1-C378-4165-911F-C87F6E6B3EBA}"/>
    <cellStyle name="Total 2 8 2 11 2" xfId="49855" xr:uid="{4DFE159A-3949-4618-AC8E-EEBDD1ED235D}"/>
    <cellStyle name="Total 2 8 2 11 2 2" xfId="49856" xr:uid="{760BC66F-3E7D-4B4E-952F-A8B3F41B0BBE}"/>
    <cellStyle name="Total 2 8 2 11 2 3" xfId="49857" xr:uid="{A5436599-E357-4A3D-8F93-0FFD91C8B158}"/>
    <cellStyle name="Total 2 8 2 11 3" xfId="49858" xr:uid="{AFC2B4EB-0949-4AFC-B3DE-61FC2CF0A7B4}"/>
    <cellStyle name="Total 2 8 2 11 3 2" xfId="49859" xr:uid="{4A02E4A6-4946-4EB1-96A3-0BC693BC8EFC}"/>
    <cellStyle name="Total 2 8 2 11 3 3" xfId="49860" xr:uid="{CE74501B-C46F-424C-8F9B-CFA6256D5307}"/>
    <cellStyle name="Total 2 8 2 11 4" xfId="49861" xr:uid="{90FC2F11-4199-4410-8B51-0FE9DDE76094}"/>
    <cellStyle name="Total 2 8 2 11 4 2" xfId="49862" xr:uid="{A7CAA324-F835-431C-8D47-293331E361A8}"/>
    <cellStyle name="Total 2 8 2 11 4 3" xfId="49863" xr:uid="{4B398081-301A-444E-88A0-D4153E77EE9B}"/>
    <cellStyle name="Total 2 8 2 11 5" xfId="49864" xr:uid="{2660AD54-5AAC-40C1-97A6-18F34DF72DCC}"/>
    <cellStyle name="Total 2 8 2 11 5 2" xfId="49865" xr:uid="{60C6CDFD-FD52-43DF-A558-FA76D988BCF4}"/>
    <cellStyle name="Total 2 8 2 11 5 3" xfId="49866" xr:uid="{AB357651-CB07-46B7-9492-D36F1FE7F18D}"/>
    <cellStyle name="Total 2 8 2 11 6" xfId="49867" xr:uid="{98A25E0E-F421-4361-9519-83BCD3F51A36}"/>
    <cellStyle name="Total 2 8 2 11 6 2" xfId="49868" xr:uid="{BA87B031-CAE2-4E8D-8C73-86B140537FB1}"/>
    <cellStyle name="Total 2 8 2 11 6 3" xfId="49869" xr:uid="{01CB8314-3B99-4FA0-A1A7-FC923B1F6F6B}"/>
    <cellStyle name="Total 2 8 2 11 7" xfId="49870" xr:uid="{A1D0DE6E-FF13-4B96-A4CD-F6F70D62B015}"/>
    <cellStyle name="Total 2 8 2 11 8" xfId="49871" xr:uid="{DC7E55F6-5C7D-496B-BA7C-2E15EE0DF1CF}"/>
    <cellStyle name="Total 2 8 2 12" xfId="49872" xr:uid="{47D00708-490D-4BF3-A854-07DD2C736943}"/>
    <cellStyle name="Total 2 8 2 12 2" xfId="49873" xr:uid="{C92C3F48-8597-4929-8479-2A48EC134749}"/>
    <cellStyle name="Total 2 8 2 12 2 2" xfId="49874" xr:uid="{C90654EA-A9D6-420B-85F3-3C686A15B6A7}"/>
    <cellStyle name="Total 2 8 2 12 2 3" xfId="49875" xr:uid="{7604A016-0766-4724-A469-890118D194DC}"/>
    <cellStyle name="Total 2 8 2 12 3" xfId="49876" xr:uid="{060CE7CD-35AF-4C78-A4D6-D5E528964C25}"/>
    <cellStyle name="Total 2 8 2 12 3 2" xfId="49877" xr:uid="{0526312B-399D-421A-BBA6-76688AAFC67A}"/>
    <cellStyle name="Total 2 8 2 12 3 3" xfId="49878" xr:uid="{6CE066C9-4E50-4B94-BBE8-E15411BFA7D3}"/>
    <cellStyle name="Total 2 8 2 12 4" xfId="49879" xr:uid="{8D5B3996-025F-4C5D-983B-482E7FE115AE}"/>
    <cellStyle name="Total 2 8 2 12 4 2" xfId="49880" xr:uid="{64671A40-1E65-45E2-8422-A2365A976606}"/>
    <cellStyle name="Total 2 8 2 12 4 3" xfId="49881" xr:uid="{6141B28B-AD10-4309-8B6C-CB68F1552CC6}"/>
    <cellStyle name="Total 2 8 2 12 5" xfId="49882" xr:uid="{827F2F80-E175-4B9E-B797-09C9D9077CDE}"/>
    <cellStyle name="Total 2 8 2 12 5 2" xfId="49883" xr:uid="{C300DEFE-CA6B-4724-9346-DAD36907AC1A}"/>
    <cellStyle name="Total 2 8 2 12 5 3" xfId="49884" xr:uid="{819EA091-9FB3-40D6-959C-F4C24F291EAA}"/>
    <cellStyle name="Total 2 8 2 12 6" xfId="49885" xr:uid="{A1766221-597B-4C58-A614-7C13EBA9AE14}"/>
    <cellStyle name="Total 2 8 2 12 6 2" xfId="49886" xr:uid="{30E0405D-BDBE-4459-B478-2915D03A15B3}"/>
    <cellStyle name="Total 2 8 2 12 6 3" xfId="49887" xr:uid="{2A9BC62A-D57F-424D-BA53-524E6E20A015}"/>
    <cellStyle name="Total 2 8 2 12 7" xfId="49888" xr:uid="{494179FE-CB3A-401E-BF6A-A8021313A46A}"/>
    <cellStyle name="Total 2 8 2 12 8" xfId="49889" xr:uid="{1012626B-753A-490C-A1C4-A72080DE5F4C}"/>
    <cellStyle name="Total 2 8 2 13" xfId="49890" xr:uid="{2FB4DB54-A163-4824-B632-C8C970083E18}"/>
    <cellStyle name="Total 2 8 2 13 2" xfId="49891" xr:uid="{FD07D1C5-60B4-4D42-9812-761A6331E4E6}"/>
    <cellStyle name="Total 2 8 2 13 2 2" xfId="49892" xr:uid="{0718699D-9DBE-4970-A433-826950207FD3}"/>
    <cellStyle name="Total 2 8 2 13 2 3" xfId="49893" xr:uid="{835162EE-A1C4-4EFB-802A-D4024FCEEB2F}"/>
    <cellStyle name="Total 2 8 2 13 3" xfId="49894" xr:uid="{62EA93E0-F418-410A-A9CE-84038E0DC6F6}"/>
    <cellStyle name="Total 2 8 2 13 3 2" xfId="49895" xr:uid="{F806F37B-CE62-48EA-B65A-318DAC7489BC}"/>
    <cellStyle name="Total 2 8 2 13 3 3" xfId="49896" xr:uid="{57FAFE52-3DDA-49A3-833E-9AAB4067EE3E}"/>
    <cellStyle name="Total 2 8 2 13 4" xfId="49897" xr:uid="{FBB262BB-A538-4C81-BF05-9BB9842BD71E}"/>
    <cellStyle name="Total 2 8 2 13 4 2" xfId="49898" xr:uid="{63AF0887-EC5C-4AA9-8AA5-A50053A6AE6D}"/>
    <cellStyle name="Total 2 8 2 13 4 3" xfId="49899" xr:uid="{3CF88EAA-F57F-4136-B325-814C0C20DE66}"/>
    <cellStyle name="Total 2 8 2 13 5" xfId="49900" xr:uid="{B8327C0F-E7A6-408F-B266-FBC5B5705641}"/>
    <cellStyle name="Total 2 8 2 13 5 2" xfId="49901" xr:uid="{4A79F065-B7EE-4809-A697-66DB02F2BCFB}"/>
    <cellStyle name="Total 2 8 2 13 5 3" xfId="49902" xr:uid="{C735F835-FC4C-4E08-A81B-9CFBB36B008A}"/>
    <cellStyle name="Total 2 8 2 13 6" xfId="49903" xr:uid="{237FA26B-8934-42DE-85FE-B5D2C8A966B9}"/>
    <cellStyle name="Total 2 8 2 13 6 2" xfId="49904" xr:uid="{88CCBF5D-5D20-4DFA-BF3F-2ACA5FE797FC}"/>
    <cellStyle name="Total 2 8 2 13 6 3" xfId="49905" xr:uid="{534AD201-AC07-46AA-B750-B14C02302DA5}"/>
    <cellStyle name="Total 2 8 2 13 7" xfId="49906" xr:uid="{A0AC6649-01C4-4299-A8A2-3DFDAD505177}"/>
    <cellStyle name="Total 2 8 2 13 8" xfId="49907" xr:uid="{50DE95FB-BD82-4DFE-89A6-17E6BA5E7A79}"/>
    <cellStyle name="Total 2 8 2 14" xfId="49908" xr:uid="{8D6251A1-80CE-4398-957C-09F9B561BB9A}"/>
    <cellStyle name="Total 2 8 2 14 2" xfId="49909" xr:uid="{A8933AE3-E1AC-48FC-BE3C-127F64E6F57A}"/>
    <cellStyle name="Total 2 8 2 14 2 2" xfId="49910" xr:uid="{76191A93-1050-4C72-BD9E-0EF1E53C6FB8}"/>
    <cellStyle name="Total 2 8 2 14 2 3" xfId="49911" xr:uid="{F54B8D42-534C-477F-9EFD-AB2F08AE13D2}"/>
    <cellStyle name="Total 2 8 2 14 3" xfId="49912" xr:uid="{D54EFBF1-9E67-4279-B2B4-C7234AE41C12}"/>
    <cellStyle name="Total 2 8 2 14 3 2" xfId="49913" xr:uid="{68168A13-FA3A-4CEF-B89B-E59A1FAD9C26}"/>
    <cellStyle name="Total 2 8 2 14 3 3" xfId="49914" xr:uid="{F124D67F-0725-419C-BB63-4A90403733A0}"/>
    <cellStyle name="Total 2 8 2 14 4" xfId="49915" xr:uid="{F3B9257C-8599-4D4C-85D7-3E60FDE65DCD}"/>
    <cellStyle name="Total 2 8 2 14 4 2" xfId="49916" xr:uid="{EF420AE1-B44D-4B5D-8A8B-9B107490FE72}"/>
    <cellStyle name="Total 2 8 2 14 4 3" xfId="49917" xr:uid="{8CB29DBE-66AE-4F95-91D1-33A39F86E9AD}"/>
    <cellStyle name="Total 2 8 2 14 5" xfId="49918" xr:uid="{0E899C10-DEE0-461E-9AED-53DAEA57A482}"/>
    <cellStyle name="Total 2 8 2 14 5 2" xfId="49919" xr:uid="{B2CC2D7D-4E5B-4A34-A980-5BD0D0124B82}"/>
    <cellStyle name="Total 2 8 2 14 5 3" xfId="49920" xr:uid="{F789AECF-B594-4E69-8A85-51F13F8C595F}"/>
    <cellStyle name="Total 2 8 2 14 6" xfId="49921" xr:uid="{120ED1E4-927B-4644-8945-45D1BA3F19CD}"/>
    <cellStyle name="Total 2 8 2 14 6 2" xfId="49922" xr:uid="{D20A16DB-1567-4603-B6F4-B991C9222800}"/>
    <cellStyle name="Total 2 8 2 14 6 3" xfId="49923" xr:uid="{ED0623A8-8DA2-4CFD-950E-E41233A9F579}"/>
    <cellStyle name="Total 2 8 2 14 7" xfId="49924" xr:uid="{384B939D-2980-452A-961E-AE35A98C25B0}"/>
    <cellStyle name="Total 2 8 2 14 8" xfId="49925" xr:uid="{B4740345-9E30-4628-9AB2-372E3A9CC9C6}"/>
    <cellStyle name="Total 2 8 2 15" xfId="49926" xr:uid="{2C3E3BFB-689C-4E4D-904A-7C98EBFD7318}"/>
    <cellStyle name="Total 2 8 2 15 2" xfId="49927" xr:uid="{6608CE31-8F96-4887-BD08-DC94A6F91C2E}"/>
    <cellStyle name="Total 2 8 2 15 3" xfId="49928" xr:uid="{E6E75FA6-03B1-467A-8CEA-985644424D13}"/>
    <cellStyle name="Total 2 8 2 16" xfId="49929" xr:uid="{20AC2537-31CF-4A31-A0B4-DD58DF3859A7}"/>
    <cellStyle name="Total 2 8 2 16 2" xfId="49930" xr:uid="{FBD1086E-F271-41B6-9E7B-249403F9FB9A}"/>
    <cellStyle name="Total 2 8 2 16 3" xfId="49931" xr:uid="{E666F9BE-DE74-4113-9094-EC30C802861E}"/>
    <cellStyle name="Total 2 8 2 17" xfId="49932" xr:uid="{8F2020DD-7039-440A-B0BC-18840DD06927}"/>
    <cellStyle name="Total 2 8 2 18" xfId="49933" xr:uid="{FAE01B56-415A-4500-AF41-14BC9E23E9FB}"/>
    <cellStyle name="Total 2 8 2 2" xfId="49934" xr:uid="{BA62EDB2-4876-4FB7-92FB-A21C4B64736E}"/>
    <cellStyle name="Total 2 8 2 2 2" xfId="49935" xr:uid="{F69F7257-B762-4022-9DC5-FE699D9AB5C8}"/>
    <cellStyle name="Total 2 8 2 2 2 2" xfId="49936" xr:uid="{77E4DE60-9643-4918-9581-77D7DD91DE1C}"/>
    <cellStyle name="Total 2 8 2 2 2 3" xfId="49937" xr:uid="{DBFF82FF-51BF-4F20-9157-5029008CA42B}"/>
    <cellStyle name="Total 2 8 2 2 3" xfId="49938" xr:uid="{65621B63-AE33-447E-B4E8-3948C532208A}"/>
    <cellStyle name="Total 2 8 2 2 3 2" xfId="49939" xr:uid="{5A757605-BA78-433E-9E16-3C9759C62C69}"/>
    <cellStyle name="Total 2 8 2 2 3 3" xfId="49940" xr:uid="{BA285781-CD1F-4057-8E88-5698CF5E0C15}"/>
    <cellStyle name="Total 2 8 2 2 4" xfId="49941" xr:uid="{4745FE2E-DF55-4F73-B6D6-5C4A3A9880E3}"/>
    <cellStyle name="Total 2 8 2 2 4 2" xfId="49942" xr:uid="{1A07C113-722D-42ED-B787-20130D19AF59}"/>
    <cellStyle name="Total 2 8 2 2 4 3" xfId="49943" xr:uid="{2E97A778-10D7-4E19-93B2-088B0ABB3FE9}"/>
    <cellStyle name="Total 2 8 2 2 5" xfId="49944" xr:uid="{610737B7-00AC-4171-BA9C-42723A00E18F}"/>
    <cellStyle name="Total 2 8 2 2 5 2" xfId="49945" xr:uid="{EB4A6DEB-F5E5-46AD-87A4-775C6404751D}"/>
    <cellStyle name="Total 2 8 2 2 5 3" xfId="49946" xr:uid="{990823EF-F0B8-460F-A611-925021DE9A37}"/>
    <cellStyle name="Total 2 8 2 2 6" xfId="49947" xr:uid="{65DA60ED-0E47-4B64-9141-7DD0F90AF628}"/>
    <cellStyle name="Total 2 8 2 2 6 2" xfId="49948" xr:uid="{0A456704-4ECA-4474-98AE-D9C7EC2EABA7}"/>
    <cellStyle name="Total 2 8 2 2 6 3" xfId="49949" xr:uid="{123B524D-20BA-4E63-9238-D44852CAB35A}"/>
    <cellStyle name="Total 2 8 2 2 7" xfId="49950" xr:uid="{E035573F-4810-487B-88FE-3CB850839329}"/>
    <cellStyle name="Total 2 8 2 2 8" xfId="49951" xr:uid="{083EF0DD-F729-4EBB-A21D-D592E6DEB6BC}"/>
    <cellStyle name="Total 2 8 2 2 9" xfId="49952" xr:uid="{F8F1077D-22FD-4A7B-A8F9-E973382EE5FC}"/>
    <cellStyle name="Total 2 8 2 3" xfId="49953" xr:uid="{4D530B29-E1F1-41EE-A3C5-A6B2E3186EE2}"/>
    <cellStyle name="Total 2 8 2 3 2" xfId="49954" xr:uid="{64933723-B8B2-4A1B-80DF-ACB74A23F951}"/>
    <cellStyle name="Total 2 8 2 3 2 2" xfId="49955" xr:uid="{07622C6C-E98F-48DE-A189-CCF73D7868D1}"/>
    <cellStyle name="Total 2 8 2 3 2 3" xfId="49956" xr:uid="{5174ECB1-2812-409B-B0E4-9FF98F01D639}"/>
    <cellStyle name="Total 2 8 2 3 3" xfId="49957" xr:uid="{E8DC93FF-A6C9-44D8-9C03-465167363F6E}"/>
    <cellStyle name="Total 2 8 2 3 3 2" xfId="49958" xr:uid="{646E6FEF-5E5B-4852-83AC-9CDD09712B5A}"/>
    <cellStyle name="Total 2 8 2 3 3 3" xfId="49959" xr:uid="{74152C2C-4408-43D9-91F6-0ED0ECA23DF8}"/>
    <cellStyle name="Total 2 8 2 3 4" xfId="49960" xr:uid="{FBDBB478-2363-499C-A627-38ED5AC40C08}"/>
    <cellStyle name="Total 2 8 2 3 4 2" xfId="49961" xr:uid="{9AFD3033-23BB-4CB6-B02F-9689944B84D2}"/>
    <cellStyle name="Total 2 8 2 3 4 3" xfId="49962" xr:uid="{DE3EC074-6B23-4FE3-8138-8F85B4FFB123}"/>
    <cellStyle name="Total 2 8 2 3 5" xfId="49963" xr:uid="{E46BB7DA-A2D5-4D0E-A350-CF892A94F43B}"/>
    <cellStyle name="Total 2 8 2 3 5 2" xfId="49964" xr:uid="{D8719E33-FEBF-435D-AA4C-CC49476CA4CE}"/>
    <cellStyle name="Total 2 8 2 3 5 3" xfId="49965" xr:uid="{C5CF84AE-F9C9-41C0-849A-2E6378D2864F}"/>
    <cellStyle name="Total 2 8 2 3 6" xfId="49966" xr:uid="{101E0552-584A-4AC1-860B-604A70F5974A}"/>
    <cellStyle name="Total 2 8 2 3 6 2" xfId="49967" xr:uid="{40758A5B-9E68-4F37-B02A-E0E795E086D9}"/>
    <cellStyle name="Total 2 8 2 3 6 3" xfId="49968" xr:uid="{8D0DDBF8-5FDD-4C49-8645-F4E6756475D6}"/>
    <cellStyle name="Total 2 8 2 3 7" xfId="49969" xr:uid="{32770AA2-B8F5-4C81-A222-4945B7B1AB3A}"/>
    <cellStyle name="Total 2 8 2 3 8" xfId="49970" xr:uid="{F0E4FE90-2D54-44B7-978F-77364F4B2371}"/>
    <cellStyle name="Total 2 8 2 3 9" xfId="49971" xr:uid="{177E5538-1867-4042-9A1B-AA76CFECB37A}"/>
    <cellStyle name="Total 2 8 2 4" xfId="49972" xr:uid="{B9C99A92-935E-4DEC-BAF0-2106C772E5B1}"/>
    <cellStyle name="Total 2 8 2 4 2" xfId="49973" xr:uid="{E751B8CC-B3AA-4E6F-A2A7-74A5FD2076D9}"/>
    <cellStyle name="Total 2 8 2 4 2 2" xfId="49974" xr:uid="{D3A528F4-05A7-489D-8A1D-2C2D2E895632}"/>
    <cellStyle name="Total 2 8 2 4 2 3" xfId="49975" xr:uid="{A3A89317-20AB-4B64-B286-5C5F11A3CB3A}"/>
    <cellStyle name="Total 2 8 2 4 3" xfId="49976" xr:uid="{61044153-A2BF-4EF0-988C-D5C01B9F99AF}"/>
    <cellStyle name="Total 2 8 2 4 3 2" xfId="49977" xr:uid="{DA451B4D-BE0E-4497-B91D-1C9C75ABAD99}"/>
    <cellStyle name="Total 2 8 2 4 3 3" xfId="49978" xr:uid="{F5C7D8D6-DA4D-4EAC-AD2E-30294B72B390}"/>
    <cellStyle name="Total 2 8 2 4 4" xfId="49979" xr:uid="{0DC192FD-3B1F-4E28-A140-50BC6B045F7D}"/>
    <cellStyle name="Total 2 8 2 4 4 2" xfId="49980" xr:uid="{55F201E1-AA64-4AC0-9148-714949350A82}"/>
    <cellStyle name="Total 2 8 2 4 4 3" xfId="49981" xr:uid="{0AED2905-3453-4A6B-8BD8-7C48E2D9737D}"/>
    <cellStyle name="Total 2 8 2 4 5" xfId="49982" xr:uid="{05E868BA-99F7-4E0A-98DA-74C31BF57AAF}"/>
    <cellStyle name="Total 2 8 2 4 5 2" xfId="49983" xr:uid="{0FBEB71E-A82A-4044-BFB2-4776339BB842}"/>
    <cellStyle name="Total 2 8 2 4 5 3" xfId="49984" xr:uid="{262124E2-80BB-4A93-AF95-D204F285261C}"/>
    <cellStyle name="Total 2 8 2 4 6" xfId="49985" xr:uid="{5F703D4A-9F9F-4887-89C7-8A4BDDE081B2}"/>
    <cellStyle name="Total 2 8 2 4 6 2" xfId="49986" xr:uid="{EC127D3D-9FAD-4494-84A4-5377AF86412C}"/>
    <cellStyle name="Total 2 8 2 4 6 3" xfId="49987" xr:uid="{91BE4FBB-CBE2-4DD0-AB88-3674316FFC89}"/>
    <cellStyle name="Total 2 8 2 4 7" xfId="49988" xr:uid="{18996D81-949F-4D13-A89E-F44BDAA85624}"/>
    <cellStyle name="Total 2 8 2 4 8" xfId="49989" xr:uid="{2EAE30E9-7E37-4301-A705-36FF68D0B885}"/>
    <cellStyle name="Total 2 8 2 4 9" xfId="49990" xr:uid="{4B50B183-5762-42B4-B690-DA0C0F916D83}"/>
    <cellStyle name="Total 2 8 2 5" xfId="49991" xr:uid="{11C87AEC-919B-463D-840F-E5A55DC1A07B}"/>
    <cellStyle name="Total 2 8 2 5 2" xfId="49992" xr:uid="{F46234FB-CFC9-4041-9D38-ED17F596DE02}"/>
    <cellStyle name="Total 2 8 2 5 2 2" xfId="49993" xr:uid="{B551C888-D33F-4B70-A596-3AC2B045E146}"/>
    <cellStyle name="Total 2 8 2 5 2 3" xfId="49994" xr:uid="{EC2905D0-8CD6-4C7B-BF9B-8D33A8B5DD90}"/>
    <cellStyle name="Total 2 8 2 5 3" xfId="49995" xr:uid="{FC427DC1-BE3E-4FC9-A933-197485C1CF45}"/>
    <cellStyle name="Total 2 8 2 5 3 2" xfId="49996" xr:uid="{7BA926D7-98FA-4C33-B1B8-E3C2C5939F3E}"/>
    <cellStyle name="Total 2 8 2 5 3 3" xfId="49997" xr:uid="{A89F4110-E651-461D-B3AA-EFCE35E01214}"/>
    <cellStyle name="Total 2 8 2 5 4" xfId="49998" xr:uid="{BAB207B8-7D7E-42EB-98CD-120F40D7FC96}"/>
    <cellStyle name="Total 2 8 2 5 4 2" xfId="49999" xr:uid="{61C96E74-97EB-4830-969B-DFDFEBF61E51}"/>
    <cellStyle name="Total 2 8 2 5 4 3" xfId="50000" xr:uid="{CEC4DD22-8650-442C-A18B-1AD103DA5E7E}"/>
    <cellStyle name="Total 2 8 2 5 5" xfId="50001" xr:uid="{1A8294CC-5599-4C9A-8463-C3D17826E369}"/>
    <cellStyle name="Total 2 8 2 5 5 2" xfId="50002" xr:uid="{B6F6A075-29E3-404E-AE68-8D4D2FB6BB45}"/>
    <cellStyle name="Total 2 8 2 5 5 3" xfId="50003" xr:uid="{E6A9F9A3-FFBC-478F-93A2-7EB41C522FE1}"/>
    <cellStyle name="Total 2 8 2 5 6" xfId="50004" xr:uid="{FB20F21B-7828-4460-A823-64D5E70EA7D2}"/>
    <cellStyle name="Total 2 8 2 5 6 2" xfId="50005" xr:uid="{4365C3AD-A4E2-4E77-91FE-7087556C237F}"/>
    <cellStyle name="Total 2 8 2 5 6 3" xfId="50006" xr:uid="{D5868798-115E-427C-8C71-03002D39832C}"/>
    <cellStyle name="Total 2 8 2 5 7" xfId="50007" xr:uid="{60DA82B9-2559-42DF-BA40-299003A7EC20}"/>
    <cellStyle name="Total 2 8 2 5 8" xfId="50008" xr:uid="{29A8D002-9C0E-4647-BF8F-2F92E41F46E5}"/>
    <cellStyle name="Total 2 8 2 5 9" xfId="50009" xr:uid="{AAB700C3-B4FA-4D41-964B-5127C9AAFB35}"/>
    <cellStyle name="Total 2 8 2 6" xfId="50010" xr:uid="{63D7232F-20F8-4DF2-A4A8-BE00C24B4FBA}"/>
    <cellStyle name="Total 2 8 2 6 2" xfId="50011" xr:uid="{F7552299-5E72-4D2A-B89E-CE2C8D4A802E}"/>
    <cellStyle name="Total 2 8 2 6 2 2" xfId="50012" xr:uid="{B6D94A37-DF71-4C46-A451-62A495397B62}"/>
    <cellStyle name="Total 2 8 2 6 2 3" xfId="50013" xr:uid="{83AE2C35-D2A8-4311-A61B-D956640BAC5D}"/>
    <cellStyle name="Total 2 8 2 6 3" xfId="50014" xr:uid="{4CAC0602-6E0C-4BE5-BEFD-1657B4D8946E}"/>
    <cellStyle name="Total 2 8 2 6 3 2" xfId="50015" xr:uid="{A78FFC0A-8077-4729-A847-3E6361F73838}"/>
    <cellStyle name="Total 2 8 2 6 3 3" xfId="50016" xr:uid="{574055DB-2910-4168-8F97-8B9CDD3E8A65}"/>
    <cellStyle name="Total 2 8 2 6 4" xfId="50017" xr:uid="{BF5D55C6-BCF9-4732-B6CF-95CD65E20C3D}"/>
    <cellStyle name="Total 2 8 2 6 4 2" xfId="50018" xr:uid="{D9993FEE-BFBF-49CB-9E37-2888B8E6926B}"/>
    <cellStyle name="Total 2 8 2 6 4 3" xfId="50019" xr:uid="{88ADDC8B-CCEC-4085-A959-8D4E96A2B061}"/>
    <cellStyle name="Total 2 8 2 6 5" xfId="50020" xr:uid="{E2446AB0-0E51-40CC-8B61-31C8C9C77FFF}"/>
    <cellStyle name="Total 2 8 2 6 5 2" xfId="50021" xr:uid="{97F21865-BAAF-4208-98C8-FC26575C28DD}"/>
    <cellStyle name="Total 2 8 2 6 5 3" xfId="50022" xr:uid="{5A7A1AB0-15BE-407B-AF06-5C713CB9D44D}"/>
    <cellStyle name="Total 2 8 2 6 6" xfId="50023" xr:uid="{594143C7-BAC3-4F6B-A4E8-89E353E11C6F}"/>
    <cellStyle name="Total 2 8 2 6 6 2" xfId="50024" xr:uid="{21A8DA3E-CBDC-45EA-863A-2F4BEBB062BD}"/>
    <cellStyle name="Total 2 8 2 6 6 3" xfId="50025" xr:uid="{7B116290-A20C-42F0-94AD-A652E3D6982C}"/>
    <cellStyle name="Total 2 8 2 6 7" xfId="50026" xr:uid="{A10ED888-66F8-4309-8DE8-C3C82B55479B}"/>
    <cellStyle name="Total 2 8 2 6 8" xfId="50027" xr:uid="{EA156955-AB53-4A82-9ED7-B7DB1BB48A24}"/>
    <cellStyle name="Total 2 8 2 6 9" xfId="50028" xr:uid="{70066289-E668-4476-B104-9A3BCB9B6D04}"/>
    <cellStyle name="Total 2 8 2 7" xfId="50029" xr:uid="{479FFEB7-F559-4B9B-8B94-620172D36C40}"/>
    <cellStyle name="Total 2 8 2 7 2" xfId="50030" xr:uid="{42B99BF1-1245-4CBB-96D1-B41F3ADDE02C}"/>
    <cellStyle name="Total 2 8 2 7 2 2" xfId="50031" xr:uid="{EE46BF57-C292-419B-B080-52F409BC0336}"/>
    <cellStyle name="Total 2 8 2 7 2 3" xfId="50032" xr:uid="{2E88BE54-A8C3-4E00-8A16-F1A97BD5D794}"/>
    <cellStyle name="Total 2 8 2 7 3" xfId="50033" xr:uid="{C10461FF-AE07-471F-AA01-B75F07A02771}"/>
    <cellStyle name="Total 2 8 2 7 3 2" xfId="50034" xr:uid="{FBEC01D2-4757-4F87-B173-28001DBCE98A}"/>
    <cellStyle name="Total 2 8 2 7 3 3" xfId="50035" xr:uid="{87DCD0D7-02C1-425F-AF88-90201608C2A6}"/>
    <cellStyle name="Total 2 8 2 7 4" xfId="50036" xr:uid="{41923A76-121F-4B76-BB11-5076402E3454}"/>
    <cellStyle name="Total 2 8 2 7 4 2" xfId="50037" xr:uid="{2105B85E-E672-4181-8E44-39442CDD219B}"/>
    <cellStyle name="Total 2 8 2 7 4 3" xfId="50038" xr:uid="{B379135A-336B-4124-988F-B524CA2393E7}"/>
    <cellStyle name="Total 2 8 2 7 5" xfId="50039" xr:uid="{D12F7B0D-FFE2-42EC-A131-2DC1730B9E14}"/>
    <cellStyle name="Total 2 8 2 7 5 2" xfId="50040" xr:uid="{7A863814-1C64-4D4D-B1D5-3EF807D8ADE1}"/>
    <cellStyle name="Total 2 8 2 7 5 3" xfId="50041" xr:uid="{56EDD67D-854E-4F90-A06B-A77B467389AC}"/>
    <cellStyle name="Total 2 8 2 7 6" xfId="50042" xr:uid="{BD7E2F46-228C-4FD1-A0D5-78645C24D121}"/>
    <cellStyle name="Total 2 8 2 7 6 2" xfId="50043" xr:uid="{93E9A1C1-7B03-4AB4-A5E1-7B986F20BF92}"/>
    <cellStyle name="Total 2 8 2 7 6 3" xfId="50044" xr:uid="{141F1BC3-43EA-4E34-B6BC-F386EBCF4DA5}"/>
    <cellStyle name="Total 2 8 2 7 7" xfId="50045" xr:uid="{C4A67746-E0AA-46A3-968B-7291E455EF02}"/>
    <cellStyle name="Total 2 8 2 7 8" xfId="50046" xr:uid="{ECFFAE85-3BDC-4227-989A-B9D08846923D}"/>
    <cellStyle name="Total 2 8 2 7 9" xfId="50047" xr:uid="{AC3FDBB8-F2A2-40D6-A024-90FFFAA1DB3F}"/>
    <cellStyle name="Total 2 8 2 8" xfId="50048" xr:uid="{0EFC4264-F18D-4B4E-80B4-10BE9C4126DC}"/>
    <cellStyle name="Total 2 8 2 8 2" xfId="50049" xr:uid="{FE877EFB-3C21-46F3-8509-5001FC352658}"/>
    <cellStyle name="Total 2 8 2 8 2 2" xfId="50050" xr:uid="{312669F9-9D64-4AE5-9673-F61EE6FACB94}"/>
    <cellStyle name="Total 2 8 2 8 2 3" xfId="50051" xr:uid="{8D219A44-7A50-4B3B-8553-CA741975ED38}"/>
    <cellStyle name="Total 2 8 2 8 3" xfId="50052" xr:uid="{27526DA4-069A-4357-9BF3-8D2FFCF74153}"/>
    <cellStyle name="Total 2 8 2 8 3 2" xfId="50053" xr:uid="{01FFC39E-0472-49D8-9067-DC8ADF20DB29}"/>
    <cellStyle name="Total 2 8 2 8 3 3" xfId="50054" xr:uid="{65A45A26-1D7C-4D4C-9D43-34657B9A9B86}"/>
    <cellStyle name="Total 2 8 2 8 4" xfId="50055" xr:uid="{5D8F9691-D282-4C81-805D-7F301BDAAC38}"/>
    <cellStyle name="Total 2 8 2 8 4 2" xfId="50056" xr:uid="{37307C39-D753-4CF6-9F0E-228B87C6A11C}"/>
    <cellStyle name="Total 2 8 2 8 4 3" xfId="50057" xr:uid="{00FAF0CE-C9DD-4806-BAA9-834389ADD561}"/>
    <cellStyle name="Total 2 8 2 8 5" xfId="50058" xr:uid="{DC354777-24F6-493A-AB62-47EB268B8954}"/>
    <cellStyle name="Total 2 8 2 8 5 2" xfId="50059" xr:uid="{DB86B1DC-943D-4E71-8DAE-06F15730D01D}"/>
    <cellStyle name="Total 2 8 2 8 5 3" xfId="50060" xr:uid="{E47D88D2-2B17-462C-91A6-6F38D1395FC5}"/>
    <cellStyle name="Total 2 8 2 8 6" xfId="50061" xr:uid="{E4EA4821-910C-4741-8845-D58176E9418D}"/>
    <cellStyle name="Total 2 8 2 8 6 2" xfId="50062" xr:uid="{5D40ECFA-7A32-4AD1-B4D2-B9FFA75A4CAD}"/>
    <cellStyle name="Total 2 8 2 8 6 3" xfId="50063" xr:uid="{72F45766-E2E5-4983-83FE-F978DDC1B04A}"/>
    <cellStyle name="Total 2 8 2 8 7" xfId="50064" xr:uid="{0B59DF3B-7417-481A-AEF4-A472B874D022}"/>
    <cellStyle name="Total 2 8 2 8 8" xfId="50065" xr:uid="{1D6D2448-CB30-4B94-AC92-E1F529F3D8B0}"/>
    <cellStyle name="Total 2 8 2 8 9" xfId="50066" xr:uid="{4E849CA8-D493-4367-8F31-398277A48B45}"/>
    <cellStyle name="Total 2 8 2 9" xfId="50067" xr:uid="{FBAD2272-856E-452F-80C4-5A7FB7B07503}"/>
    <cellStyle name="Total 2 8 2 9 2" xfId="50068" xr:uid="{BACA9BC4-C583-49C1-B46C-5D39C92D2063}"/>
    <cellStyle name="Total 2 8 2 9 2 2" xfId="50069" xr:uid="{BBCE5251-F1F2-4600-B623-6765204DEBE5}"/>
    <cellStyle name="Total 2 8 2 9 2 3" xfId="50070" xr:uid="{1121C34D-BB80-420C-9F56-E3E9A5F285DC}"/>
    <cellStyle name="Total 2 8 2 9 3" xfId="50071" xr:uid="{73E2348A-B15A-43B1-AAD1-F503730587A8}"/>
    <cellStyle name="Total 2 8 2 9 3 2" xfId="50072" xr:uid="{86021C7E-0933-47E9-B17C-09E25449BE30}"/>
    <cellStyle name="Total 2 8 2 9 3 3" xfId="50073" xr:uid="{78C316BC-9D97-4F02-8B27-B0D513E6EAB3}"/>
    <cellStyle name="Total 2 8 2 9 4" xfId="50074" xr:uid="{FB74F8EC-11E4-4AD4-994F-300FBD8C2D50}"/>
    <cellStyle name="Total 2 8 2 9 4 2" xfId="50075" xr:uid="{BD63957C-0DD9-4595-8488-F5A00A446D9B}"/>
    <cellStyle name="Total 2 8 2 9 4 3" xfId="50076" xr:uid="{6692FD43-1F20-4603-B8DE-A162BA7B8BAF}"/>
    <cellStyle name="Total 2 8 2 9 5" xfId="50077" xr:uid="{5C09048A-89E0-47A8-830B-54B24D111FAD}"/>
    <cellStyle name="Total 2 8 2 9 5 2" xfId="50078" xr:uid="{BB1F0D86-FE29-4FD5-8C8C-8B7144A0B533}"/>
    <cellStyle name="Total 2 8 2 9 5 3" xfId="50079" xr:uid="{EC3B1C3D-07F4-4917-8281-55CC54F87A8C}"/>
    <cellStyle name="Total 2 8 2 9 6" xfId="50080" xr:uid="{0736277A-7472-4828-8468-5B7DC7239235}"/>
    <cellStyle name="Total 2 8 2 9 6 2" xfId="50081" xr:uid="{0170EF76-6C9E-4C7F-B2AC-8CDE6642EB2F}"/>
    <cellStyle name="Total 2 8 2 9 6 3" xfId="50082" xr:uid="{2514BC05-EC78-4808-A3B7-305B2F0D3CAF}"/>
    <cellStyle name="Total 2 8 2 9 7" xfId="50083" xr:uid="{5C7008B6-6AB5-4F14-9E77-DDEF7AE33F66}"/>
    <cellStyle name="Total 2 8 2 9 8" xfId="50084" xr:uid="{B0E8B79B-8E96-4755-BEC7-44A283E98631}"/>
    <cellStyle name="Total 2 8 20" xfId="50085" xr:uid="{AFCFCF5A-7E10-48FB-80C4-1D81B945C7DC}"/>
    <cellStyle name="Total 2 8 3" xfId="50086" xr:uid="{3DAC5D3F-850D-45F9-B6E5-6A5840BAB10C}"/>
    <cellStyle name="Total 2 8 3 10" xfId="50087" xr:uid="{90B7EE8B-0993-4991-A7CD-C7700710545C}"/>
    <cellStyle name="Total 2 8 3 10 2" xfId="50088" xr:uid="{B5DBBFD5-4E45-4CB7-A21F-C7AC5A6A9039}"/>
    <cellStyle name="Total 2 8 3 10 2 2" xfId="50089" xr:uid="{31220EFB-46EA-46F7-8C4B-6871DE0A8D57}"/>
    <cellStyle name="Total 2 8 3 10 2 3" xfId="50090" xr:uid="{852DAA63-4057-4A43-A2EE-44C53D4BBA6B}"/>
    <cellStyle name="Total 2 8 3 10 3" xfId="50091" xr:uid="{6ACAE62E-7B38-4F3D-8D9C-6F7F58C60F5F}"/>
    <cellStyle name="Total 2 8 3 10 3 2" xfId="50092" xr:uid="{C806E6C8-8A2D-4DF5-BAB9-BA7C93E00CF5}"/>
    <cellStyle name="Total 2 8 3 10 3 3" xfId="50093" xr:uid="{3CB054C6-B962-4C05-B4E9-7A4A5B6D1033}"/>
    <cellStyle name="Total 2 8 3 10 4" xfId="50094" xr:uid="{A52198DD-0F12-422E-89B1-63AEE0FE88B2}"/>
    <cellStyle name="Total 2 8 3 10 4 2" xfId="50095" xr:uid="{4F598C34-D65B-4EDB-82B4-514263839212}"/>
    <cellStyle name="Total 2 8 3 10 4 3" xfId="50096" xr:uid="{8E460BA1-1146-4DC0-982B-6669C87E92C7}"/>
    <cellStyle name="Total 2 8 3 10 5" xfId="50097" xr:uid="{256754B9-AC32-43E2-97B3-BF875746C2FE}"/>
    <cellStyle name="Total 2 8 3 10 5 2" xfId="50098" xr:uid="{60147618-68D7-44B7-91A9-DE53662C6FC4}"/>
    <cellStyle name="Total 2 8 3 10 5 3" xfId="50099" xr:uid="{CD9D69AB-242F-432C-A365-191034B65CF9}"/>
    <cellStyle name="Total 2 8 3 10 6" xfId="50100" xr:uid="{089AD44D-F855-4E6C-961C-D4B2A8078BFE}"/>
    <cellStyle name="Total 2 8 3 10 6 2" xfId="50101" xr:uid="{DD8FD0B7-524D-45DF-B123-3974662F2646}"/>
    <cellStyle name="Total 2 8 3 10 6 3" xfId="50102" xr:uid="{6BE55DC5-B75B-4793-AB2A-959B3A034517}"/>
    <cellStyle name="Total 2 8 3 10 7" xfId="50103" xr:uid="{FAE48061-366C-45AB-9DDC-FBE917542251}"/>
    <cellStyle name="Total 2 8 3 10 8" xfId="50104" xr:uid="{A3E5B823-37D4-48C1-9099-69E3C57CCD69}"/>
    <cellStyle name="Total 2 8 3 11" xfId="50105" xr:uid="{82F1D175-AEC4-42B6-9DAD-52E867565F48}"/>
    <cellStyle name="Total 2 8 3 11 2" xfId="50106" xr:uid="{54D17331-3F66-4383-9E93-957F1D40E1B3}"/>
    <cellStyle name="Total 2 8 3 11 2 2" xfId="50107" xr:uid="{FCC46EA2-2001-406B-99A3-7D82ACC05574}"/>
    <cellStyle name="Total 2 8 3 11 2 3" xfId="50108" xr:uid="{8898BEA6-2342-44C1-BFB1-386B58CC74E1}"/>
    <cellStyle name="Total 2 8 3 11 3" xfId="50109" xr:uid="{288E507D-BC45-4161-8B5F-96809AD8CC7F}"/>
    <cellStyle name="Total 2 8 3 11 3 2" xfId="50110" xr:uid="{9B3934DF-1C25-48A3-8D04-2F1D0A67023B}"/>
    <cellStyle name="Total 2 8 3 11 3 3" xfId="50111" xr:uid="{E93BA13D-2578-4451-96C8-7BB222C6E853}"/>
    <cellStyle name="Total 2 8 3 11 4" xfId="50112" xr:uid="{13F0BE87-3912-4C9F-B161-79D8CAD2C501}"/>
    <cellStyle name="Total 2 8 3 11 4 2" xfId="50113" xr:uid="{E37839A1-0232-4FB1-96B8-09BB5FAE3A25}"/>
    <cellStyle name="Total 2 8 3 11 4 3" xfId="50114" xr:uid="{7F1C373A-AF0A-43D6-852A-229812536350}"/>
    <cellStyle name="Total 2 8 3 11 5" xfId="50115" xr:uid="{D5E6B5D2-6EC1-44D9-972B-79E2B98455E7}"/>
    <cellStyle name="Total 2 8 3 11 5 2" xfId="50116" xr:uid="{A655893A-20AF-4E39-B9E0-172B0DA85EEA}"/>
    <cellStyle name="Total 2 8 3 11 5 3" xfId="50117" xr:uid="{A094FFD8-3AC5-47FB-A53E-0A5EDE49EE74}"/>
    <cellStyle name="Total 2 8 3 11 6" xfId="50118" xr:uid="{F61BB0D7-F426-4556-B79B-53C17CE0CAC6}"/>
    <cellStyle name="Total 2 8 3 11 6 2" xfId="50119" xr:uid="{64D832C6-7DC3-46D2-8D5B-EB93EC638AD4}"/>
    <cellStyle name="Total 2 8 3 11 6 3" xfId="50120" xr:uid="{07D9ED3A-6876-4B3A-8AAB-ACA7AC9B833F}"/>
    <cellStyle name="Total 2 8 3 11 7" xfId="50121" xr:uid="{C2BC96E3-A2CE-41C0-BA1D-004148EB8884}"/>
    <cellStyle name="Total 2 8 3 11 8" xfId="50122" xr:uid="{8AD693B8-E36A-46D2-82E8-678C521DF217}"/>
    <cellStyle name="Total 2 8 3 12" xfId="50123" xr:uid="{19196B53-3ED4-4131-A52F-43EE96DC28A0}"/>
    <cellStyle name="Total 2 8 3 12 2" xfId="50124" xr:uid="{70216DAD-AC5B-4BB8-AC48-7D636AFA5000}"/>
    <cellStyle name="Total 2 8 3 12 2 2" xfId="50125" xr:uid="{039E35FD-9D36-4045-A23A-D81F60D48D39}"/>
    <cellStyle name="Total 2 8 3 12 2 3" xfId="50126" xr:uid="{E7631F59-F6D4-46E7-85E2-91D73CB2729C}"/>
    <cellStyle name="Total 2 8 3 12 3" xfId="50127" xr:uid="{495182D6-1500-4B82-894D-D8A64AD069F5}"/>
    <cellStyle name="Total 2 8 3 12 3 2" xfId="50128" xr:uid="{F57AFF6A-D376-4268-8DB6-33AEFC99FC8E}"/>
    <cellStyle name="Total 2 8 3 12 3 3" xfId="50129" xr:uid="{008C9C2A-9F59-41CE-ADFE-A75245070056}"/>
    <cellStyle name="Total 2 8 3 12 4" xfId="50130" xr:uid="{F39231C3-9AF5-4450-A366-7E5930780FC0}"/>
    <cellStyle name="Total 2 8 3 12 4 2" xfId="50131" xr:uid="{AF49CF0D-1CA0-4795-8023-E05384D55839}"/>
    <cellStyle name="Total 2 8 3 12 4 3" xfId="50132" xr:uid="{63EF336E-D6A5-496E-88FC-CD28FD60A8BE}"/>
    <cellStyle name="Total 2 8 3 12 5" xfId="50133" xr:uid="{77A79FF7-FF84-48C7-8E98-62E8411F1A95}"/>
    <cellStyle name="Total 2 8 3 12 5 2" xfId="50134" xr:uid="{F711947D-5811-4788-A9DC-94B0B2FD5DA5}"/>
    <cellStyle name="Total 2 8 3 12 5 3" xfId="50135" xr:uid="{55A2B272-8DAB-4782-AD13-BEE70C0EDEAA}"/>
    <cellStyle name="Total 2 8 3 12 6" xfId="50136" xr:uid="{F9AAF217-F5F5-4C11-9A51-A2D30F3E22BC}"/>
    <cellStyle name="Total 2 8 3 12 6 2" xfId="50137" xr:uid="{7E523F18-7B06-4EB7-B769-47A034DDB096}"/>
    <cellStyle name="Total 2 8 3 12 6 3" xfId="50138" xr:uid="{E81FF91A-6853-4158-84BD-A3FD1CB15919}"/>
    <cellStyle name="Total 2 8 3 12 7" xfId="50139" xr:uid="{C92B41CE-196F-4B77-81EB-83632E3B87AD}"/>
    <cellStyle name="Total 2 8 3 12 8" xfId="50140" xr:uid="{099027E3-C9D8-4093-BCB8-34682E10BB93}"/>
    <cellStyle name="Total 2 8 3 13" xfId="50141" xr:uid="{41D4E158-8CC6-4C8C-A6E5-CA8D06C9118E}"/>
    <cellStyle name="Total 2 8 3 13 2" xfId="50142" xr:uid="{EBD5C62C-AD94-400E-A391-C0125B5041D7}"/>
    <cellStyle name="Total 2 8 3 13 2 2" xfId="50143" xr:uid="{53B5F738-FC17-4295-B4AB-C59D28A7B0D2}"/>
    <cellStyle name="Total 2 8 3 13 2 3" xfId="50144" xr:uid="{7C7DBF14-FB86-4DC4-B9B3-22EE7FD9F72D}"/>
    <cellStyle name="Total 2 8 3 13 3" xfId="50145" xr:uid="{0C2C7080-6A4C-421B-8617-47204F514C7A}"/>
    <cellStyle name="Total 2 8 3 13 3 2" xfId="50146" xr:uid="{DFED1AD3-FE1C-4635-93D1-49EB4E35A5E9}"/>
    <cellStyle name="Total 2 8 3 13 3 3" xfId="50147" xr:uid="{D5622082-1D0A-4B54-AF35-A42F016CE995}"/>
    <cellStyle name="Total 2 8 3 13 4" xfId="50148" xr:uid="{F3488B2C-3501-48C5-9132-F4202C0D7994}"/>
    <cellStyle name="Total 2 8 3 13 4 2" xfId="50149" xr:uid="{489EF7A2-C6D0-4165-A48F-3BAD87253844}"/>
    <cellStyle name="Total 2 8 3 13 4 3" xfId="50150" xr:uid="{036658E7-FF2E-4368-B24E-845D57B06DDE}"/>
    <cellStyle name="Total 2 8 3 13 5" xfId="50151" xr:uid="{EB404FB1-8D26-42FE-89B4-1ABB4FD375DC}"/>
    <cellStyle name="Total 2 8 3 13 5 2" xfId="50152" xr:uid="{568C43EA-F455-4AAF-AB1C-B927D0839454}"/>
    <cellStyle name="Total 2 8 3 13 5 3" xfId="50153" xr:uid="{785629BF-8AAE-42A2-8C3A-100D88BC49EE}"/>
    <cellStyle name="Total 2 8 3 13 6" xfId="50154" xr:uid="{54A462AF-D693-41ED-9076-E5F57C6D42DA}"/>
    <cellStyle name="Total 2 8 3 13 6 2" xfId="50155" xr:uid="{24283A1B-C4BD-4109-89EE-0EEA591E5156}"/>
    <cellStyle name="Total 2 8 3 13 6 3" xfId="50156" xr:uid="{5E3FFDBD-92F5-4592-B228-33C64455823D}"/>
    <cellStyle name="Total 2 8 3 13 7" xfId="50157" xr:uid="{0BF7E73F-1BA4-48E2-9F6F-486DAB57BC95}"/>
    <cellStyle name="Total 2 8 3 13 8" xfId="50158" xr:uid="{9E11882B-4ACD-47C0-B252-083C06535DAD}"/>
    <cellStyle name="Total 2 8 3 14" xfId="50159" xr:uid="{01940089-FAFF-4DEC-ABE7-D82EE7C23832}"/>
    <cellStyle name="Total 2 8 3 14 2" xfId="50160" xr:uid="{502AB6F7-6864-4E9D-B7C6-033678CB4BFD}"/>
    <cellStyle name="Total 2 8 3 14 2 2" xfId="50161" xr:uid="{49D51C9E-088D-4067-B23C-AE1BBF90E206}"/>
    <cellStyle name="Total 2 8 3 14 2 3" xfId="50162" xr:uid="{A8295BC0-ED0F-4041-AD4D-5B51B5348427}"/>
    <cellStyle name="Total 2 8 3 14 3" xfId="50163" xr:uid="{7E8554BF-901F-4D7F-8130-C2543C859848}"/>
    <cellStyle name="Total 2 8 3 14 3 2" xfId="50164" xr:uid="{B0BA83E5-5717-4FF8-8E7F-03BC4AB07C47}"/>
    <cellStyle name="Total 2 8 3 14 3 3" xfId="50165" xr:uid="{3B929C81-892E-4225-81BF-B923AF4E509F}"/>
    <cellStyle name="Total 2 8 3 14 4" xfId="50166" xr:uid="{78917280-3D38-4185-8B5D-FC610DF4FE1F}"/>
    <cellStyle name="Total 2 8 3 14 4 2" xfId="50167" xr:uid="{0624DE20-82DE-4D57-A52C-A46AC26AFE87}"/>
    <cellStyle name="Total 2 8 3 14 4 3" xfId="50168" xr:uid="{7DF4822C-354E-4646-B2CD-AFDFF58261E0}"/>
    <cellStyle name="Total 2 8 3 14 5" xfId="50169" xr:uid="{FD635A94-C94D-4C0F-8048-C92AECDF6ADB}"/>
    <cellStyle name="Total 2 8 3 14 5 2" xfId="50170" xr:uid="{4E7F7739-C722-49DB-9C5C-E792FA88D009}"/>
    <cellStyle name="Total 2 8 3 14 5 3" xfId="50171" xr:uid="{6751FFFE-4DD9-4F1D-84A1-C6DD441E16CF}"/>
    <cellStyle name="Total 2 8 3 14 6" xfId="50172" xr:uid="{7DEE4C33-C3DF-45E2-A65A-7FEB8D778BEF}"/>
    <cellStyle name="Total 2 8 3 14 6 2" xfId="50173" xr:uid="{EFC427F3-DE3F-4721-90A7-36A9E127C16F}"/>
    <cellStyle name="Total 2 8 3 14 6 3" xfId="50174" xr:uid="{9906FE8A-1D13-43DF-AE3C-DE9521314F6F}"/>
    <cellStyle name="Total 2 8 3 14 7" xfId="50175" xr:uid="{832C06EE-0793-479D-8D72-154706ABDD17}"/>
    <cellStyle name="Total 2 8 3 14 8" xfId="50176" xr:uid="{AD525FF9-E264-4B9A-8313-F952F6EB297E}"/>
    <cellStyle name="Total 2 8 3 15" xfId="50177" xr:uid="{958A1394-AE9D-4927-AD8A-505764D7E121}"/>
    <cellStyle name="Total 2 8 3 15 2" xfId="50178" xr:uid="{768CE4EE-3283-4489-B3A7-FC06E7747B5B}"/>
    <cellStyle name="Total 2 8 3 15 3" xfId="50179" xr:uid="{51DA0CB0-78E8-433D-8627-D0160AE28BC0}"/>
    <cellStyle name="Total 2 8 3 16" xfId="50180" xr:uid="{EEA2B4AF-E697-4FD5-9844-B2BD97FC64BF}"/>
    <cellStyle name="Total 2 8 3 16 2" xfId="50181" xr:uid="{EDF1EC70-1F5E-4352-8FE5-3DE019960291}"/>
    <cellStyle name="Total 2 8 3 16 3" xfId="50182" xr:uid="{D0DE29A9-5603-4A09-B3A9-756C7239331A}"/>
    <cellStyle name="Total 2 8 3 17" xfId="50183" xr:uid="{B363B700-2A01-437F-B98E-BAF71BB6E3FC}"/>
    <cellStyle name="Total 2 8 3 18" xfId="50184" xr:uid="{22DCF699-79EA-46F9-A1F5-9C8CBEB0444A}"/>
    <cellStyle name="Total 2 8 3 2" xfId="50185" xr:uid="{B7713D49-A7C2-4654-B46D-81183F2E5222}"/>
    <cellStyle name="Total 2 8 3 2 2" xfId="50186" xr:uid="{4C8F263A-7840-4C13-A6D0-A7BADDE9182A}"/>
    <cellStyle name="Total 2 8 3 2 2 2" xfId="50187" xr:uid="{D49634CC-157F-4A7E-B966-EC50D6F86F44}"/>
    <cellStyle name="Total 2 8 3 2 2 3" xfId="50188" xr:uid="{97D92500-450D-47D8-B184-148C0C0E05D7}"/>
    <cellStyle name="Total 2 8 3 2 3" xfId="50189" xr:uid="{F692F693-BEEC-468E-BEC7-C48978F31EC9}"/>
    <cellStyle name="Total 2 8 3 2 3 2" xfId="50190" xr:uid="{F3AED3F3-A950-4B0D-B0B8-1F4FC36D898A}"/>
    <cellStyle name="Total 2 8 3 2 3 3" xfId="50191" xr:uid="{751B80BF-B231-4BA1-B168-79A438770734}"/>
    <cellStyle name="Total 2 8 3 2 4" xfId="50192" xr:uid="{0C6B293F-B547-41C2-A447-2C808711FDCD}"/>
    <cellStyle name="Total 2 8 3 2 4 2" xfId="50193" xr:uid="{03D345FE-F994-43F9-9390-70BFF6833DDB}"/>
    <cellStyle name="Total 2 8 3 2 4 3" xfId="50194" xr:uid="{FAD252FA-012B-43A1-AEA8-B3D125385B4F}"/>
    <cellStyle name="Total 2 8 3 2 5" xfId="50195" xr:uid="{E8A6171A-D3FB-4773-8C67-A0DF30663668}"/>
    <cellStyle name="Total 2 8 3 2 5 2" xfId="50196" xr:uid="{4B9FCCD5-91C6-4211-A2E0-CFCC6AF31FD9}"/>
    <cellStyle name="Total 2 8 3 2 5 3" xfId="50197" xr:uid="{7311C110-8FE6-4B33-9175-6C6DC6241194}"/>
    <cellStyle name="Total 2 8 3 2 6" xfId="50198" xr:uid="{84A77684-FD50-452B-886A-9DFD6204631F}"/>
    <cellStyle name="Total 2 8 3 2 6 2" xfId="50199" xr:uid="{AB2A8C48-F69E-4265-90F0-3B56B5CBA705}"/>
    <cellStyle name="Total 2 8 3 2 6 3" xfId="50200" xr:uid="{EEF84340-AE79-4C90-B56F-37AE2B44907C}"/>
    <cellStyle name="Total 2 8 3 2 7" xfId="50201" xr:uid="{AB06C628-5252-44A1-912A-F3A1B36C5391}"/>
    <cellStyle name="Total 2 8 3 2 8" xfId="50202" xr:uid="{13BBEC33-374F-48A7-9D42-18275892DEAF}"/>
    <cellStyle name="Total 2 8 3 2 9" xfId="50203" xr:uid="{D156E713-5594-4F70-A0F9-D520617A59EA}"/>
    <cellStyle name="Total 2 8 3 3" xfId="50204" xr:uid="{C9F122DF-0028-4C70-8DC5-43B23540E944}"/>
    <cellStyle name="Total 2 8 3 3 2" xfId="50205" xr:uid="{5C164C57-AAC5-48D4-ACA1-53D2739185E4}"/>
    <cellStyle name="Total 2 8 3 3 2 2" xfId="50206" xr:uid="{2D84DC9B-E2EA-487C-9DAC-94D87B24D8A0}"/>
    <cellStyle name="Total 2 8 3 3 2 3" xfId="50207" xr:uid="{07ED7EA4-E5EE-46E0-BF66-9785D1B9E54F}"/>
    <cellStyle name="Total 2 8 3 3 3" xfId="50208" xr:uid="{5AF245AB-9314-4701-A11D-51A41E137825}"/>
    <cellStyle name="Total 2 8 3 3 3 2" xfId="50209" xr:uid="{2EEB3CCA-0417-4BCC-A315-F8BC2816CA78}"/>
    <cellStyle name="Total 2 8 3 3 3 3" xfId="50210" xr:uid="{437EE5D6-E8DA-4ACC-8FD8-833CEDE7BDDE}"/>
    <cellStyle name="Total 2 8 3 3 4" xfId="50211" xr:uid="{2A3B36A7-2A07-4F6A-837F-3ACA772E4773}"/>
    <cellStyle name="Total 2 8 3 3 4 2" xfId="50212" xr:uid="{84788B40-7F0A-49B6-8477-2DCC0D37B481}"/>
    <cellStyle name="Total 2 8 3 3 4 3" xfId="50213" xr:uid="{EB7F0178-8BF3-4ED4-904F-99D98A67554E}"/>
    <cellStyle name="Total 2 8 3 3 5" xfId="50214" xr:uid="{FCC59FF6-3986-4F2F-9047-7ECE72E5126D}"/>
    <cellStyle name="Total 2 8 3 3 5 2" xfId="50215" xr:uid="{F31AD474-E012-46EB-8AAA-023677FFBFB2}"/>
    <cellStyle name="Total 2 8 3 3 5 3" xfId="50216" xr:uid="{F8AE831E-F18F-468F-B479-A4E0A2246AAD}"/>
    <cellStyle name="Total 2 8 3 3 6" xfId="50217" xr:uid="{AC8C56E3-3E0F-46AC-BD4D-36E5481811FC}"/>
    <cellStyle name="Total 2 8 3 3 6 2" xfId="50218" xr:uid="{9434EB38-0AAC-4398-A6DA-06228B5934D7}"/>
    <cellStyle name="Total 2 8 3 3 6 3" xfId="50219" xr:uid="{01593859-0152-4F1B-8E09-D6E2EA6B4223}"/>
    <cellStyle name="Total 2 8 3 3 7" xfId="50220" xr:uid="{468459ED-49C8-4037-8436-724D2E6C7650}"/>
    <cellStyle name="Total 2 8 3 3 8" xfId="50221" xr:uid="{E3546009-C621-4E71-ADC3-A6CE52E52561}"/>
    <cellStyle name="Total 2 8 3 3 9" xfId="50222" xr:uid="{7DB030ED-A722-425D-AC34-069552B40EBF}"/>
    <cellStyle name="Total 2 8 3 4" xfId="50223" xr:uid="{8235CD59-182F-4CFE-896F-DCD2D542913E}"/>
    <cellStyle name="Total 2 8 3 4 2" xfId="50224" xr:uid="{FA220183-BD58-4B8F-9218-2B91821BB7C0}"/>
    <cellStyle name="Total 2 8 3 4 2 2" xfId="50225" xr:uid="{2062AA60-ED72-4850-BC45-7B145D27A1C6}"/>
    <cellStyle name="Total 2 8 3 4 2 3" xfId="50226" xr:uid="{00DD7EEC-B682-48F6-8EB0-E05AC4BE01FB}"/>
    <cellStyle name="Total 2 8 3 4 3" xfId="50227" xr:uid="{61CFD17E-8F5B-47D6-B7B1-7A9D992AD879}"/>
    <cellStyle name="Total 2 8 3 4 3 2" xfId="50228" xr:uid="{8470E585-1C60-4E87-A23B-C0374CFA40B3}"/>
    <cellStyle name="Total 2 8 3 4 3 3" xfId="50229" xr:uid="{96469443-9BAF-47EE-A8F5-EDD2A4B209E6}"/>
    <cellStyle name="Total 2 8 3 4 4" xfId="50230" xr:uid="{138099F6-F555-4C01-A908-11F17B3AC911}"/>
    <cellStyle name="Total 2 8 3 4 4 2" xfId="50231" xr:uid="{0BD81145-56BA-4D0D-8BE3-A201DEE2C047}"/>
    <cellStyle name="Total 2 8 3 4 4 3" xfId="50232" xr:uid="{9DAB9BC7-CD9D-4DB1-9C89-37F93BDD9ED3}"/>
    <cellStyle name="Total 2 8 3 4 5" xfId="50233" xr:uid="{1CFA0ED7-693B-486A-AC69-20C4B581496B}"/>
    <cellStyle name="Total 2 8 3 4 5 2" xfId="50234" xr:uid="{DB4C58AB-410F-4AFB-A349-2BFABA027258}"/>
    <cellStyle name="Total 2 8 3 4 5 3" xfId="50235" xr:uid="{52FDB733-20C2-4288-AD37-77027E44CE26}"/>
    <cellStyle name="Total 2 8 3 4 6" xfId="50236" xr:uid="{02AC98ED-0526-4055-8DB7-1D9813949B30}"/>
    <cellStyle name="Total 2 8 3 4 6 2" xfId="50237" xr:uid="{CCB1DEC0-9AB7-4139-B1D9-494FF83255E8}"/>
    <cellStyle name="Total 2 8 3 4 6 3" xfId="50238" xr:uid="{C3E00644-20D2-4E8E-8367-84F08C2A48CA}"/>
    <cellStyle name="Total 2 8 3 4 7" xfId="50239" xr:uid="{F143BB62-B418-4F98-A897-D8DAC9C25062}"/>
    <cellStyle name="Total 2 8 3 4 8" xfId="50240" xr:uid="{4260FB59-5D8B-4DFB-82A6-AA410190AF65}"/>
    <cellStyle name="Total 2 8 3 4 9" xfId="50241" xr:uid="{326ED8F9-50C6-4F34-9BC9-3026C77CB1E7}"/>
    <cellStyle name="Total 2 8 3 5" xfId="50242" xr:uid="{AC7F405F-3713-444E-B9E7-C1360A90C5D4}"/>
    <cellStyle name="Total 2 8 3 5 2" xfId="50243" xr:uid="{069D0360-F7D3-4909-B115-E01594915DA1}"/>
    <cellStyle name="Total 2 8 3 5 2 2" xfId="50244" xr:uid="{E2E412C3-9E75-4BD6-96B8-D406692A01B8}"/>
    <cellStyle name="Total 2 8 3 5 2 3" xfId="50245" xr:uid="{BACFB8C1-37EE-4B6D-93E1-139F2921C924}"/>
    <cellStyle name="Total 2 8 3 5 3" xfId="50246" xr:uid="{831129ED-A39C-47B5-89E9-0AEBD3BE7CAB}"/>
    <cellStyle name="Total 2 8 3 5 3 2" xfId="50247" xr:uid="{D25B504F-9757-44CC-A16C-D7F80AAF68A7}"/>
    <cellStyle name="Total 2 8 3 5 3 3" xfId="50248" xr:uid="{D4C746A3-24CC-4C30-9595-1FC86806167D}"/>
    <cellStyle name="Total 2 8 3 5 4" xfId="50249" xr:uid="{4B13233E-1A8D-4929-BCA0-698D894B2058}"/>
    <cellStyle name="Total 2 8 3 5 4 2" xfId="50250" xr:uid="{E09C6F5D-2952-4950-B51D-BE8D8F41140A}"/>
    <cellStyle name="Total 2 8 3 5 4 3" xfId="50251" xr:uid="{D2FAB80C-279C-4588-B03E-23ABD131D7F8}"/>
    <cellStyle name="Total 2 8 3 5 5" xfId="50252" xr:uid="{029CFB76-16F2-4CAA-A929-98A974022F7C}"/>
    <cellStyle name="Total 2 8 3 5 5 2" xfId="50253" xr:uid="{0AC4126B-DFC6-47B0-916D-2AD7072F1CAE}"/>
    <cellStyle name="Total 2 8 3 5 5 3" xfId="50254" xr:uid="{0F78D04F-4252-43C8-AD62-C7A15EDB4151}"/>
    <cellStyle name="Total 2 8 3 5 6" xfId="50255" xr:uid="{57DE0E21-4BFB-43EE-847E-EFE01AB714FE}"/>
    <cellStyle name="Total 2 8 3 5 6 2" xfId="50256" xr:uid="{F5F486E6-76BE-4C08-93EA-2A13F2AAE34D}"/>
    <cellStyle name="Total 2 8 3 5 6 3" xfId="50257" xr:uid="{32E32803-8EF1-4616-9633-97BD6D691F33}"/>
    <cellStyle name="Total 2 8 3 5 7" xfId="50258" xr:uid="{ABD231AA-CDB4-4D5B-BC8C-00D51CDABD7A}"/>
    <cellStyle name="Total 2 8 3 5 8" xfId="50259" xr:uid="{CA6EC371-819A-4870-BD54-42507A8DC72F}"/>
    <cellStyle name="Total 2 8 3 5 9" xfId="50260" xr:uid="{9C4672A8-3A08-48BB-9A24-FF212CD9AF6C}"/>
    <cellStyle name="Total 2 8 3 6" xfId="50261" xr:uid="{3CB44BC1-62E9-4BEC-848F-D94FB81C6626}"/>
    <cellStyle name="Total 2 8 3 6 2" xfId="50262" xr:uid="{E92A9A34-38A4-4942-BFC8-86AB8DAD8612}"/>
    <cellStyle name="Total 2 8 3 6 2 2" xfId="50263" xr:uid="{EF59EDB2-DC41-490A-83D9-3B243E9536C7}"/>
    <cellStyle name="Total 2 8 3 6 2 3" xfId="50264" xr:uid="{C5136621-9FFD-4A89-82A4-ACDD3E3BA5DC}"/>
    <cellStyle name="Total 2 8 3 6 3" xfId="50265" xr:uid="{CD51B2F1-80AA-4FED-A9EA-7CD8D30FC86E}"/>
    <cellStyle name="Total 2 8 3 6 3 2" xfId="50266" xr:uid="{934CD4FA-CD2A-4052-B393-0751B99102DB}"/>
    <cellStyle name="Total 2 8 3 6 3 3" xfId="50267" xr:uid="{6D427712-65DF-4BE0-A08B-1F1DBF09F7DC}"/>
    <cellStyle name="Total 2 8 3 6 4" xfId="50268" xr:uid="{63576285-2FFC-4674-825E-E4C38BC3BF40}"/>
    <cellStyle name="Total 2 8 3 6 4 2" xfId="50269" xr:uid="{780F87E9-28CF-4D54-9D35-DC83370D6E21}"/>
    <cellStyle name="Total 2 8 3 6 4 3" xfId="50270" xr:uid="{970954CA-B05E-444D-8F91-D18E5F0A4281}"/>
    <cellStyle name="Total 2 8 3 6 5" xfId="50271" xr:uid="{3079D47F-2EEA-4424-AA64-1CD9D19CDBAC}"/>
    <cellStyle name="Total 2 8 3 6 5 2" xfId="50272" xr:uid="{BAA8F957-2301-4A0E-A1DB-56ACC3818510}"/>
    <cellStyle name="Total 2 8 3 6 5 3" xfId="50273" xr:uid="{0D501A32-D224-4203-BCDC-76A9D97DDEA6}"/>
    <cellStyle name="Total 2 8 3 6 6" xfId="50274" xr:uid="{DB000DB4-34F4-4D31-893F-34B14936C088}"/>
    <cellStyle name="Total 2 8 3 6 6 2" xfId="50275" xr:uid="{7450D6CD-B44B-46DD-AFDD-C35BE3FC2F05}"/>
    <cellStyle name="Total 2 8 3 6 6 3" xfId="50276" xr:uid="{D90E4FAC-ACD8-4658-A2FB-BE00674984AD}"/>
    <cellStyle name="Total 2 8 3 6 7" xfId="50277" xr:uid="{5F715429-4539-4757-A0CA-1BBAE3C76F1F}"/>
    <cellStyle name="Total 2 8 3 6 8" xfId="50278" xr:uid="{71E961FD-E8A8-4D6A-9C86-1FCEA6506D01}"/>
    <cellStyle name="Total 2 8 3 6 9" xfId="50279" xr:uid="{311EB76E-182D-4AE7-8B04-20B6A19C9EAC}"/>
    <cellStyle name="Total 2 8 3 7" xfId="50280" xr:uid="{69AC3D5F-9F1D-4665-A4D8-4B54990F509D}"/>
    <cellStyle name="Total 2 8 3 7 2" xfId="50281" xr:uid="{E3AEEF3E-E178-4186-97A6-4B6B5E2CED83}"/>
    <cellStyle name="Total 2 8 3 7 2 2" xfId="50282" xr:uid="{89FE1A50-13CC-4DCD-9993-D2EFCE8D4821}"/>
    <cellStyle name="Total 2 8 3 7 2 3" xfId="50283" xr:uid="{9002E85F-1DA2-445E-A505-479263AA3197}"/>
    <cellStyle name="Total 2 8 3 7 3" xfId="50284" xr:uid="{D75A5BCE-7DD6-46B1-867E-CE7DD78B5A3B}"/>
    <cellStyle name="Total 2 8 3 7 3 2" xfId="50285" xr:uid="{99669D59-E317-4532-BBE3-C3DDAF2A30E1}"/>
    <cellStyle name="Total 2 8 3 7 3 3" xfId="50286" xr:uid="{27547E07-7BAB-4234-94D9-4AEC8F887C99}"/>
    <cellStyle name="Total 2 8 3 7 4" xfId="50287" xr:uid="{A4AD0C64-9AAB-4796-A222-B86E83BBE358}"/>
    <cellStyle name="Total 2 8 3 7 4 2" xfId="50288" xr:uid="{ABD71591-40E5-4548-8878-F4156BADD4BE}"/>
    <cellStyle name="Total 2 8 3 7 4 3" xfId="50289" xr:uid="{560457A7-1685-4C33-A6F6-2C1064681A4C}"/>
    <cellStyle name="Total 2 8 3 7 5" xfId="50290" xr:uid="{68AA612C-8800-4B83-9B40-7E84F691D9D2}"/>
    <cellStyle name="Total 2 8 3 7 5 2" xfId="50291" xr:uid="{51D2FD68-1A5B-4E62-9C98-B973506FF91C}"/>
    <cellStyle name="Total 2 8 3 7 5 3" xfId="50292" xr:uid="{CBB13CD1-901B-4AF5-AF54-221843F94D7D}"/>
    <cellStyle name="Total 2 8 3 7 6" xfId="50293" xr:uid="{3E634C0D-48BA-43CD-BE5C-17FD3108C4B8}"/>
    <cellStyle name="Total 2 8 3 7 6 2" xfId="50294" xr:uid="{54B83E0C-9394-4676-9E4D-829459044063}"/>
    <cellStyle name="Total 2 8 3 7 6 3" xfId="50295" xr:uid="{70778FB8-1835-4D79-9DC9-4E6E820B69E0}"/>
    <cellStyle name="Total 2 8 3 7 7" xfId="50296" xr:uid="{33244658-9BE4-49F1-867D-17043B24ADFC}"/>
    <cellStyle name="Total 2 8 3 7 8" xfId="50297" xr:uid="{BD94C32D-1808-47C0-8CC9-060FD206CF30}"/>
    <cellStyle name="Total 2 8 3 7 9" xfId="50298" xr:uid="{6A9A0945-2654-41D1-A4FA-954DEEF508AC}"/>
    <cellStyle name="Total 2 8 3 8" xfId="50299" xr:uid="{2AB9F4B6-C63B-458C-9C10-9EC994AAE29A}"/>
    <cellStyle name="Total 2 8 3 8 2" xfId="50300" xr:uid="{0B88F67F-434E-48A2-AC0E-296FCAFB250A}"/>
    <cellStyle name="Total 2 8 3 8 2 2" xfId="50301" xr:uid="{CF612EAA-9C9A-4C74-AE28-12DF6BD9719B}"/>
    <cellStyle name="Total 2 8 3 8 2 3" xfId="50302" xr:uid="{B806FBDA-F6E3-44D9-9669-51CCC85D7BF1}"/>
    <cellStyle name="Total 2 8 3 8 3" xfId="50303" xr:uid="{756A2A5F-A08C-42C0-82A2-48762BE047E5}"/>
    <cellStyle name="Total 2 8 3 8 3 2" xfId="50304" xr:uid="{64B63702-C242-470D-838A-87D233109FC1}"/>
    <cellStyle name="Total 2 8 3 8 3 3" xfId="50305" xr:uid="{A53BC27B-E4F1-424F-9CD3-7690E4183CA1}"/>
    <cellStyle name="Total 2 8 3 8 4" xfId="50306" xr:uid="{05B5E838-2B25-404B-9849-BA30F3C33E11}"/>
    <cellStyle name="Total 2 8 3 8 4 2" xfId="50307" xr:uid="{B6DCB0D7-379D-44AE-8749-D0A24DD913A9}"/>
    <cellStyle name="Total 2 8 3 8 4 3" xfId="50308" xr:uid="{8E5AB8F9-2F23-41C4-BB34-87EE8FDC81F1}"/>
    <cellStyle name="Total 2 8 3 8 5" xfId="50309" xr:uid="{BCC1ACDA-91A4-4754-94C5-6F72589DE785}"/>
    <cellStyle name="Total 2 8 3 8 5 2" xfId="50310" xr:uid="{798E9988-9906-4CA9-A75D-B1B785A915E4}"/>
    <cellStyle name="Total 2 8 3 8 5 3" xfId="50311" xr:uid="{0D2E5C5D-9745-4A3E-B9BF-53242351B5FC}"/>
    <cellStyle name="Total 2 8 3 8 6" xfId="50312" xr:uid="{FB8BB8A9-CFD7-4BFC-B83F-A79AB60941A5}"/>
    <cellStyle name="Total 2 8 3 8 6 2" xfId="50313" xr:uid="{8E70F9D9-F0EB-4BE5-B365-3D41FF3CCE15}"/>
    <cellStyle name="Total 2 8 3 8 6 3" xfId="50314" xr:uid="{E9269176-5731-42E5-A99B-79ACCB2F4177}"/>
    <cellStyle name="Total 2 8 3 8 7" xfId="50315" xr:uid="{74D3A37A-A842-4774-845E-6CA407B668A0}"/>
    <cellStyle name="Total 2 8 3 8 8" xfId="50316" xr:uid="{B865D390-6858-4F31-831E-AD958FFF976A}"/>
    <cellStyle name="Total 2 8 3 8 9" xfId="50317" xr:uid="{AE6E871B-BA75-4035-9257-3B104D15641D}"/>
    <cellStyle name="Total 2 8 3 9" xfId="50318" xr:uid="{ECCAF1AF-C7B5-48AD-9A30-C324BCCDCE9C}"/>
    <cellStyle name="Total 2 8 3 9 2" xfId="50319" xr:uid="{E9C29165-D6FC-4475-897E-5CD2C902A1B8}"/>
    <cellStyle name="Total 2 8 3 9 2 2" xfId="50320" xr:uid="{AD9FC24E-67E3-46C4-A964-AA7B92823E56}"/>
    <cellStyle name="Total 2 8 3 9 2 3" xfId="50321" xr:uid="{8E358A0C-7F09-4F1E-BABE-E8041365CBBE}"/>
    <cellStyle name="Total 2 8 3 9 3" xfId="50322" xr:uid="{54EEA50C-4CCA-4608-BEB1-780234BEFD99}"/>
    <cellStyle name="Total 2 8 3 9 3 2" xfId="50323" xr:uid="{8BE707FF-9C3A-43DA-AA35-0F169D125043}"/>
    <cellStyle name="Total 2 8 3 9 3 3" xfId="50324" xr:uid="{EA1772D1-A99D-4E3A-9288-0E945E9D8BA2}"/>
    <cellStyle name="Total 2 8 3 9 4" xfId="50325" xr:uid="{FCBA0525-E4DA-46BF-88D4-3EE1D4C06CC2}"/>
    <cellStyle name="Total 2 8 3 9 4 2" xfId="50326" xr:uid="{6BD78459-C073-4502-A6C1-B0480A1A681A}"/>
    <cellStyle name="Total 2 8 3 9 4 3" xfId="50327" xr:uid="{77F8BF8F-A8D8-425B-926F-146E312AA083}"/>
    <cellStyle name="Total 2 8 3 9 5" xfId="50328" xr:uid="{B8EF9560-8850-433E-914D-6F22F3E34D6A}"/>
    <cellStyle name="Total 2 8 3 9 5 2" xfId="50329" xr:uid="{C6E73510-7070-4B7C-9A7D-DD0661B46E03}"/>
    <cellStyle name="Total 2 8 3 9 5 3" xfId="50330" xr:uid="{E0EAE304-6BE4-4555-81E1-90D83A27B10E}"/>
    <cellStyle name="Total 2 8 3 9 6" xfId="50331" xr:uid="{8C17BF36-38C5-49B9-B9AF-DAAD84B6B1D0}"/>
    <cellStyle name="Total 2 8 3 9 6 2" xfId="50332" xr:uid="{F128513C-E10D-46FE-AA2D-071F26C624ED}"/>
    <cellStyle name="Total 2 8 3 9 6 3" xfId="50333" xr:uid="{CA4212DC-AEC4-410D-A290-747039F96F09}"/>
    <cellStyle name="Total 2 8 3 9 7" xfId="50334" xr:uid="{87842A63-12BC-46C4-BD0C-7B3A00FE7F1C}"/>
    <cellStyle name="Total 2 8 3 9 8" xfId="50335" xr:uid="{DB169F15-9D59-47E5-81E2-36319B6C6155}"/>
    <cellStyle name="Total 2 8 4" xfId="50336" xr:uid="{50C38B1F-9591-4A07-9E46-28CC4F243C68}"/>
    <cellStyle name="Total 2 8 4 10" xfId="50337" xr:uid="{20101EBF-B5AE-4045-A234-683E8833C310}"/>
    <cellStyle name="Total 2 8 4 11" xfId="50338" xr:uid="{539F8D54-0765-4557-9DA4-FE97DCDC9370}"/>
    <cellStyle name="Total 2 8 4 2" xfId="50339" xr:uid="{233FADFA-FA23-4758-95D9-A86559365546}"/>
    <cellStyle name="Total 2 8 4 2 2" xfId="50340" xr:uid="{67C80CDE-8AAA-4046-8515-71AF133B5D6C}"/>
    <cellStyle name="Total 2 8 4 2 3" xfId="50341" xr:uid="{283DD837-696B-430D-B208-58244589833F}"/>
    <cellStyle name="Total 2 8 4 2 4" xfId="50342" xr:uid="{CAAE310A-2A0B-4095-B3F8-9D94BD90AF73}"/>
    <cellStyle name="Total 2 8 4 3" xfId="50343" xr:uid="{1C76B491-8879-4471-93E1-9A8C3726BB60}"/>
    <cellStyle name="Total 2 8 4 3 2" xfId="50344" xr:uid="{86EF2D21-C83E-4102-89DC-2B147EA760AA}"/>
    <cellStyle name="Total 2 8 4 3 3" xfId="50345" xr:uid="{B04FFE30-3110-4544-BAB3-B2B1C1A62ADA}"/>
    <cellStyle name="Total 2 8 4 3 4" xfId="50346" xr:uid="{A45662BB-64F9-4A19-9B79-9CEBCEEC2063}"/>
    <cellStyle name="Total 2 8 4 4" xfId="50347" xr:uid="{4E282858-6420-48CC-A30A-AE39C6A10802}"/>
    <cellStyle name="Total 2 8 4 4 2" xfId="50348" xr:uid="{7A8E3C95-5544-41B3-9222-BD8F0BC33B06}"/>
    <cellStyle name="Total 2 8 4 4 3" xfId="50349" xr:uid="{B7B8B709-9EE7-44A2-BAF7-DA0BE01341B1}"/>
    <cellStyle name="Total 2 8 4 4 4" xfId="50350" xr:uid="{F8E4A223-4875-41F4-AF43-9B9D84BFF46E}"/>
    <cellStyle name="Total 2 8 4 5" xfId="50351" xr:uid="{57D66273-F680-4B53-AAF6-F078AE3969B4}"/>
    <cellStyle name="Total 2 8 4 5 2" xfId="50352" xr:uid="{2B0359F7-C706-4D6F-BE27-6335339888B2}"/>
    <cellStyle name="Total 2 8 4 5 3" xfId="50353" xr:uid="{B6552C63-1B34-4059-BA86-BF78B52BDCFF}"/>
    <cellStyle name="Total 2 8 4 5 4" xfId="50354" xr:uid="{A6872671-84E5-4417-921B-AF74D22443F0}"/>
    <cellStyle name="Total 2 8 4 6" xfId="50355" xr:uid="{F15E0B18-4BB4-4E17-9509-28D2304EBD2D}"/>
    <cellStyle name="Total 2 8 4 6 2" xfId="50356" xr:uid="{C6F00550-D1B2-4C88-BD41-3B18347D11A8}"/>
    <cellStyle name="Total 2 8 4 6 3" xfId="50357" xr:uid="{7D01188E-2B44-4670-B77C-C7AA788DCDEB}"/>
    <cellStyle name="Total 2 8 4 6 4" xfId="50358" xr:uid="{51A83D4E-9646-42BA-8D44-1BABD798BA04}"/>
    <cellStyle name="Total 2 8 4 7" xfId="50359" xr:uid="{C9F657F7-8962-4EF7-8149-B852B236B6C2}"/>
    <cellStyle name="Total 2 8 4 8" xfId="50360" xr:uid="{7211A95B-5C92-4B46-957B-B51F0D438363}"/>
    <cellStyle name="Total 2 8 4 9" xfId="50361" xr:uid="{3AC777C5-B1E2-4549-9C82-64DB18CD59E4}"/>
    <cellStyle name="Total 2 8 5" xfId="50362" xr:uid="{C4BD1D95-F8B2-4C66-BD54-79C15FA13ED5}"/>
    <cellStyle name="Total 2 8 5 10" xfId="50363" xr:uid="{E22A2B35-F689-4044-A2C8-A695CB263109}"/>
    <cellStyle name="Total 2 8 5 11" xfId="50364" xr:uid="{FE7D1AC9-2E3C-452E-BFDD-81832F26866B}"/>
    <cellStyle name="Total 2 8 5 2" xfId="50365" xr:uid="{00B971E7-D91E-47FF-A722-A302949F6059}"/>
    <cellStyle name="Total 2 8 5 2 2" xfId="50366" xr:uid="{1A730CCF-B854-4D95-B63D-877F65983A2A}"/>
    <cellStyle name="Total 2 8 5 2 3" xfId="50367" xr:uid="{BDAD25EA-46B2-4013-B889-1409172B9532}"/>
    <cellStyle name="Total 2 8 5 2 4" xfId="50368" xr:uid="{996113EF-9E1E-42EE-8E77-16DE6DB78A78}"/>
    <cellStyle name="Total 2 8 5 3" xfId="50369" xr:uid="{A749AE19-554C-4370-BC25-218646C67AB5}"/>
    <cellStyle name="Total 2 8 5 3 2" xfId="50370" xr:uid="{48C1F313-5FBD-4BD0-B3AC-5F29F842E2DE}"/>
    <cellStyle name="Total 2 8 5 3 3" xfId="50371" xr:uid="{11563D89-5F1C-4236-9295-A9C5F48E22CB}"/>
    <cellStyle name="Total 2 8 5 3 4" xfId="50372" xr:uid="{23114719-768D-4DAD-8B3E-0F9406660142}"/>
    <cellStyle name="Total 2 8 5 4" xfId="50373" xr:uid="{3A7D7986-23E6-45B6-9A3E-C1C67DC7DA32}"/>
    <cellStyle name="Total 2 8 5 4 2" xfId="50374" xr:uid="{C9046218-0C91-4590-9B55-C160319FCC26}"/>
    <cellStyle name="Total 2 8 5 4 3" xfId="50375" xr:uid="{B533A652-C351-4E71-BA05-BEE2DD5883EB}"/>
    <cellStyle name="Total 2 8 5 4 4" xfId="50376" xr:uid="{EDD96B3E-C7EC-412F-9343-BBBAED97FCB3}"/>
    <cellStyle name="Total 2 8 5 5" xfId="50377" xr:uid="{71534D40-03ED-434C-BEE5-4CF5C3667CDB}"/>
    <cellStyle name="Total 2 8 5 5 2" xfId="50378" xr:uid="{E54CF6C5-D833-4248-8EDC-C78030589C6C}"/>
    <cellStyle name="Total 2 8 5 5 3" xfId="50379" xr:uid="{ABACF48A-132C-4974-B6DC-955031937DE8}"/>
    <cellStyle name="Total 2 8 5 5 4" xfId="50380" xr:uid="{96F6D31C-7325-44A3-BDCC-A59FEAC49145}"/>
    <cellStyle name="Total 2 8 5 6" xfId="50381" xr:uid="{356BB20D-574D-4C1F-8D13-74720C628C9F}"/>
    <cellStyle name="Total 2 8 5 6 2" xfId="50382" xr:uid="{FBCD68ED-6B75-4BB4-A2CB-72FBA64378F5}"/>
    <cellStyle name="Total 2 8 5 6 3" xfId="50383" xr:uid="{2A196D77-2487-4195-B2E4-6D7BAF660570}"/>
    <cellStyle name="Total 2 8 5 6 4" xfId="50384" xr:uid="{BB73A30E-402D-40DA-AC4B-ECB1EF11E949}"/>
    <cellStyle name="Total 2 8 5 7" xfId="50385" xr:uid="{FCCD91B2-0F49-4B2D-A71F-952B90835484}"/>
    <cellStyle name="Total 2 8 5 8" xfId="50386" xr:uid="{445D36E7-BBCB-453F-8299-FE2AC0710562}"/>
    <cellStyle name="Total 2 8 5 9" xfId="50387" xr:uid="{3FFD24D6-3EBF-4039-BD33-6F7DABF480C8}"/>
    <cellStyle name="Total 2 8 6" xfId="50388" xr:uid="{8C07E85A-E07A-4765-92B0-8EDD79EC0B7F}"/>
    <cellStyle name="Total 2 8 6 2" xfId="50389" xr:uid="{E72677E4-E169-4315-9AB7-AE179391696F}"/>
    <cellStyle name="Total 2 8 6 2 2" xfId="50390" xr:uid="{B2497C71-528F-4551-B1EB-17925121A5DB}"/>
    <cellStyle name="Total 2 8 6 2 3" xfId="50391" xr:uid="{0E4920E3-E097-4EE2-A0A5-D6BB1C3FACA6}"/>
    <cellStyle name="Total 2 8 6 3" xfId="50392" xr:uid="{A6D7464A-1047-4279-9D09-C5ED078D4948}"/>
    <cellStyle name="Total 2 8 6 3 2" xfId="50393" xr:uid="{D35FAB27-BF9B-4759-B9C7-E83EBFF6141D}"/>
    <cellStyle name="Total 2 8 6 3 3" xfId="50394" xr:uid="{C28DC6AF-F547-496B-8E37-0249C6786545}"/>
    <cellStyle name="Total 2 8 6 4" xfId="50395" xr:uid="{D5292D72-E4C4-4246-B12E-5E8B6C4C2053}"/>
    <cellStyle name="Total 2 8 6 4 2" xfId="50396" xr:uid="{C0ED3B69-6931-4583-AF91-F2853D513216}"/>
    <cellStyle name="Total 2 8 6 4 3" xfId="50397" xr:uid="{49FEB176-CFE7-4F98-BCB8-9DE30D788A26}"/>
    <cellStyle name="Total 2 8 6 5" xfId="50398" xr:uid="{3FD82572-9290-4689-9D3D-708EF3476C53}"/>
    <cellStyle name="Total 2 8 6 5 2" xfId="50399" xr:uid="{980FB19E-D190-45E7-A0DD-365AEFDDDC6B}"/>
    <cellStyle name="Total 2 8 6 5 3" xfId="50400" xr:uid="{A086DB2A-C24E-4293-BF9E-E4655F542778}"/>
    <cellStyle name="Total 2 8 6 6" xfId="50401" xr:uid="{75F98B2A-1E95-4C13-8059-733E1A430625}"/>
    <cellStyle name="Total 2 8 6 6 2" xfId="50402" xr:uid="{E22CF680-6F3E-4AF4-88BF-554B50703076}"/>
    <cellStyle name="Total 2 8 6 6 3" xfId="50403" xr:uid="{2905C3E8-677B-4CD4-AE09-52F74B7E7FE3}"/>
    <cellStyle name="Total 2 8 6 7" xfId="50404" xr:uid="{BFD605D2-6AA5-4549-ADA7-74117F97657D}"/>
    <cellStyle name="Total 2 8 6 8" xfId="50405" xr:uid="{9D0345FE-D2F7-48DA-BFBE-7195A690B774}"/>
    <cellStyle name="Total 2 8 6 9" xfId="50406" xr:uid="{E054B3D6-765C-4C42-B188-DE3432F12631}"/>
    <cellStyle name="Total 2 8 7" xfId="50407" xr:uid="{849D88D6-B3D8-4B53-AADB-A310538CFD86}"/>
    <cellStyle name="Total 2 8 7 2" xfId="50408" xr:uid="{22744194-6E4A-42E1-8D57-B141FCBD5D89}"/>
    <cellStyle name="Total 2 8 7 2 2" xfId="50409" xr:uid="{46F07519-D4A3-4517-948F-76390C882177}"/>
    <cellStyle name="Total 2 8 7 2 3" xfId="50410" xr:uid="{1A4251D5-ED22-4001-8007-8A87AC41EDED}"/>
    <cellStyle name="Total 2 8 7 3" xfId="50411" xr:uid="{14992806-AF76-4B4E-BBA7-3A1A987C7501}"/>
    <cellStyle name="Total 2 8 7 3 2" xfId="50412" xr:uid="{3A6D3E6C-E959-4430-9742-48BE70C7B002}"/>
    <cellStyle name="Total 2 8 7 3 3" xfId="50413" xr:uid="{3F5B1686-8568-4FFC-AF3B-FE91C491615D}"/>
    <cellStyle name="Total 2 8 7 4" xfId="50414" xr:uid="{F81F8507-5D83-43BF-AD2C-B5BD59C3948E}"/>
    <cellStyle name="Total 2 8 7 4 2" xfId="50415" xr:uid="{D907DFC1-9E75-4D03-BC5B-424A3EEE75BA}"/>
    <cellStyle name="Total 2 8 7 4 3" xfId="50416" xr:uid="{F008081B-3796-497F-99ED-38DC9069D5FC}"/>
    <cellStyle name="Total 2 8 7 5" xfId="50417" xr:uid="{5DA41127-9818-4ECD-BAC8-FE182BC6D616}"/>
    <cellStyle name="Total 2 8 7 5 2" xfId="50418" xr:uid="{603DB25E-AA03-4640-8AA8-A0FB438D2BB5}"/>
    <cellStyle name="Total 2 8 7 5 3" xfId="50419" xr:uid="{4CEDD0B5-273E-432F-ADBA-E8E276AB9E68}"/>
    <cellStyle name="Total 2 8 7 6" xfId="50420" xr:uid="{328F47E6-50FF-434A-9F64-BC48C0F9DE65}"/>
    <cellStyle name="Total 2 8 7 6 2" xfId="50421" xr:uid="{11F34A5B-AC31-4989-9534-485B9492BC94}"/>
    <cellStyle name="Total 2 8 7 6 3" xfId="50422" xr:uid="{0C75D3DD-6D9C-4CAA-B3EB-F9180841F5A5}"/>
    <cellStyle name="Total 2 8 7 7" xfId="50423" xr:uid="{5FE8939C-2BE0-424C-9670-84D0758D6E31}"/>
    <cellStyle name="Total 2 8 7 8" xfId="50424" xr:uid="{E526F3B1-0CA0-4C9C-A564-8CFB1BD6DCB5}"/>
    <cellStyle name="Total 2 8 7 9" xfId="50425" xr:uid="{19B12518-BC9C-40EC-8020-C8472C1BDFEE}"/>
    <cellStyle name="Total 2 8 8" xfId="50426" xr:uid="{7058ADE3-636A-4A1B-A9CB-8D55BA79D3EF}"/>
    <cellStyle name="Total 2 8 8 2" xfId="50427" xr:uid="{3A88F725-2F20-41C8-B398-4FE1BCB92115}"/>
    <cellStyle name="Total 2 8 8 2 2" xfId="50428" xr:uid="{4569B278-B886-4BEB-92CA-0828CCD0999F}"/>
    <cellStyle name="Total 2 8 8 2 3" xfId="50429" xr:uid="{69A786F8-10B5-4114-94CC-F3B719634795}"/>
    <cellStyle name="Total 2 8 8 3" xfId="50430" xr:uid="{E412BD02-6E1A-4E13-A582-71274084B5D8}"/>
    <cellStyle name="Total 2 8 8 3 2" xfId="50431" xr:uid="{6CB79E8C-C76E-41EF-A744-C3BB9AD879B3}"/>
    <cellStyle name="Total 2 8 8 3 3" xfId="50432" xr:uid="{AA5772BB-0800-46A8-BC5E-218DFB4B18CE}"/>
    <cellStyle name="Total 2 8 8 4" xfId="50433" xr:uid="{21F8B375-7F20-4BF3-AB4F-0A7A668AAAB2}"/>
    <cellStyle name="Total 2 8 8 4 2" xfId="50434" xr:uid="{FF45CF7C-60C3-4E3D-96A7-8E38399945B0}"/>
    <cellStyle name="Total 2 8 8 4 3" xfId="50435" xr:uid="{E431F5CF-AB0A-4F3D-BB70-0B909694F13E}"/>
    <cellStyle name="Total 2 8 8 5" xfId="50436" xr:uid="{E25D53FB-22CB-4CD2-B76B-D9ED6269C826}"/>
    <cellStyle name="Total 2 8 8 5 2" xfId="50437" xr:uid="{E77B9B99-AE40-4361-B25B-6B6E271E75FF}"/>
    <cellStyle name="Total 2 8 8 5 3" xfId="50438" xr:uid="{A2A45089-2E90-4A79-BF28-F8F63909E81E}"/>
    <cellStyle name="Total 2 8 8 6" xfId="50439" xr:uid="{7C60DC1D-2B5D-40F5-ACF5-5658B9C53C23}"/>
    <cellStyle name="Total 2 8 8 6 2" xfId="50440" xr:uid="{B71C1158-4F60-48A3-96EF-157F67882469}"/>
    <cellStyle name="Total 2 8 8 6 3" xfId="50441" xr:uid="{0BF25C91-DDAB-44FE-B467-F416E4894449}"/>
    <cellStyle name="Total 2 8 8 7" xfId="50442" xr:uid="{74BBC268-CEF7-4FE0-B491-AD09BA216CB9}"/>
    <cellStyle name="Total 2 8 8 8" xfId="50443" xr:uid="{FA6B5677-1924-49B0-999A-AFC463A6FCEB}"/>
    <cellStyle name="Total 2 8 8 9" xfId="50444" xr:uid="{9F6E6BB0-D4DE-46DD-A611-2D9875D871FF}"/>
    <cellStyle name="Total 2 8 9" xfId="50445" xr:uid="{2188F359-E989-4976-9BE4-2E0863C19DCB}"/>
    <cellStyle name="Total 2 8 9 2" xfId="50446" xr:uid="{8EDC04F5-2998-43D1-93DB-B671CE5CA1F3}"/>
    <cellStyle name="Total 2 8 9 2 2" xfId="50447" xr:uid="{1E6B9F51-04D7-4A4C-A1B7-83D76D319760}"/>
    <cellStyle name="Total 2 8 9 2 3" xfId="50448" xr:uid="{0B1E0FCB-F371-4F9A-A675-E7009B8369E3}"/>
    <cellStyle name="Total 2 8 9 3" xfId="50449" xr:uid="{636E9601-6D67-4C13-AE01-ECBFBAD99F4A}"/>
    <cellStyle name="Total 2 8 9 3 2" xfId="50450" xr:uid="{FB8E3F3B-E471-4D43-8204-7054B42BFBE3}"/>
    <cellStyle name="Total 2 8 9 3 3" xfId="50451" xr:uid="{41E53A01-39C1-4EA0-814B-1D2C08FADE1C}"/>
    <cellStyle name="Total 2 8 9 4" xfId="50452" xr:uid="{3C7AF95E-3FA3-4D1B-AEA3-317B70DDD076}"/>
    <cellStyle name="Total 2 8 9 4 2" xfId="50453" xr:uid="{F592D150-772A-4DA1-B773-EF3AC97AAD87}"/>
    <cellStyle name="Total 2 8 9 4 3" xfId="50454" xr:uid="{86BA4F9D-5A79-4E72-A572-30C18FA86DDD}"/>
    <cellStyle name="Total 2 8 9 5" xfId="50455" xr:uid="{2D240D39-0104-4320-A83E-51F251AE238F}"/>
    <cellStyle name="Total 2 8 9 5 2" xfId="50456" xr:uid="{20A27F16-1551-4CB0-A894-340A801F21E6}"/>
    <cellStyle name="Total 2 8 9 5 3" xfId="50457" xr:uid="{4DBCD1F7-6770-4F2A-BFA1-BBA7ABF7E781}"/>
    <cellStyle name="Total 2 8 9 6" xfId="50458" xr:uid="{827E33CB-4E7B-4023-B4F5-D87A27A9F887}"/>
    <cellStyle name="Total 2 8 9 6 2" xfId="50459" xr:uid="{F79F942B-4D93-4C11-B89C-54727CA70484}"/>
    <cellStyle name="Total 2 8 9 6 3" xfId="50460" xr:uid="{D0B18809-1D65-4C31-B8FD-FA7164198069}"/>
    <cellStyle name="Total 2 8 9 7" xfId="50461" xr:uid="{EC7A2688-4E59-4CBA-A6C2-43E7547D1959}"/>
    <cellStyle name="Total 2 8 9 8" xfId="50462" xr:uid="{95385ACC-1391-4BC1-9E4E-99D3E4A191B7}"/>
    <cellStyle name="Total 2 8 9 9" xfId="50463" xr:uid="{9B1CD4A9-5415-48F8-BE79-8A1D4045B4AC}"/>
    <cellStyle name="Total 2 9" xfId="50464" xr:uid="{E05C0279-0461-4BCD-A42F-4E7EB09496BC}"/>
    <cellStyle name="Total 2 9 10" xfId="50465" xr:uid="{1DA035F2-A0C8-4B01-93AA-9BD23E43419F}"/>
    <cellStyle name="Total 2 9 10 2" xfId="50466" xr:uid="{A2C61E53-87AF-407B-B1A3-11AB91D7BD36}"/>
    <cellStyle name="Total 2 9 10 2 2" xfId="50467" xr:uid="{8EBC3713-5ED2-460A-910C-4BD040698049}"/>
    <cellStyle name="Total 2 9 10 2 3" xfId="50468" xr:uid="{E6CD0127-C66C-4F36-B30E-DC1B2202D8E7}"/>
    <cellStyle name="Total 2 9 10 3" xfId="50469" xr:uid="{7BA13B4D-EB45-4051-BB36-244EDB0FD041}"/>
    <cellStyle name="Total 2 9 10 3 2" xfId="50470" xr:uid="{983F0F9A-8DAD-4313-B44C-FA6FA5766323}"/>
    <cellStyle name="Total 2 9 10 3 3" xfId="50471" xr:uid="{33072C39-B32B-4373-A12B-1CBF3057ACBD}"/>
    <cellStyle name="Total 2 9 10 4" xfId="50472" xr:uid="{759C3219-A5B6-41D3-AFD0-BA4DB133AB35}"/>
    <cellStyle name="Total 2 9 10 4 2" xfId="50473" xr:uid="{D4A20579-8639-4CFF-B2EE-F74F38533F4E}"/>
    <cellStyle name="Total 2 9 10 4 3" xfId="50474" xr:uid="{A9F3254E-A323-44AA-8CCE-16980264CF57}"/>
    <cellStyle name="Total 2 9 10 5" xfId="50475" xr:uid="{88A0222A-9163-47AE-B4F4-59235DDF878C}"/>
    <cellStyle name="Total 2 9 10 5 2" xfId="50476" xr:uid="{CB7B345E-065F-4083-AB3A-6F844FBA44BE}"/>
    <cellStyle name="Total 2 9 10 5 3" xfId="50477" xr:uid="{8F762860-4952-4E32-91B8-8AC97F305A36}"/>
    <cellStyle name="Total 2 9 10 6" xfId="50478" xr:uid="{3F9CE6FB-A11D-4263-BEFE-9AF68CD86BB8}"/>
    <cellStyle name="Total 2 9 10 6 2" xfId="50479" xr:uid="{764A2F90-BEC4-468D-8BD7-F996737EC52D}"/>
    <cellStyle name="Total 2 9 10 6 3" xfId="50480" xr:uid="{A019EF06-F9C4-4040-A5A4-7F3AC134CD06}"/>
    <cellStyle name="Total 2 9 10 7" xfId="50481" xr:uid="{22F9F11C-4E99-488E-A89C-15EBFCC0ACE9}"/>
    <cellStyle name="Total 2 9 10 8" xfId="50482" xr:uid="{FB1E6359-6C18-4F48-A567-9F84DCBB3619}"/>
    <cellStyle name="Total 2 9 10 9" xfId="50483" xr:uid="{12CED50C-29B6-4550-B5A9-2807FD8DACEE}"/>
    <cellStyle name="Total 2 9 11" xfId="50484" xr:uid="{87952DD5-5DFA-420F-AF24-27A6220B0E2A}"/>
    <cellStyle name="Total 2 9 11 2" xfId="50485" xr:uid="{0431C726-489E-4E22-B40B-7A29C6D40F5E}"/>
    <cellStyle name="Total 2 9 11 2 2" xfId="50486" xr:uid="{30252CD1-CB27-4FC4-B574-A15BA09033A5}"/>
    <cellStyle name="Total 2 9 11 2 3" xfId="50487" xr:uid="{EF1AFEE0-1F4D-4C4A-829A-850A6505FABC}"/>
    <cellStyle name="Total 2 9 11 3" xfId="50488" xr:uid="{A33E8E46-445F-4ED3-8B91-00CCAD4797C5}"/>
    <cellStyle name="Total 2 9 11 3 2" xfId="50489" xr:uid="{505C0365-F3CB-4C00-B699-856089AB942E}"/>
    <cellStyle name="Total 2 9 11 3 3" xfId="50490" xr:uid="{12FCFDCB-FCDB-42B7-9C11-B26C7BB9BD53}"/>
    <cellStyle name="Total 2 9 11 4" xfId="50491" xr:uid="{F32DF484-78F2-418E-B95A-302A48134C39}"/>
    <cellStyle name="Total 2 9 11 4 2" xfId="50492" xr:uid="{FE3EB3AA-9D31-499D-93FE-0F90A3B1B45E}"/>
    <cellStyle name="Total 2 9 11 4 3" xfId="50493" xr:uid="{F704DF82-19BD-4342-ABA1-6DFF0B30394A}"/>
    <cellStyle name="Total 2 9 11 5" xfId="50494" xr:uid="{3EC649CC-9F8F-49C4-9D7C-DAB8669EE130}"/>
    <cellStyle name="Total 2 9 11 5 2" xfId="50495" xr:uid="{3D6425D2-243E-48EC-87B3-20A5CBE5CEBC}"/>
    <cellStyle name="Total 2 9 11 5 3" xfId="50496" xr:uid="{78D0D251-17F2-425B-90EE-4BCF1B325F40}"/>
    <cellStyle name="Total 2 9 11 6" xfId="50497" xr:uid="{A1EB7148-E3DF-4BE0-95A3-F0B604F71255}"/>
    <cellStyle name="Total 2 9 11 6 2" xfId="50498" xr:uid="{073D5C8E-A199-4F1F-AF94-961C2259E1E7}"/>
    <cellStyle name="Total 2 9 11 6 3" xfId="50499" xr:uid="{643E2759-7219-44B3-A4FA-744BD30F4CBA}"/>
    <cellStyle name="Total 2 9 11 7" xfId="50500" xr:uid="{965C3802-C6C8-404C-AE15-1C90A2FA858B}"/>
    <cellStyle name="Total 2 9 11 8" xfId="50501" xr:uid="{14B3D670-6DAC-4DF1-8A2C-CB535C245866}"/>
    <cellStyle name="Total 2 9 11 9" xfId="50502" xr:uid="{FA815E01-A737-4C6F-B982-209D9789BFBC}"/>
    <cellStyle name="Total 2 9 12" xfId="50503" xr:uid="{44B1B070-7259-4964-8304-0E046DD63EB3}"/>
    <cellStyle name="Total 2 9 12 2" xfId="50504" xr:uid="{B92956DE-D98B-4A03-8BBA-9928A47B371B}"/>
    <cellStyle name="Total 2 9 12 2 2" xfId="50505" xr:uid="{313C9001-A0BC-479A-9E52-15FA2DEDC7C0}"/>
    <cellStyle name="Total 2 9 12 2 3" xfId="50506" xr:uid="{8294CD5E-C195-4470-AC89-907163DFDFDD}"/>
    <cellStyle name="Total 2 9 12 3" xfId="50507" xr:uid="{DA99F9FD-D96B-43E0-A9C0-E7F32E22A342}"/>
    <cellStyle name="Total 2 9 12 3 2" xfId="50508" xr:uid="{63194572-9921-4BEC-AF13-4D4449C27553}"/>
    <cellStyle name="Total 2 9 12 3 3" xfId="50509" xr:uid="{15A8689F-D658-4AAA-9B22-1B2AE0D9934F}"/>
    <cellStyle name="Total 2 9 12 4" xfId="50510" xr:uid="{14CDCC82-861A-4905-9DE1-3443FDC0F096}"/>
    <cellStyle name="Total 2 9 12 4 2" xfId="50511" xr:uid="{B53025DD-3933-45B6-98BF-68398E9528CF}"/>
    <cellStyle name="Total 2 9 12 4 3" xfId="50512" xr:uid="{C664A645-0E07-432D-AFBF-F8813DA63D6D}"/>
    <cellStyle name="Total 2 9 12 5" xfId="50513" xr:uid="{A9538344-83C2-4328-89F1-FEF3F6A484AD}"/>
    <cellStyle name="Total 2 9 12 5 2" xfId="50514" xr:uid="{3F2FC9CF-FB83-4E8D-8BC2-3B8619D8FCEA}"/>
    <cellStyle name="Total 2 9 12 5 3" xfId="50515" xr:uid="{2120DA5E-B625-4FAF-B48D-109413A2C688}"/>
    <cellStyle name="Total 2 9 12 6" xfId="50516" xr:uid="{4B8C3BB9-426A-4BBD-828B-701D97535D95}"/>
    <cellStyle name="Total 2 9 12 6 2" xfId="50517" xr:uid="{2DE967C9-4702-427E-82FF-CAF18F32961C}"/>
    <cellStyle name="Total 2 9 12 6 3" xfId="50518" xr:uid="{38DBB90A-61E9-4E61-80D5-DE067D566B99}"/>
    <cellStyle name="Total 2 9 12 7" xfId="50519" xr:uid="{C8900EA9-4F0A-4BCD-9794-59123C0E2A0B}"/>
    <cellStyle name="Total 2 9 12 8" xfId="50520" xr:uid="{471C6128-CFFC-44CA-B540-2AA84A39600B}"/>
    <cellStyle name="Total 2 9 12 9" xfId="50521" xr:uid="{D636E8C5-A7F7-4E84-8703-FD6E363EE30F}"/>
    <cellStyle name="Total 2 9 13" xfId="50522" xr:uid="{6506CE07-55B6-4E0E-8340-25DF9C0AAEBD}"/>
    <cellStyle name="Total 2 9 13 2" xfId="50523" xr:uid="{C9F7C532-EFFC-4C87-A9BA-873B0C3D6ADE}"/>
    <cellStyle name="Total 2 9 13 2 2" xfId="50524" xr:uid="{73922D39-F6BC-4788-B3F5-621001EA6A80}"/>
    <cellStyle name="Total 2 9 13 2 3" xfId="50525" xr:uid="{6E9951C3-C03B-40F4-B63F-257686E007C6}"/>
    <cellStyle name="Total 2 9 13 3" xfId="50526" xr:uid="{11B3FF28-4565-41C5-9D32-6973D0C4C99E}"/>
    <cellStyle name="Total 2 9 13 3 2" xfId="50527" xr:uid="{CBC9358B-D807-4E5A-AE19-980E3BD1DB13}"/>
    <cellStyle name="Total 2 9 13 3 3" xfId="50528" xr:uid="{E84859C3-C43F-4F8B-95D4-66137B5CF31F}"/>
    <cellStyle name="Total 2 9 13 4" xfId="50529" xr:uid="{F234512E-2B1A-437A-BA31-6E541582EB95}"/>
    <cellStyle name="Total 2 9 13 4 2" xfId="50530" xr:uid="{408DC3EB-13B4-4D53-A221-3E90B6B1A8BD}"/>
    <cellStyle name="Total 2 9 13 4 3" xfId="50531" xr:uid="{39FF1715-A1D1-4B42-8C7C-39311567DFA9}"/>
    <cellStyle name="Total 2 9 13 5" xfId="50532" xr:uid="{BF425ECB-3AC7-4EFF-A0A0-7AD870564713}"/>
    <cellStyle name="Total 2 9 13 5 2" xfId="50533" xr:uid="{03DA0938-493B-4F99-ABF0-692EBEE0F869}"/>
    <cellStyle name="Total 2 9 13 5 3" xfId="50534" xr:uid="{ECFAD45E-FA55-4291-8EFF-0F85A19E685A}"/>
    <cellStyle name="Total 2 9 13 6" xfId="50535" xr:uid="{ADDF18F8-AAA8-4364-ADD6-FCAB76633A27}"/>
    <cellStyle name="Total 2 9 13 6 2" xfId="50536" xr:uid="{73CA151C-20D6-4761-8C16-DEDCF2212B59}"/>
    <cellStyle name="Total 2 9 13 6 3" xfId="50537" xr:uid="{6409B4C0-C0D7-4951-8C37-07A76A5C0AAC}"/>
    <cellStyle name="Total 2 9 13 7" xfId="50538" xr:uid="{9CDCFEF8-1E22-4360-A550-0D405CD8ADD2}"/>
    <cellStyle name="Total 2 9 13 8" xfId="50539" xr:uid="{3980DE84-ED27-49C4-8942-0E91E315016D}"/>
    <cellStyle name="Total 2 9 13 9" xfId="50540" xr:uid="{80597F52-1BB7-44E3-868D-DA037B8EAF41}"/>
    <cellStyle name="Total 2 9 14" xfId="50541" xr:uid="{3A869721-FE7B-474A-9A89-BF34FD349687}"/>
    <cellStyle name="Total 2 9 14 2" xfId="50542" xr:uid="{9444E4CF-5692-439C-9714-E00D07486B6D}"/>
    <cellStyle name="Total 2 9 14 3" xfId="50543" xr:uid="{ECA87C28-EA90-40AA-A218-E86EC01D407E}"/>
    <cellStyle name="Total 2 9 14 4" xfId="50544" xr:uid="{366662DE-8442-4C0F-B1E4-BFAB4B229F34}"/>
    <cellStyle name="Total 2 9 15" xfId="50545" xr:uid="{280AD452-11B4-429E-88C7-4D3C924F9295}"/>
    <cellStyle name="Total 2 9 16" xfId="50546" xr:uid="{FC6F5BA8-AF94-4145-9706-0037C9AE11EC}"/>
    <cellStyle name="Total 2 9 17" xfId="50547" xr:uid="{C655E45D-C2BA-4FB9-8A50-AE300F597CC0}"/>
    <cellStyle name="Total 2 9 18" xfId="50548" xr:uid="{08952A75-4EFD-48AC-8EC1-2DC84A176965}"/>
    <cellStyle name="Total 2 9 19" xfId="50549" xr:uid="{DDF3EEB2-0606-41BA-AAB8-158F13C139B8}"/>
    <cellStyle name="Total 2 9 2" xfId="50550" xr:uid="{E11BFDEA-2746-41BC-ADDD-88D6B73DAE84}"/>
    <cellStyle name="Total 2 9 2 10" xfId="50551" xr:uid="{73F6C449-C5FF-4500-8A2F-90F0D7CFA2BF}"/>
    <cellStyle name="Total 2 9 2 10 2" xfId="50552" xr:uid="{84601B64-CD83-448F-A6DD-8C30E1FA4550}"/>
    <cellStyle name="Total 2 9 2 10 2 2" xfId="50553" xr:uid="{8A2632BF-D783-4444-A8B9-76EFCA759114}"/>
    <cellStyle name="Total 2 9 2 10 2 3" xfId="50554" xr:uid="{DEBBFCDF-43E2-49AB-9B0E-BD7A8D6C7C9E}"/>
    <cellStyle name="Total 2 9 2 10 3" xfId="50555" xr:uid="{8AC2C402-28EB-4204-A046-7CB828F40593}"/>
    <cellStyle name="Total 2 9 2 10 3 2" xfId="50556" xr:uid="{62571817-5D31-4DBF-9121-9642077B1508}"/>
    <cellStyle name="Total 2 9 2 10 3 3" xfId="50557" xr:uid="{583B5570-D652-4E5F-957B-B36EB0D92BCD}"/>
    <cellStyle name="Total 2 9 2 10 4" xfId="50558" xr:uid="{C76B3C5B-33AD-4209-985D-51DCA91E3ECA}"/>
    <cellStyle name="Total 2 9 2 10 4 2" xfId="50559" xr:uid="{B02478BC-C288-481D-86F5-0E8992304B29}"/>
    <cellStyle name="Total 2 9 2 10 4 3" xfId="50560" xr:uid="{B930E4DA-DF28-4BC8-A2F0-7B28189B52EC}"/>
    <cellStyle name="Total 2 9 2 10 5" xfId="50561" xr:uid="{CFF9644E-FABE-4DD5-9CF4-88AABDDB2BFD}"/>
    <cellStyle name="Total 2 9 2 10 5 2" xfId="50562" xr:uid="{3C7D7918-CA8E-46EA-9ACD-AC3E3EEDC3F5}"/>
    <cellStyle name="Total 2 9 2 10 5 3" xfId="50563" xr:uid="{7F4E8EA0-A667-4712-B0F5-BA0EC561B86A}"/>
    <cellStyle name="Total 2 9 2 10 6" xfId="50564" xr:uid="{BCBB27E6-48D2-40F0-8025-5052A429F3FF}"/>
    <cellStyle name="Total 2 9 2 10 6 2" xfId="50565" xr:uid="{1B6C1BA6-035A-4808-9296-BE8A3552D778}"/>
    <cellStyle name="Total 2 9 2 10 6 3" xfId="50566" xr:uid="{2D92A166-6625-4C34-BF3B-62565E52B99F}"/>
    <cellStyle name="Total 2 9 2 10 7" xfId="50567" xr:uid="{1D7FA7BD-BEE4-4AD0-9754-15768187F868}"/>
    <cellStyle name="Total 2 9 2 10 8" xfId="50568" xr:uid="{6D44B28E-8F57-4C87-82B8-DBC31A863ACD}"/>
    <cellStyle name="Total 2 9 2 11" xfId="50569" xr:uid="{E4F3AF08-ADCA-4B9B-8BAD-BC7401A33032}"/>
    <cellStyle name="Total 2 9 2 11 2" xfId="50570" xr:uid="{AA599A1A-A3CA-49E0-B767-221AA4906996}"/>
    <cellStyle name="Total 2 9 2 11 2 2" xfId="50571" xr:uid="{77E0F4C7-3F6C-4305-9290-1F1B705ED2E0}"/>
    <cellStyle name="Total 2 9 2 11 2 3" xfId="50572" xr:uid="{D1DC1C56-1168-4845-AD8A-1AC6851D37CA}"/>
    <cellStyle name="Total 2 9 2 11 3" xfId="50573" xr:uid="{F85142BA-9BF3-49EE-ADDE-C28D3D1B3AD7}"/>
    <cellStyle name="Total 2 9 2 11 3 2" xfId="50574" xr:uid="{FF567CF5-E8D3-4D4A-94A6-0D37101B1AE9}"/>
    <cellStyle name="Total 2 9 2 11 3 3" xfId="50575" xr:uid="{EFA6F13F-C286-4D04-8942-1A2DCC23A5D3}"/>
    <cellStyle name="Total 2 9 2 11 4" xfId="50576" xr:uid="{2497BB69-DE04-4907-BC5B-8C8F9AABD8F1}"/>
    <cellStyle name="Total 2 9 2 11 4 2" xfId="50577" xr:uid="{716A3ED2-971B-4F60-9939-C269295C4D57}"/>
    <cellStyle name="Total 2 9 2 11 4 3" xfId="50578" xr:uid="{950BBA83-6126-4F8B-A7E9-117326D434B2}"/>
    <cellStyle name="Total 2 9 2 11 5" xfId="50579" xr:uid="{2321896E-7F12-489F-96EA-82C109622D87}"/>
    <cellStyle name="Total 2 9 2 11 5 2" xfId="50580" xr:uid="{6960445D-0DD0-4EB9-8F7F-73403228018B}"/>
    <cellStyle name="Total 2 9 2 11 5 3" xfId="50581" xr:uid="{487CE924-D08E-421B-AFCE-BB8443EB21E8}"/>
    <cellStyle name="Total 2 9 2 11 6" xfId="50582" xr:uid="{AAEB6854-65AD-460F-90D9-DC625971DE52}"/>
    <cellStyle name="Total 2 9 2 11 6 2" xfId="50583" xr:uid="{2E206021-AA2F-49FF-B589-A0F08E42B109}"/>
    <cellStyle name="Total 2 9 2 11 6 3" xfId="50584" xr:uid="{A79266DA-3254-4157-8DB3-6E228D9A077D}"/>
    <cellStyle name="Total 2 9 2 11 7" xfId="50585" xr:uid="{3CBC383F-600C-4EEF-AD52-258FEBBA18DA}"/>
    <cellStyle name="Total 2 9 2 11 8" xfId="50586" xr:uid="{2600711E-7EF4-4CFF-90C4-D4E59B1A1A40}"/>
    <cellStyle name="Total 2 9 2 12" xfId="50587" xr:uid="{8FDDCF33-C1E0-4BDB-9415-84501CB19AA7}"/>
    <cellStyle name="Total 2 9 2 12 2" xfId="50588" xr:uid="{EF44CDEA-FCFE-4124-8F19-27CA5D82AAF3}"/>
    <cellStyle name="Total 2 9 2 12 2 2" xfId="50589" xr:uid="{D6A4F8C9-4230-4834-AD30-16700D335D8F}"/>
    <cellStyle name="Total 2 9 2 12 2 3" xfId="50590" xr:uid="{C725A7B7-F98E-4C17-ACFF-5FB0A1A1B681}"/>
    <cellStyle name="Total 2 9 2 12 3" xfId="50591" xr:uid="{879EEE2C-6037-488F-90A9-0B2230480EAD}"/>
    <cellStyle name="Total 2 9 2 12 3 2" xfId="50592" xr:uid="{345D640F-F8FE-45E9-8605-70D4AFA5B181}"/>
    <cellStyle name="Total 2 9 2 12 3 3" xfId="50593" xr:uid="{ED0C6B7F-F8F4-4852-82DB-3ECA1B006FC1}"/>
    <cellStyle name="Total 2 9 2 12 4" xfId="50594" xr:uid="{2131A5C4-4CDA-40D6-9C31-A9C9D50A5B19}"/>
    <cellStyle name="Total 2 9 2 12 4 2" xfId="50595" xr:uid="{43468E98-C3BF-4948-B54A-385161C9999A}"/>
    <cellStyle name="Total 2 9 2 12 4 3" xfId="50596" xr:uid="{71C353A7-16E6-4465-BDEC-7978EFF577D7}"/>
    <cellStyle name="Total 2 9 2 12 5" xfId="50597" xr:uid="{34A0E5FC-EE11-4082-A530-79913A85F7AC}"/>
    <cellStyle name="Total 2 9 2 12 5 2" xfId="50598" xr:uid="{1AF29F5F-E1FB-4813-AE9F-58BDD1472EBD}"/>
    <cellStyle name="Total 2 9 2 12 5 3" xfId="50599" xr:uid="{2F59E7F9-B256-4CBB-899A-C46E09F41316}"/>
    <cellStyle name="Total 2 9 2 12 6" xfId="50600" xr:uid="{F7D08CA6-A7AD-4D8A-BC97-665710388AF2}"/>
    <cellStyle name="Total 2 9 2 12 6 2" xfId="50601" xr:uid="{D66D7155-A9C6-4472-809E-447E28C3D607}"/>
    <cellStyle name="Total 2 9 2 12 6 3" xfId="50602" xr:uid="{D461690A-3814-4297-A1A2-82449B9809FF}"/>
    <cellStyle name="Total 2 9 2 12 7" xfId="50603" xr:uid="{5028E506-4894-4552-B338-70307C907C04}"/>
    <cellStyle name="Total 2 9 2 12 8" xfId="50604" xr:uid="{4D72E69D-6712-4628-8645-A989D96B90EF}"/>
    <cellStyle name="Total 2 9 2 13" xfId="50605" xr:uid="{840B7FC8-01EC-4437-8687-FE65D162D672}"/>
    <cellStyle name="Total 2 9 2 13 2" xfId="50606" xr:uid="{66EA05A0-D371-4A50-8678-ECB3E5A5CD12}"/>
    <cellStyle name="Total 2 9 2 13 2 2" xfId="50607" xr:uid="{0703354E-5567-4F55-995B-F542D71815E4}"/>
    <cellStyle name="Total 2 9 2 13 2 3" xfId="50608" xr:uid="{84B530D0-820C-410D-A5F3-E91F423D95CA}"/>
    <cellStyle name="Total 2 9 2 13 3" xfId="50609" xr:uid="{26A9BC62-7860-4229-8E92-84C73ABD26D6}"/>
    <cellStyle name="Total 2 9 2 13 3 2" xfId="50610" xr:uid="{0ED5106D-1A6D-4A01-B669-C3B517FAD782}"/>
    <cellStyle name="Total 2 9 2 13 3 3" xfId="50611" xr:uid="{F62CC621-D654-4413-BE58-1800BE48E34E}"/>
    <cellStyle name="Total 2 9 2 13 4" xfId="50612" xr:uid="{DC78C66D-8F5E-49CE-A2D4-DCEA043FEF76}"/>
    <cellStyle name="Total 2 9 2 13 4 2" xfId="50613" xr:uid="{C85166A7-7DD6-49C6-B2B8-908B911C82E7}"/>
    <cellStyle name="Total 2 9 2 13 4 3" xfId="50614" xr:uid="{B0E2D818-8A07-4EB1-BE08-3E20FCE217F3}"/>
    <cellStyle name="Total 2 9 2 13 5" xfId="50615" xr:uid="{7555A678-22CA-46B9-958B-75B2228AF803}"/>
    <cellStyle name="Total 2 9 2 13 5 2" xfId="50616" xr:uid="{66C6C58E-6F9B-47C0-AC77-F432DADB6334}"/>
    <cellStyle name="Total 2 9 2 13 5 3" xfId="50617" xr:uid="{1398F76D-FEAD-4C4C-B5EF-A32C7E0887BD}"/>
    <cellStyle name="Total 2 9 2 13 6" xfId="50618" xr:uid="{AF8EAC00-BC5E-4705-92F5-61B55A7F697E}"/>
    <cellStyle name="Total 2 9 2 13 6 2" xfId="50619" xr:uid="{93478321-9BED-44DA-88ED-07D51CCA7032}"/>
    <cellStyle name="Total 2 9 2 13 6 3" xfId="50620" xr:uid="{F60C37FE-3750-48E5-98C6-0040E65BC90B}"/>
    <cellStyle name="Total 2 9 2 13 7" xfId="50621" xr:uid="{BB9B32B5-0515-49A9-AD00-210CDA770F89}"/>
    <cellStyle name="Total 2 9 2 13 8" xfId="50622" xr:uid="{05056B6C-3138-499B-930C-35ED483D22CB}"/>
    <cellStyle name="Total 2 9 2 14" xfId="50623" xr:uid="{8E2D688C-D4F3-4056-BC50-8FC7F4CFD882}"/>
    <cellStyle name="Total 2 9 2 14 2" xfId="50624" xr:uid="{0BB918CA-21FC-490C-B696-4E7FEDFBBD91}"/>
    <cellStyle name="Total 2 9 2 14 2 2" xfId="50625" xr:uid="{128DA39D-6774-4DB6-AEC0-96F01700DE45}"/>
    <cellStyle name="Total 2 9 2 14 2 3" xfId="50626" xr:uid="{50AB2B00-5394-42B5-9281-41884517E758}"/>
    <cellStyle name="Total 2 9 2 14 3" xfId="50627" xr:uid="{7AECD640-761F-4621-A31D-69C84E7D0891}"/>
    <cellStyle name="Total 2 9 2 14 3 2" xfId="50628" xr:uid="{70E24A61-1EFE-49A9-B45E-0DCDF2975BC5}"/>
    <cellStyle name="Total 2 9 2 14 3 3" xfId="50629" xr:uid="{79C5405A-7E36-4285-B8E6-6471774B2F91}"/>
    <cellStyle name="Total 2 9 2 14 4" xfId="50630" xr:uid="{F415963A-4622-4BA9-9BBB-CA48028A4ADE}"/>
    <cellStyle name="Total 2 9 2 14 4 2" xfId="50631" xr:uid="{61C743FD-2237-4558-A023-53BB92548C21}"/>
    <cellStyle name="Total 2 9 2 14 4 3" xfId="50632" xr:uid="{6ED61282-F793-4490-82A1-B70A5938BADA}"/>
    <cellStyle name="Total 2 9 2 14 5" xfId="50633" xr:uid="{A2BE88F4-AD0C-43B5-BF8F-435054EE00BE}"/>
    <cellStyle name="Total 2 9 2 14 5 2" xfId="50634" xr:uid="{15B00161-9600-4AD1-BE26-1DFF1C9E3101}"/>
    <cellStyle name="Total 2 9 2 14 5 3" xfId="50635" xr:uid="{2FBE6AE7-A489-4D95-87BD-72839E3FE4F8}"/>
    <cellStyle name="Total 2 9 2 14 6" xfId="50636" xr:uid="{A24F057A-84A4-45E5-921D-70E4AD3F1403}"/>
    <cellStyle name="Total 2 9 2 14 6 2" xfId="50637" xr:uid="{D8875FE5-ACF9-43FD-9BE9-D3E2BD4BE4C4}"/>
    <cellStyle name="Total 2 9 2 14 6 3" xfId="50638" xr:uid="{DCAC60E7-C83F-41B2-9FCC-4DC4B1632C50}"/>
    <cellStyle name="Total 2 9 2 14 7" xfId="50639" xr:uid="{2E02A2B0-9188-49C0-9FB2-98629F89C9A6}"/>
    <cellStyle name="Total 2 9 2 14 8" xfId="50640" xr:uid="{6B3C34AC-5A9C-48BE-8407-D5320B3F989C}"/>
    <cellStyle name="Total 2 9 2 15" xfId="50641" xr:uid="{5AF1A33D-C09A-42F8-A0F8-368ECB910B99}"/>
    <cellStyle name="Total 2 9 2 15 2" xfId="50642" xr:uid="{AF5CCA64-884D-4514-92FF-DBC0073CEBF9}"/>
    <cellStyle name="Total 2 9 2 15 3" xfId="50643" xr:uid="{AD260330-8FA7-45F4-A994-9C179D765720}"/>
    <cellStyle name="Total 2 9 2 16" xfId="50644" xr:uid="{0509FEC9-D549-476A-9E95-75DF5A0094B7}"/>
    <cellStyle name="Total 2 9 2 16 2" xfId="50645" xr:uid="{78B8CE86-ABCB-4207-AB74-7D93CA4E01A0}"/>
    <cellStyle name="Total 2 9 2 16 3" xfId="50646" xr:uid="{C079B798-3E58-4DD9-B5E7-B9FFD1E88473}"/>
    <cellStyle name="Total 2 9 2 17" xfId="50647" xr:uid="{DF5570B7-A531-4DEE-861A-CBB932A833B7}"/>
    <cellStyle name="Total 2 9 2 18" xfId="50648" xr:uid="{CF33612E-FEEC-49C8-AC22-6B105DF4C5A1}"/>
    <cellStyle name="Total 2 9 2 2" xfId="50649" xr:uid="{32DCE7DC-EE00-4B59-B7D6-9F12E73B7533}"/>
    <cellStyle name="Total 2 9 2 2 2" xfId="50650" xr:uid="{50981C01-7E4E-4501-96EF-22141FBE5288}"/>
    <cellStyle name="Total 2 9 2 2 2 2" xfId="50651" xr:uid="{233453AD-72BD-46E4-BD2C-BA90B1DBEC77}"/>
    <cellStyle name="Total 2 9 2 2 2 3" xfId="50652" xr:uid="{76B7AEB1-0963-4BF5-B49C-97916E272B2D}"/>
    <cellStyle name="Total 2 9 2 2 3" xfId="50653" xr:uid="{818A2C2F-8EA4-49F3-9F23-2CD2BB13829D}"/>
    <cellStyle name="Total 2 9 2 2 3 2" xfId="50654" xr:uid="{B82F8B30-A53B-4B9D-80EF-22496CEABDF1}"/>
    <cellStyle name="Total 2 9 2 2 3 3" xfId="50655" xr:uid="{0A11B0B6-E78D-4AAC-9AE3-34F9B3D6D34B}"/>
    <cellStyle name="Total 2 9 2 2 4" xfId="50656" xr:uid="{DA3852BF-BFA3-4155-81EC-0E4DD91EBAFE}"/>
    <cellStyle name="Total 2 9 2 2 4 2" xfId="50657" xr:uid="{D006471C-0130-4C54-9D0D-9AEDB2374B72}"/>
    <cellStyle name="Total 2 9 2 2 4 3" xfId="50658" xr:uid="{406B7C3C-552A-4DAE-A6E5-8B3156E6E7CE}"/>
    <cellStyle name="Total 2 9 2 2 5" xfId="50659" xr:uid="{C2B297B6-4535-4E08-ABB6-B982F8927222}"/>
    <cellStyle name="Total 2 9 2 2 5 2" xfId="50660" xr:uid="{46D637BD-AF14-44F7-8BDB-21D88877C5DD}"/>
    <cellStyle name="Total 2 9 2 2 5 3" xfId="50661" xr:uid="{0FFACDE3-19D4-4B71-BBE2-9F1F98EA6B1B}"/>
    <cellStyle name="Total 2 9 2 2 6" xfId="50662" xr:uid="{CB90DB16-A02D-4CE8-BCAC-765123B7F4D8}"/>
    <cellStyle name="Total 2 9 2 2 6 2" xfId="50663" xr:uid="{4313628D-A90F-4F8F-A18E-3C001ECA287B}"/>
    <cellStyle name="Total 2 9 2 2 6 3" xfId="50664" xr:uid="{C07263BD-EB8E-46BB-BDE8-9371D456FA96}"/>
    <cellStyle name="Total 2 9 2 2 7" xfId="50665" xr:uid="{B1DF1D2F-66CE-4F1D-8062-44557FFB3D27}"/>
    <cellStyle name="Total 2 9 2 2 8" xfId="50666" xr:uid="{9F8060F5-8F63-4A68-8F8D-F05D9E0604CC}"/>
    <cellStyle name="Total 2 9 2 2 9" xfId="50667" xr:uid="{DE76F7E4-559E-47A2-AAD1-CC4188763490}"/>
    <cellStyle name="Total 2 9 2 3" xfId="50668" xr:uid="{7930589E-4804-4841-BE46-5A3AA8CDCCE0}"/>
    <cellStyle name="Total 2 9 2 3 2" xfId="50669" xr:uid="{D620CB69-DCC4-4B4C-892B-495E6FC872C7}"/>
    <cellStyle name="Total 2 9 2 3 2 2" xfId="50670" xr:uid="{6CED7DD9-E811-419D-AE4E-07BCF9B83757}"/>
    <cellStyle name="Total 2 9 2 3 2 3" xfId="50671" xr:uid="{29540B7D-115A-498F-8CDF-68650886BF19}"/>
    <cellStyle name="Total 2 9 2 3 3" xfId="50672" xr:uid="{E1B4C99A-4301-4D19-BF2A-D645CD79E072}"/>
    <cellStyle name="Total 2 9 2 3 3 2" xfId="50673" xr:uid="{F9C97FF9-C6E4-4D31-BAAB-AEC651496420}"/>
    <cellStyle name="Total 2 9 2 3 3 3" xfId="50674" xr:uid="{63360387-A5CA-4CF8-B9E5-332EDC2F2C9E}"/>
    <cellStyle name="Total 2 9 2 3 4" xfId="50675" xr:uid="{89E42FC4-FB6A-47E3-99DF-044E3059E31E}"/>
    <cellStyle name="Total 2 9 2 3 4 2" xfId="50676" xr:uid="{8890EF67-B93B-48F8-B90B-F72605E3E52C}"/>
    <cellStyle name="Total 2 9 2 3 4 3" xfId="50677" xr:uid="{544A701F-DDDE-4282-8F0B-F64D68411798}"/>
    <cellStyle name="Total 2 9 2 3 5" xfId="50678" xr:uid="{822A45DF-B76F-4DD9-9869-34256F55ECF6}"/>
    <cellStyle name="Total 2 9 2 3 5 2" xfId="50679" xr:uid="{F2829739-225D-46D3-9425-8E0128E53137}"/>
    <cellStyle name="Total 2 9 2 3 5 3" xfId="50680" xr:uid="{BC7B293D-FB30-4394-A6D3-17DCD64438AF}"/>
    <cellStyle name="Total 2 9 2 3 6" xfId="50681" xr:uid="{B744C465-758C-4742-8FF4-EE06043C4901}"/>
    <cellStyle name="Total 2 9 2 3 6 2" xfId="50682" xr:uid="{D850214B-A756-40EB-919E-B29E5247F47B}"/>
    <cellStyle name="Total 2 9 2 3 6 3" xfId="50683" xr:uid="{5121D729-70AF-495C-A056-8671519473D5}"/>
    <cellStyle name="Total 2 9 2 3 7" xfId="50684" xr:uid="{99C9592D-F8ED-434A-B108-3FDF7760B6E0}"/>
    <cellStyle name="Total 2 9 2 3 8" xfId="50685" xr:uid="{DB533052-35EB-4D0F-BFD5-DA607BE08ECA}"/>
    <cellStyle name="Total 2 9 2 3 9" xfId="50686" xr:uid="{3951AA10-081F-4D52-8F24-8456D5C10203}"/>
    <cellStyle name="Total 2 9 2 4" xfId="50687" xr:uid="{C33B4A46-1896-41D4-9854-6A317F075641}"/>
    <cellStyle name="Total 2 9 2 4 2" xfId="50688" xr:uid="{C920377E-290C-4BA0-883E-DF3BAF4833E9}"/>
    <cellStyle name="Total 2 9 2 4 2 2" xfId="50689" xr:uid="{B26FF7D2-242B-49A2-B5BC-65D981C47705}"/>
    <cellStyle name="Total 2 9 2 4 2 3" xfId="50690" xr:uid="{5DBC2693-35E0-4019-8202-70520DAFEC01}"/>
    <cellStyle name="Total 2 9 2 4 3" xfId="50691" xr:uid="{4F765F00-4D90-434B-9E80-DDDF7B2AD966}"/>
    <cellStyle name="Total 2 9 2 4 3 2" xfId="50692" xr:uid="{902D4615-A2B4-40E7-882E-041D98345693}"/>
    <cellStyle name="Total 2 9 2 4 3 3" xfId="50693" xr:uid="{812C9979-12AB-40F3-BE8C-11689258564D}"/>
    <cellStyle name="Total 2 9 2 4 4" xfId="50694" xr:uid="{E5E36BD8-75EF-46CD-9848-DAE7A91501B3}"/>
    <cellStyle name="Total 2 9 2 4 4 2" xfId="50695" xr:uid="{CD17A4DA-A984-4DC6-B3BF-71873A629096}"/>
    <cellStyle name="Total 2 9 2 4 4 3" xfId="50696" xr:uid="{B3890B6D-B964-4671-B0A6-FEA9776B3023}"/>
    <cellStyle name="Total 2 9 2 4 5" xfId="50697" xr:uid="{2C1E64F6-BB57-4F5F-AED3-5A08A993899E}"/>
    <cellStyle name="Total 2 9 2 4 5 2" xfId="50698" xr:uid="{D3923F7F-7058-4C44-A0E7-D637897309EA}"/>
    <cellStyle name="Total 2 9 2 4 5 3" xfId="50699" xr:uid="{97877681-4911-4BBA-B772-54448C54B130}"/>
    <cellStyle name="Total 2 9 2 4 6" xfId="50700" xr:uid="{FCAC4F77-DCE5-4D92-9D41-5CA2D63DACC5}"/>
    <cellStyle name="Total 2 9 2 4 6 2" xfId="50701" xr:uid="{3F7E4F2B-DE3E-4198-9C48-00B869B469ED}"/>
    <cellStyle name="Total 2 9 2 4 6 3" xfId="50702" xr:uid="{812AA51A-53DB-4F02-AE58-F496FCDCF93F}"/>
    <cellStyle name="Total 2 9 2 4 7" xfId="50703" xr:uid="{84B471B3-12A9-4257-BF66-EC8ABDA599D5}"/>
    <cellStyle name="Total 2 9 2 4 8" xfId="50704" xr:uid="{C91DD1A7-A389-4D42-9FBF-599CCB2B89B8}"/>
    <cellStyle name="Total 2 9 2 4 9" xfId="50705" xr:uid="{26A43128-E4D1-4429-AE62-FB93DDBF2716}"/>
    <cellStyle name="Total 2 9 2 5" xfId="50706" xr:uid="{09D868B2-A9B4-4F08-B0D1-40473BD09677}"/>
    <cellStyle name="Total 2 9 2 5 2" xfId="50707" xr:uid="{D5A67D91-9ED0-4246-AB26-CA7FF134F426}"/>
    <cellStyle name="Total 2 9 2 5 2 2" xfId="50708" xr:uid="{E0085BED-08F2-4114-AD5D-1A9ADB1D43EF}"/>
    <cellStyle name="Total 2 9 2 5 2 3" xfId="50709" xr:uid="{5963C4B6-454D-44E7-BDF7-D0E466FAA915}"/>
    <cellStyle name="Total 2 9 2 5 3" xfId="50710" xr:uid="{85146F9D-AC53-4F3E-B1B6-59B9E2C29465}"/>
    <cellStyle name="Total 2 9 2 5 3 2" xfId="50711" xr:uid="{A3D8831E-66C3-4B25-A245-BAA661FE30B4}"/>
    <cellStyle name="Total 2 9 2 5 3 3" xfId="50712" xr:uid="{0CBF41E1-05DB-41FC-B497-F8EDF2A1A738}"/>
    <cellStyle name="Total 2 9 2 5 4" xfId="50713" xr:uid="{1D63BF44-2F49-49A1-9D8A-19C7D712D44C}"/>
    <cellStyle name="Total 2 9 2 5 4 2" xfId="50714" xr:uid="{B3F274B5-19E1-4CB9-B04A-368719BE4BE8}"/>
    <cellStyle name="Total 2 9 2 5 4 3" xfId="50715" xr:uid="{1343EAC0-5D9F-42C7-BE8D-BE556501672B}"/>
    <cellStyle name="Total 2 9 2 5 5" xfId="50716" xr:uid="{BF664D80-084A-45C4-9BCA-2F778F73FCF5}"/>
    <cellStyle name="Total 2 9 2 5 5 2" xfId="50717" xr:uid="{7F26C590-2A2D-4E48-AACF-F39A9912C8CF}"/>
    <cellStyle name="Total 2 9 2 5 5 3" xfId="50718" xr:uid="{7A373D7D-D462-4A7F-8711-7DA83ED1FD0E}"/>
    <cellStyle name="Total 2 9 2 5 6" xfId="50719" xr:uid="{A10AE8D3-F2A9-48F9-A105-0F8176B87AA1}"/>
    <cellStyle name="Total 2 9 2 5 6 2" xfId="50720" xr:uid="{96AD33AE-927E-411B-9A32-609E20342C8D}"/>
    <cellStyle name="Total 2 9 2 5 6 3" xfId="50721" xr:uid="{9BDAE289-6B9A-446F-A9A3-12E4D99F8041}"/>
    <cellStyle name="Total 2 9 2 5 7" xfId="50722" xr:uid="{89A2CFAD-D90F-43BB-B443-8CF34DFDA461}"/>
    <cellStyle name="Total 2 9 2 5 8" xfId="50723" xr:uid="{02CA34C7-0413-4ECF-B583-9A829F75573D}"/>
    <cellStyle name="Total 2 9 2 5 9" xfId="50724" xr:uid="{06CA73C8-D0A6-4B57-9F49-67EA380D8C0B}"/>
    <cellStyle name="Total 2 9 2 6" xfId="50725" xr:uid="{A44857A1-DE02-4B37-AEB4-5F0C13E26DBC}"/>
    <cellStyle name="Total 2 9 2 6 2" xfId="50726" xr:uid="{003DF128-AB9D-4CB7-AAA2-33D5FEC0B14D}"/>
    <cellStyle name="Total 2 9 2 6 2 2" xfId="50727" xr:uid="{DD0AD5DF-F146-483A-9706-8070E423E9E6}"/>
    <cellStyle name="Total 2 9 2 6 2 3" xfId="50728" xr:uid="{AA4A908C-8BDC-40CC-ADF0-D45795D506A7}"/>
    <cellStyle name="Total 2 9 2 6 3" xfId="50729" xr:uid="{83F0F87B-1493-4545-874C-CA6FEBD579DD}"/>
    <cellStyle name="Total 2 9 2 6 3 2" xfId="50730" xr:uid="{81357CA0-2232-4349-B64B-2E834B4EB7CC}"/>
    <cellStyle name="Total 2 9 2 6 3 3" xfId="50731" xr:uid="{23A6789E-D8E3-4C7B-880F-4218C99D5B69}"/>
    <cellStyle name="Total 2 9 2 6 4" xfId="50732" xr:uid="{C75F2413-2ED1-470B-A5CF-DD9DFDA26C7C}"/>
    <cellStyle name="Total 2 9 2 6 4 2" xfId="50733" xr:uid="{FF62BA0F-960F-4EC4-861F-81362816AB8A}"/>
    <cellStyle name="Total 2 9 2 6 4 3" xfId="50734" xr:uid="{4B0A85E2-DBDF-45D5-967B-45A13287D66D}"/>
    <cellStyle name="Total 2 9 2 6 5" xfId="50735" xr:uid="{FBFFB167-CDF6-497A-98B1-2924F71DF090}"/>
    <cellStyle name="Total 2 9 2 6 5 2" xfId="50736" xr:uid="{5B0FBE04-67FC-441B-B2E7-3A47E135B318}"/>
    <cellStyle name="Total 2 9 2 6 5 3" xfId="50737" xr:uid="{2069D60C-896B-4E69-B08B-08FD5C022DDF}"/>
    <cellStyle name="Total 2 9 2 6 6" xfId="50738" xr:uid="{E5F837C2-6D61-424C-944D-675F3C20DF10}"/>
    <cellStyle name="Total 2 9 2 6 6 2" xfId="50739" xr:uid="{3C872287-4088-47AF-BE29-A67869F90748}"/>
    <cellStyle name="Total 2 9 2 6 6 3" xfId="50740" xr:uid="{C895C8B0-DCA7-4D9B-8DAC-D0543D2D825D}"/>
    <cellStyle name="Total 2 9 2 6 7" xfId="50741" xr:uid="{35ED5977-72E8-4376-97B4-1230498BAA23}"/>
    <cellStyle name="Total 2 9 2 6 8" xfId="50742" xr:uid="{980AC78C-4C50-427F-8941-481F02C8BA9F}"/>
    <cellStyle name="Total 2 9 2 6 9" xfId="50743" xr:uid="{C36B9EF8-29C3-4901-BED3-5574C76978AC}"/>
    <cellStyle name="Total 2 9 2 7" xfId="50744" xr:uid="{B1993A97-E444-45DE-AF30-81558E8D7271}"/>
    <cellStyle name="Total 2 9 2 7 2" xfId="50745" xr:uid="{62BF4FCD-5BC9-460F-A706-F9DB51CDFF87}"/>
    <cellStyle name="Total 2 9 2 7 2 2" xfId="50746" xr:uid="{E3E96CB2-7904-4F23-A0CF-3F7352C12CD1}"/>
    <cellStyle name="Total 2 9 2 7 2 3" xfId="50747" xr:uid="{799AA271-25D7-4BF0-8229-A73E3F144DDF}"/>
    <cellStyle name="Total 2 9 2 7 3" xfId="50748" xr:uid="{8E3AFE87-B105-4CB4-8BC4-F75341822E1F}"/>
    <cellStyle name="Total 2 9 2 7 3 2" xfId="50749" xr:uid="{26FD298F-4629-4D68-ABA8-FEA9DCB8CE62}"/>
    <cellStyle name="Total 2 9 2 7 3 3" xfId="50750" xr:uid="{75D99A76-62CA-44F6-B2D5-71FE2719AFA8}"/>
    <cellStyle name="Total 2 9 2 7 4" xfId="50751" xr:uid="{50122B99-D8B1-4845-987C-1862057258C3}"/>
    <cellStyle name="Total 2 9 2 7 4 2" xfId="50752" xr:uid="{6928F33B-8BAE-4EF9-8160-09A42C6B2EBF}"/>
    <cellStyle name="Total 2 9 2 7 4 3" xfId="50753" xr:uid="{1AA1D881-6956-473F-B57F-95313B01B377}"/>
    <cellStyle name="Total 2 9 2 7 5" xfId="50754" xr:uid="{B3BD0DE7-C0E2-4D99-B71E-F1A010D3D9F7}"/>
    <cellStyle name="Total 2 9 2 7 5 2" xfId="50755" xr:uid="{40A595C1-CB5E-4439-92EA-9124427B1BE2}"/>
    <cellStyle name="Total 2 9 2 7 5 3" xfId="50756" xr:uid="{25208A75-A68A-4471-AC1C-76B677A6AA71}"/>
    <cellStyle name="Total 2 9 2 7 6" xfId="50757" xr:uid="{24278695-F37B-4835-9295-EA20CC698159}"/>
    <cellStyle name="Total 2 9 2 7 6 2" xfId="50758" xr:uid="{D1802C67-0D3D-4138-9027-B609DDDA0E3B}"/>
    <cellStyle name="Total 2 9 2 7 6 3" xfId="50759" xr:uid="{0BC7E5E9-8375-4466-AEBB-3C5F27ECE0CC}"/>
    <cellStyle name="Total 2 9 2 7 7" xfId="50760" xr:uid="{D6B56A25-4DD5-4B17-989D-27D178F9499A}"/>
    <cellStyle name="Total 2 9 2 7 8" xfId="50761" xr:uid="{5B59D7B9-39BB-4148-AD3B-CDC5833B5D2F}"/>
    <cellStyle name="Total 2 9 2 7 9" xfId="50762" xr:uid="{0FBC0DF7-8E26-43E4-BC7C-525A2E52F138}"/>
    <cellStyle name="Total 2 9 2 8" xfId="50763" xr:uid="{227909EE-B6E4-4F6A-AC37-C1D6DAFB2096}"/>
    <cellStyle name="Total 2 9 2 8 2" xfId="50764" xr:uid="{81946C68-072E-4BF2-8B01-B5C94B6453F1}"/>
    <cellStyle name="Total 2 9 2 8 2 2" xfId="50765" xr:uid="{240D7436-14E4-45C5-87C2-CCBBF09A456C}"/>
    <cellStyle name="Total 2 9 2 8 2 3" xfId="50766" xr:uid="{F0ED39BE-8E69-4D38-BAE3-35D3627C037F}"/>
    <cellStyle name="Total 2 9 2 8 3" xfId="50767" xr:uid="{9EEFF439-2EC5-4D25-BE97-A10FE14C8CD8}"/>
    <cellStyle name="Total 2 9 2 8 3 2" xfId="50768" xr:uid="{BB251CA2-83D3-44D6-8812-B5FC95346E2E}"/>
    <cellStyle name="Total 2 9 2 8 3 3" xfId="50769" xr:uid="{D89E6A7C-35DB-4679-AC0D-87DB1CEBF795}"/>
    <cellStyle name="Total 2 9 2 8 4" xfId="50770" xr:uid="{7111D678-4845-455F-ABAD-42D5864927F1}"/>
    <cellStyle name="Total 2 9 2 8 4 2" xfId="50771" xr:uid="{9BE12A6B-1A7A-4C9F-A801-0A427AD2E292}"/>
    <cellStyle name="Total 2 9 2 8 4 3" xfId="50772" xr:uid="{143B2645-A52E-4659-BF5A-DD1CBC7C3797}"/>
    <cellStyle name="Total 2 9 2 8 5" xfId="50773" xr:uid="{D88D9C35-4CD2-457D-9C63-214930A68A8A}"/>
    <cellStyle name="Total 2 9 2 8 5 2" xfId="50774" xr:uid="{C6A2400A-83B3-4BB9-A2F7-AB3115DB8B7C}"/>
    <cellStyle name="Total 2 9 2 8 5 3" xfId="50775" xr:uid="{AAC0CFFD-301C-4335-8883-3421D43C47FB}"/>
    <cellStyle name="Total 2 9 2 8 6" xfId="50776" xr:uid="{508C4B75-12C5-4305-8D24-4BF93A976D9B}"/>
    <cellStyle name="Total 2 9 2 8 6 2" xfId="50777" xr:uid="{BFFC8BB3-D7EA-4249-90E1-4930BE42232A}"/>
    <cellStyle name="Total 2 9 2 8 6 3" xfId="50778" xr:uid="{0AC62C50-AEE6-4BBC-A2C4-6F471B2FB518}"/>
    <cellStyle name="Total 2 9 2 8 7" xfId="50779" xr:uid="{79117CC0-3EB6-4C86-B316-1F69278A8A93}"/>
    <cellStyle name="Total 2 9 2 8 8" xfId="50780" xr:uid="{3CD69E57-C97D-42AF-BB5D-FB7436B66994}"/>
    <cellStyle name="Total 2 9 2 8 9" xfId="50781" xr:uid="{116F89DB-7681-4261-A53A-04548F0D4A87}"/>
    <cellStyle name="Total 2 9 2 9" xfId="50782" xr:uid="{A3F17D06-35D1-473C-B3D2-1F3D4C75259D}"/>
    <cellStyle name="Total 2 9 2 9 2" xfId="50783" xr:uid="{E895918C-664C-4C31-8016-54EA3AF3BB41}"/>
    <cellStyle name="Total 2 9 2 9 2 2" xfId="50784" xr:uid="{4DC87830-D618-496A-B873-B786FB90C8C2}"/>
    <cellStyle name="Total 2 9 2 9 2 3" xfId="50785" xr:uid="{1780CC99-DAE2-46E7-AC3E-5A4D73EC7BA9}"/>
    <cellStyle name="Total 2 9 2 9 3" xfId="50786" xr:uid="{47560220-B7CA-4A1A-8068-135237B3E04B}"/>
    <cellStyle name="Total 2 9 2 9 3 2" xfId="50787" xr:uid="{8B8A4867-C5CB-4638-9BA5-A34659261EE6}"/>
    <cellStyle name="Total 2 9 2 9 3 3" xfId="50788" xr:uid="{FCE3720F-AB97-4C23-B686-97541B72DD0A}"/>
    <cellStyle name="Total 2 9 2 9 4" xfId="50789" xr:uid="{0F7EA440-ECFF-4BE8-BDD6-2850068D69D9}"/>
    <cellStyle name="Total 2 9 2 9 4 2" xfId="50790" xr:uid="{CCF1386A-1A10-40AA-B6C1-A2BB6DC1750C}"/>
    <cellStyle name="Total 2 9 2 9 4 3" xfId="50791" xr:uid="{3B14A81E-C8EE-4E7B-B370-99C0A0770309}"/>
    <cellStyle name="Total 2 9 2 9 5" xfId="50792" xr:uid="{1309AEDA-3895-4E95-8C58-D457A0BF5B8F}"/>
    <cellStyle name="Total 2 9 2 9 5 2" xfId="50793" xr:uid="{9D09E56C-7FC1-48C2-9378-DB58E7065C35}"/>
    <cellStyle name="Total 2 9 2 9 5 3" xfId="50794" xr:uid="{797E9071-8D81-4FCB-9277-93DE328BBCB7}"/>
    <cellStyle name="Total 2 9 2 9 6" xfId="50795" xr:uid="{363F950E-8817-4DE9-AB4C-9B969490A546}"/>
    <cellStyle name="Total 2 9 2 9 6 2" xfId="50796" xr:uid="{0E3A151C-6F86-4068-ABB6-6C508C9FD7A5}"/>
    <cellStyle name="Total 2 9 2 9 6 3" xfId="50797" xr:uid="{5ACD3D49-C219-453C-9B28-C691D425F430}"/>
    <cellStyle name="Total 2 9 2 9 7" xfId="50798" xr:uid="{EFB22A7B-8C27-41CD-A05D-0276319A18C0}"/>
    <cellStyle name="Total 2 9 2 9 8" xfId="50799" xr:uid="{F0335134-7914-4D60-9B42-DFD62416D8E6}"/>
    <cellStyle name="Total 2 9 20" xfId="50800" xr:uid="{D2C19947-6B44-4820-BC4A-986DB7E358F5}"/>
    <cellStyle name="Total 2 9 3" xfId="50801" xr:uid="{5F3D801F-0459-4EB0-A179-4A0656D97BBA}"/>
    <cellStyle name="Total 2 9 3 10" xfId="50802" xr:uid="{620FC9D4-D34F-4650-BCEB-C2BB4B807D88}"/>
    <cellStyle name="Total 2 9 3 10 2" xfId="50803" xr:uid="{9DE1980D-104F-46C8-99AE-3B5E39E958E8}"/>
    <cellStyle name="Total 2 9 3 10 2 2" xfId="50804" xr:uid="{5FDBDB78-A83E-4927-A94E-999ACBB591EB}"/>
    <cellStyle name="Total 2 9 3 10 2 3" xfId="50805" xr:uid="{ADC1AB48-8199-49A3-97C0-407E8E623360}"/>
    <cellStyle name="Total 2 9 3 10 3" xfId="50806" xr:uid="{61B74F9A-FF7C-4500-BFB2-D24C684B78DD}"/>
    <cellStyle name="Total 2 9 3 10 3 2" xfId="50807" xr:uid="{09771274-9F4D-4D44-B18F-BDEBC1387143}"/>
    <cellStyle name="Total 2 9 3 10 3 3" xfId="50808" xr:uid="{71732B01-6322-470F-A249-B04ACA9D4A23}"/>
    <cellStyle name="Total 2 9 3 10 4" xfId="50809" xr:uid="{9DE63B0A-CA2E-4F56-A71C-A25BEB5BE362}"/>
    <cellStyle name="Total 2 9 3 10 4 2" xfId="50810" xr:uid="{8F940394-9C5E-4464-AD29-B7DE96EB32F4}"/>
    <cellStyle name="Total 2 9 3 10 4 3" xfId="50811" xr:uid="{3E7D44BB-76E5-4D2D-9FB6-01DCC9F63762}"/>
    <cellStyle name="Total 2 9 3 10 5" xfId="50812" xr:uid="{503EECDD-73B4-495E-9407-4D789B96611A}"/>
    <cellStyle name="Total 2 9 3 10 5 2" xfId="50813" xr:uid="{EC82F5E9-088F-458C-87BD-9232C5C061DB}"/>
    <cellStyle name="Total 2 9 3 10 5 3" xfId="50814" xr:uid="{BD52EBDD-B031-4D96-B7A3-930A0A881288}"/>
    <cellStyle name="Total 2 9 3 10 6" xfId="50815" xr:uid="{218E4847-3079-475E-84DF-6784660ED035}"/>
    <cellStyle name="Total 2 9 3 10 6 2" xfId="50816" xr:uid="{E79580CD-7318-448F-B483-DFEBB892FA57}"/>
    <cellStyle name="Total 2 9 3 10 6 3" xfId="50817" xr:uid="{BA6438E5-EE51-4C76-9C74-44363D624EFB}"/>
    <cellStyle name="Total 2 9 3 10 7" xfId="50818" xr:uid="{BA32EF23-8989-4506-A1F2-0BBC0A80B422}"/>
    <cellStyle name="Total 2 9 3 10 8" xfId="50819" xr:uid="{1A871A4C-529C-4153-BB4F-D9277D552CF3}"/>
    <cellStyle name="Total 2 9 3 11" xfId="50820" xr:uid="{27805337-9645-4CF3-B9F7-5C8BFA3427F9}"/>
    <cellStyle name="Total 2 9 3 11 2" xfId="50821" xr:uid="{7D23FB69-9A37-430E-A5C4-44F230435F6A}"/>
    <cellStyle name="Total 2 9 3 11 2 2" xfId="50822" xr:uid="{B89A4C54-28DD-4134-84D9-F9AAD0382C20}"/>
    <cellStyle name="Total 2 9 3 11 2 3" xfId="50823" xr:uid="{0EC1F0E7-87BB-481D-80D7-BDCA15114CC9}"/>
    <cellStyle name="Total 2 9 3 11 3" xfId="50824" xr:uid="{5512A8FC-BC53-45F7-93AF-126B5EB8046F}"/>
    <cellStyle name="Total 2 9 3 11 3 2" xfId="50825" xr:uid="{D91DDFAB-2F18-4DA4-AB74-95EC733BC4CC}"/>
    <cellStyle name="Total 2 9 3 11 3 3" xfId="50826" xr:uid="{BB8BB2D8-48FA-47DF-82BC-D2F08E4455C2}"/>
    <cellStyle name="Total 2 9 3 11 4" xfId="50827" xr:uid="{15777880-D838-4B8E-9504-DC2D18BF710A}"/>
    <cellStyle name="Total 2 9 3 11 4 2" xfId="50828" xr:uid="{ADD37505-3C8D-434F-86BA-3B201B66DC93}"/>
    <cellStyle name="Total 2 9 3 11 4 3" xfId="50829" xr:uid="{9FCDB311-E3C6-4ADD-90D4-AB1C0C6C09A1}"/>
    <cellStyle name="Total 2 9 3 11 5" xfId="50830" xr:uid="{F65F607B-0CD8-4EE3-872E-B99A6D1761B0}"/>
    <cellStyle name="Total 2 9 3 11 5 2" xfId="50831" xr:uid="{B4696030-5002-4355-BD8D-E3D0CA4004E5}"/>
    <cellStyle name="Total 2 9 3 11 5 3" xfId="50832" xr:uid="{A31D061B-EB45-455A-A2FD-ECC9B68363BE}"/>
    <cellStyle name="Total 2 9 3 11 6" xfId="50833" xr:uid="{746EC8DA-A7A1-4A00-A4B2-9F7FDB776632}"/>
    <cellStyle name="Total 2 9 3 11 6 2" xfId="50834" xr:uid="{643ECC73-CA3C-448D-A750-FF6D00F806B5}"/>
    <cellStyle name="Total 2 9 3 11 6 3" xfId="50835" xr:uid="{2E8750D6-FA53-4341-A842-0A1DB3BC02D3}"/>
    <cellStyle name="Total 2 9 3 11 7" xfId="50836" xr:uid="{7B4C22A2-3055-47F7-B5B6-9E68C898F522}"/>
    <cellStyle name="Total 2 9 3 11 8" xfId="50837" xr:uid="{D754695A-7F91-40C0-BF61-20472BC1AC8C}"/>
    <cellStyle name="Total 2 9 3 12" xfId="50838" xr:uid="{8DFCBC91-05CF-487B-862D-2B7C555798CB}"/>
    <cellStyle name="Total 2 9 3 12 2" xfId="50839" xr:uid="{97145F4B-E6B9-44B5-BCA4-6FB8DCEEA8F2}"/>
    <cellStyle name="Total 2 9 3 12 2 2" xfId="50840" xr:uid="{B0071A90-0DE2-4960-B8F9-2FC47B751592}"/>
    <cellStyle name="Total 2 9 3 12 2 3" xfId="50841" xr:uid="{CE65DB80-3299-44DA-B611-4CFDA51BCE82}"/>
    <cellStyle name="Total 2 9 3 12 3" xfId="50842" xr:uid="{29AE9C22-C236-4150-B1E2-0249273F9D3D}"/>
    <cellStyle name="Total 2 9 3 12 3 2" xfId="50843" xr:uid="{2E983BA2-413A-43F7-9EE3-950859E84207}"/>
    <cellStyle name="Total 2 9 3 12 3 3" xfId="50844" xr:uid="{A7E79535-C199-40EF-B7B4-BB60EA592317}"/>
    <cellStyle name="Total 2 9 3 12 4" xfId="50845" xr:uid="{2A3A168A-B5B1-4DCA-A702-4B1365978284}"/>
    <cellStyle name="Total 2 9 3 12 4 2" xfId="50846" xr:uid="{3C4DB0AB-8CC6-4D8F-8029-581C3C576CD5}"/>
    <cellStyle name="Total 2 9 3 12 4 3" xfId="50847" xr:uid="{17C49DAA-7DA7-4BCD-A791-09D9D99AA655}"/>
    <cellStyle name="Total 2 9 3 12 5" xfId="50848" xr:uid="{BA105823-7B59-4BC0-9FEC-E465E0D07D9B}"/>
    <cellStyle name="Total 2 9 3 12 5 2" xfId="50849" xr:uid="{4667CB8D-813E-4D9B-85C9-B31411584F10}"/>
    <cellStyle name="Total 2 9 3 12 5 3" xfId="50850" xr:uid="{44D5B8B5-ADAC-4BD9-890A-26F6AB7233DA}"/>
    <cellStyle name="Total 2 9 3 12 6" xfId="50851" xr:uid="{93D202BE-C53C-46EC-8209-06C885E5A7AA}"/>
    <cellStyle name="Total 2 9 3 12 6 2" xfId="50852" xr:uid="{46567229-7DA3-45F3-A06F-CC895BC3059C}"/>
    <cellStyle name="Total 2 9 3 12 6 3" xfId="50853" xr:uid="{DA28BF17-AB65-40F8-B882-3F656E9AFF2D}"/>
    <cellStyle name="Total 2 9 3 12 7" xfId="50854" xr:uid="{8FDEC6F1-38E2-4124-B042-9B122BAA5788}"/>
    <cellStyle name="Total 2 9 3 12 8" xfId="50855" xr:uid="{108B51B7-9BA8-4A55-94CE-E299ED9606DF}"/>
    <cellStyle name="Total 2 9 3 13" xfId="50856" xr:uid="{5B96033D-498D-4195-B1A1-E99AD4F3E719}"/>
    <cellStyle name="Total 2 9 3 13 2" xfId="50857" xr:uid="{4E61D1AA-5AEA-4BF8-A492-CC929C9392E3}"/>
    <cellStyle name="Total 2 9 3 13 2 2" xfId="50858" xr:uid="{D58D7F87-7E9E-4DC2-A805-448784D03D24}"/>
    <cellStyle name="Total 2 9 3 13 2 3" xfId="50859" xr:uid="{9298D78B-AE89-43F8-A03A-BD6035017D20}"/>
    <cellStyle name="Total 2 9 3 13 3" xfId="50860" xr:uid="{166F5E42-E141-4055-8216-5C09AC5DB4A2}"/>
    <cellStyle name="Total 2 9 3 13 3 2" xfId="50861" xr:uid="{7621E367-A7F6-4626-B36E-4D389A790E4A}"/>
    <cellStyle name="Total 2 9 3 13 3 3" xfId="50862" xr:uid="{76C68F77-9EC2-43A0-ACC6-56E17D375D37}"/>
    <cellStyle name="Total 2 9 3 13 4" xfId="50863" xr:uid="{48C6C43F-A38A-4D78-B015-6F9F0FD38380}"/>
    <cellStyle name="Total 2 9 3 13 4 2" xfId="50864" xr:uid="{56C6FFBB-B25C-47D5-A0E8-4E954075E4EB}"/>
    <cellStyle name="Total 2 9 3 13 4 3" xfId="50865" xr:uid="{CE30B019-79A5-40F7-8865-0907D54B2DF2}"/>
    <cellStyle name="Total 2 9 3 13 5" xfId="50866" xr:uid="{1D116095-94DC-4A30-9443-1150C2ACD3CD}"/>
    <cellStyle name="Total 2 9 3 13 5 2" xfId="50867" xr:uid="{DCE67881-7EF1-418E-AC0C-2D36E9CC446B}"/>
    <cellStyle name="Total 2 9 3 13 5 3" xfId="50868" xr:uid="{806D05C2-418E-4988-BACE-58361A7DEE7E}"/>
    <cellStyle name="Total 2 9 3 13 6" xfId="50869" xr:uid="{45911536-1F27-4D18-A452-9E7ECFD32846}"/>
    <cellStyle name="Total 2 9 3 13 6 2" xfId="50870" xr:uid="{3047DC71-C8DA-4351-8E66-1C877884F5D1}"/>
    <cellStyle name="Total 2 9 3 13 6 3" xfId="50871" xr:uid="{206C9BE3-49C7-477D-921A-ED499C6E07BF}"/>
    <cellStyle name="Total 2 9 3 13 7" xfId="50872" xr:uid="{727B52E9-DF3F-42FA-9D64-FC6B1D6F053B}"/>
    <cellStyle name="Total 2 9 3 13 8" xfId="50873" xr:uid="{DBCF59DD-EDDE-45CD-9EE9-4F543735E3D4}"/>
    <cellStyle name="Total 2 9 3 14" xfId="50874" xr:uid="{7F60B96D-BABB-4F9E-A6DA-C17736F9AA49}"/>
    <cellStyle name="Total 2 9 3 14 2" xfId="50875" xr:uid="{2190C8B8-DD74-4D62-8A7C-B52404C34C13}"/>
    <cellStyle name="Total 2 9 3 14 2 2" xfId="50876" xr:uid="{4E25BC12-D08C-4530-8C3E-AD286F9AA7EB}"/>
    <cellStyle name="Total 2 9 3 14 2 3" xfId="50877" xr:uid="{453BCA97-CC01-47B1-BE29-822206BC781B}"/>
    <cellStyle name="Total 2 9 3 14 3" xfId="50878" xr:uid="{5B621239-F723-4ED5-9E24-96954607368F}"/>
    <cellStyle name="Total 2 9 3 14 3 2" xfId="50879" xr:uid="{90CE3D80-D912-4DBF-B31F-DC0A19D35675}"/>
    <cellStyle name="Total 2 9 3 14 3 3" xfId="50880" xr:uid="{1626A53B-9B90-4677-A75E-9FE918B3309A}"/>
    <cellStyle name="Total 2 9 3 14 4" xfId="50881" xr:uid="{C5ADA4E1-3504-4401-AC10-F65886689901}"/>
    <cellStyle name="Total 2 9 3 14 4 2" xfId="50882" xr:uid="{4648FC7E-027B-4148-B562-B69ACB2BDAC1}"/>
    <cellStyle name="Total 2 9 3 14 4 3" xfId="50883" xr:uid="{5D3147C8-67F3-499A-B68F-DB4451D0A867}"/>
    <cellStyle name="Total 2 9 3 14 5" xfId="50884" xr:uid="{455E6B94-4AC6-4D66-B66E-7FEB05160FBD}"/>
    <cellStyle name="Total 2 9 3 14 5 2" xfId="50885" xr:uid="{9D5B464C-2C15-4DF6-9B77-4C67410AE2A0}"/>
    <cellStyle name="Total 2 9 3 14 5 3" xfId="50886" xr:uid="{EB8E1FD2-AD6A-4CF3-BB64-A6E54FAC3508}"/>
    <cellStyle name="Total 2 9 3 14 6" xfId="50887" xr:uid="{978193A7-FFA0-4E57-BB72-35B45CE2BB83}"/>
    <cellStyle name="Total 2 9 3 14 6 2" xfId="50888" xr:uid="{B0BEAFFE-AF3B-4C94-9258-CFED33C2BFA5}"/>
    <cellStyle name="Total 2 9 3 14 6 3" xfId="50889" xr:uid="{8D30FCAF-6333-4212-B650-394342733B50}"/>
    <cellStyle name="Total 2 9 3 14 7" xfId="50890" xr:uid="{FAB08F93-B14A-448E-8569-73BBF0BB5313}"/>
    <cellStyle name="Total 2 9 3 14 8" xfId="50891" xr:uid="{0699869E-4365-4A4A-B36D-B5A96BEDF622}"/>
    <cellStyle name="Total 2 9 3 15" xfId="50892" xr:uid="{A59F2001-FC2F-4AD7-8BCB-B8CA1CA674EC}"/>
    <cellStyle name="Total 2 9 3 15 2" xfId="50893" xr:uid="{7FCC7B56-F969-4444-82FF-2DE625015995}"/>
    <cellStyle name="Total 2 9 3 15 3" xfId="50894" xr:uid="{03F53198-5CB4-475D-9ADD-9078E9DE17FE}"/>
    <cellStyle name="Total 2 9 3 16" xfId="50895" xr:uid="{48E74FB7-F80B-4724-84FC-4A86948BC4A3}"/>
    <cellStyle name="Total 2 9 3 16 2" xfId="50896" xr:uid="{E7A0B7BA-AEE4-4906-B034-CCF3CB10A897}"/>
    <cellStyle name="Total 2 9 3 16 3" xfId="50897" xr:uid="{717B7103-A152-4B23-A3FF-BC11C0FB97B4}"/>
    <cellStyle name="Total 2 9 3 17" xfId="50898" xr:uid="{A4272CE6-F8CA-4C63-9E06-566A747E8BE4}"/>
    <cellStyle name="Total 2 9 3 18" xfId="50899" xr:uid="{5DD7A113-9E71-4C81-A630-46C53E59AE60}"/>
    <cellStyle name="Total 2 9 3 2" xfId="50900" xr:uid="{C7BB185A-E97A-4CDC-904B-3719A507FD89}"/>
    <cellStyle name="Total 2 9 3 2 2" xfId="50901" xr:uid="{D3D0DBA5-344A-4543-8800-A162E7104175}"/>
    <cellStyle name="Total 2 9 3 2 2 2" xfId="50902" xr:uid="{B5B55288-BE9E-4035-8C45-18901551EE63}"/>
    <cellStyle name="Total 2 9 3 2 2 3" xfId="50903" xr:uid="{EA4576BC-B0A3-45D0-A8F2-5961A1F662F6}"/>
    <cellStyle name="Total 2 9 3 2 3" xfId="50904" xr:uid="{4BDF4B98-A62A-4B12-8CCB-CADCA2231D59}"/>
    <cellStyle name="Total 2 9 3 2 3 2" xfId="50905" xr:uid="{EA35390D-E92D-4CB3-B167-1DC4FF87F6F8}"/>
    <cellStyle name="Total 2 9 3 2 3 3" xfId="50906" xr:uid="{F44C7D82-AC42-4F9D-9B1A-72101CB154EA}"/>
    <cellStyle name="Total 2 9 3 2 4" xfId="50907" xr:uid="{CC11FAE1-B197-48F3-AD7D-6FBDA9E2FD10}"/>
    <cellStyle name="Total 2 9 3 2 4 2" xfId="50908" xr:uid="{3924BD94-0EF6-43A6-AA01-3FEA3B22D6F7}"/>
    <cellStyle name="Total 2 9 3 2 4 3" xfId="50909" xr:uid="{873CEC30-0FAD-4111-8301-5F1B00ABD6E7}"/>
    <cellStyle name="Total 2 9 3 2 5" xfId="50910" xr:uid="{E2688770-246F-40D7-AED1-55B9D70BDAAB}"/>
    <cellStyle name="Total 2 9 3 2 5 2" xfId="50911" xr:uid="{D2939FAF-AFF7-450B-9FFF-2B296AFBF8F0}"/>
    <cellStyle name="Total 2 9 3 2 5 3" xfId="50912" xr:uid="{301DE84A-046A-4236-889A-96194AC793A5}"/>
    <cellStyle name="Total 2 9 3 2 6" xfId="50913" xr:uid="{BAEE3CCA-B096-432C-AE45-0AA8591005F7}"/>
    <cellStyle name="Total 2 9 3 2 6 2" xfId="50914" xr:uid="{F9BBD4F6-7756-46AA-B0BD-2C6BDB3FA1BF}"/>
    <cellStyle name="Total 2 9 3 2 6 3" xfId="50915" xr:uid="{6BBA15CA-D470-418E-A3EE-1F040AB45800}"/>
    <cellStyle name="Total 2 9 3 2 7" xfId="50916" xr:uid="{CFBDEF6C-B031-4238-931A-A69F6A7D2B49}"/>
    <cellStyle name="Total 2 9 3 2 8" xfId="50917" xr:uid="{C6750E12-B235-4EE9-86B3-057BEE3E70F5}"/>
    <cellStyle name="Total 2 9 3 2 9" xfId="50918" xr:uid="{0EF05688-EF38-4A65-9F3A-A87D1FFCA467}"/>
    <cellStyle name="Total 2 9 3 3" xfId="50919" xr:uid="{120824F1-237B-474A-94ED-9DFD191D7F00}"/>
    <cellStyle name="Total 2 9 3 3 2" xfId="50920" xr:uid="{9CA643E9-7828-4826-B6AD-78BB2986E365}"/>
    <cellStyle name="Total 2 9 3 3 2 2" xfId="50921" xr:uid="{40D6DF45-1EB7-4119-B884-36B3DD20730E}"/>
    <cellStyle name="Total 2 9 3 3 2 3" xfId="50922" xr:uid="{BDC9742A-DFB4-4899-9890-9D7B1908ECE4}"/>
    <cellStyle name="Total 2 9 3 3 3" xfId="50923" xr:uid="{5F7461E9-50EB-4D26-B607-FB3796C860B5}"/>
    <cellStyle name="Total 2 9 3 3 3 2" xfId="50924" xr:uid="{8054EDEB-CA1D-4726-825F-46A19D43FB18}"/>
    <cellStyle name="Total 2 9 3 3 3 3" xfId="50925" xr:uid="{E2E44E13-EB02-4E31-B9E9-7563FF3365F4}"/>
    <cellStyle name="Total 2 9 3 3 4" xfId="50926" xr:uid="{EE7254CF-DC55-47ED-86F4-64325DF3C268}"/>
    <cellStyle name="Total 2 9 3 3 4 2" xfId="50927" xr:uid="{CADB4526-D679-4227-A137-B2A648D54F76}"/>
    <cellStyle name="Total 2 9 3 3 4 3" xfId="50928" xr:uid="{3D672191-7604-40E6-943F-0E89B09E64B1}"/>
    <cellStyle name="Total 2 9 3 3 5" xfId="50929" xr:uid="{57E59C6C-BE91-4B84-BE94-5B59EDBA487A}"/>
    <cellStyle name="Total 2 9 3 3 5 2" xfId="50930" xr:uid="{BFB263ED-7F90-4D66-887C-EEE0B73AC19B}"/>
    <cellStyle name="Total 2 9 3 3 5 3" xfId="50931" xr:uid="{9B0D1DDD-FBEF-47F5-B6C5-86CE48211E6A}"/>
    <cellStyle name="Total 2 9 3 3 6" xfId="50932" xr:uid="{589BB1C3-994F-4C5B-92C3-CF6A2B749065}"/>
    <cellStyle name="Total 2 9 3 3 6 2" xfId="50933" xr:uid="{8A287EE2-4298-430B-91D6-A686E8DFE4B0}"/>
    <cellStyle name="Total 2 9 3 3 6 3" xfId="50934" xr:uid="{E86669C8-E4B4-4AB7-97FD-02FAE485A6F2}"/>
    <cellStyle name="Total 2 9 3 3 7" xfId="50935" xr:uid="{AEC61A15-1D26-45D1-8D75-5B2E0D597A0E}"/>
    <cellStyle name="Total 2 9 3 3 8" xfId="50936" xr:uid="{01B550CF-37E2-4A4A-BB90-E166CDD591FB}"/>
    <cellStyle name="Total 2 9 3 3 9" xfId="50937" xr:uid="{E50AF715-1C5E-488E-A1CA-A3C6B4CBFF48}"/>
    <cellStyle name="Total 2 9 3 4" xfId="50938" xr:uid="{D5EACE07-761A-4F38-BDB9-FB15A6CDB2EC}"/>
    <cellStyle name="Total 2 9 3 4 2" xfId="50939" xr:uid="{EBA4C991-28C0-4EEF-9FD8-9FBD142C6C72}"/>
    <cellStyle name="Total 2 9 3 4 2 2" xfId="50940" xr:uid="{E36B9D61-E456-4F55-8A20-BAF28521517B}"/>
    <cellStyle name="Total 2 9 3 4 2 3" xfId="50941" xr:uid="{D94780F7-5E5A-48D0-8B60-E896166E8BFB}"/>
    <cellStyle name="Total 2 9 3 4 3" xfId="50942" xr:uid="{39F25A0C-33EC-491A-A4D5-8503302AF744}"/>
    <cellStyle name="Total 2 9 3 4 3 2" xfId="50943" xr:uid="{5F1DDFD7-A947-4350-BED9-3587D6D2EEDE}"/>
    <cellStyle name="Total 2 9 3 4 3 3" xfId="50944" xr:uid="{206FA2EF-55AE-43C5-BFBF-20F5FC56823D}"/>
    <cellStyle name="Total 2 9 3 4 4" xfId="50945" xr:uid="{F8D58612-E3B9-44EF-8F9D-88F4C331C697}"/>
    <cellStyle name="Total 2 9 3 4 4 2" xfId="50946" xr:uid="{2ECCAFAA-426B-425F-9968-B03DA8286F37}"/>
    <cellStyle name="Total 2 9 3 4 4 3" xfId="50947" xr:uid="{3954177F-5B82-493C-A502-FCEF0A7CFBE3}"/>
    <cellStyle name="Total 2 9 3 4 5" xfId="50948" xr:uid="{394263A6-3D5A-419C-B4AC-D9919B7DE072}"/>
    <cellStyle name="Total 2 9 3 4 5 2" xfId="50949" xr:uid="{0E01A7AE-BA9F-491A-AD8C-B449DEA0AD6A}"/>
    <cellStyle name="Total 2 9 3 4 5 3" xfId="50950" xr:uid="{CF66CC2D-8B91-4221-B5C2-45DC51959B25}"/>
    <cellStyle name="Total 2 9 3 4 6" xfId="50951" xr:uid="{A9C635D3-D9B6-463C-AB28-E9083D9D8960}"/>
    <cellStyle name="Total 2 9 3 4 6 2" xfId="50952" xr:uid="{EF680E90-A825-4E07-84AD-E24C04D2FC75}"/>
    <cellStyle name="Total 2 9 3 4 6 3" xfId="50953" xr:uid="{ED6348CD-01D0-47A7-A062-640250C25B6A}"/>
    <cellStyle name="Total 2 9 3 4 7" xfId="50954" xr:uid="{808A4709-0581-4D72-906B-95C940A16644}"/>
    <cellStyle name="Total 2 9 3 4 8" xfId="50955" xr:uid="{9C416C20-F20B-44EA-B921-0ACE01F5EC68}"/>
    <cellStyle name="Total 2 9 3 4 9" xfId="50956" xr:uid="{38DE8B7E-FD7A-4A05-9DF8-C9C64424B1CE}"/>
    <cellStyle name="Total 2 9 3 5" xfId="50957" xr:uid="{CF4B438C-ADDF-4B8F-AA71-FD4428A1B66C}"/>
    <cellStyle name="Total 2 9 3 5 2" xfId="50958" xr:uid="{4F4C5285-9091-467B-8682-E052FB95415F}"/>
    <cellStyle name="Total 2 9 3 5 2 2" xfId="50959" xr:uid="{CF7F4773-2F7A-447C-8FDE-F4A74572C51A}"/>
    <cellStyle name="Total 2 9 3 5 2 3" xfId="50960" xr:uid="{5C829470-22C5-41A5-BFC1-FD13DB91DBAE}"/>
    <cellStyle name="Total 2 9 3 5 3" xfId="50961" xr:uid="{0A799632-E9B8-4BB1-86C4-2C9F63C6F1BA}"/>
    <cellStyle name="Total 2 9 3 5 3 2" xfId="50962" xr:uid="{508B08E2-1CD5-4461-B544-682BA5B66609}"/>
    <cellStyle name="Total 2 9 3 5 3 3" xfId="50963" xr:uid="{2AC58CDC-F57F-4E1E-AE1A-1D4FE26B0F8C}"/>
    <cellStyle name="Total 2 9 3 5 4" xfId="50964" xr:uid="{9F4DB410-4979-4E38-A0A3-248A16AE9981}"/>
    <cellStyle name="Total 2 9 3 5 4 2" xfId="50965" xr:uid="{ADCCE14A-7A16-4735-BE9F-10832C37A05A}"/>
    <cellStyle name="Total 2 9 3 5 4 3" xfId="50966" xr:uid="{4F1442B5-3605-47E9-A1F0-6C59CCD3985E}"/>
    <cellStyle name="Total 2 9 3 5 5" xfId="50967" xr:uid="{474A3F9F-28B7-455B-B5BA-7B77EEEFAE5F}"/>
    <cellStyle name="Total 2 9 3 5 5 2" xfId="50968" xr:uid="{0447FB21-6BB3-4065-A18B-6F868BF19E10}"/>
    <cellStyle name="Total 2 9 3 5 5 3" xfId="50969" xr:uid="{7A98EB53-DD6F-4559-AD1F-0AC7D66C19E0}"/>
    <cellStyle name="Total 2 9 3 5 6" xfId="50970" xr:uid="{383CDBC2-771F-472F-9D46-809B027F8C56}"/>
    <cellStyle name="Total 2 9 3 5 6 2" xfId="50971" xr:uid="{5B8DC58D-A8C8-4BD1-806D-226FCCA28D09}"/>
    <cellStyle name="Total 2 9 3 5 6 3" xfId="50972" xr:uid="{84FAFBEB-810A-411F-A5C8-F51B6937B258}"/>
    <cellStyle name="Total 2 9 3 5 7" xfId="50973" xr:uid="{F70588FF-E74B-4FEF-BEE0-1FD4059B28CD}"/>
    <cellStyle name="Total 2 9 3 5 8" xfId="50974" xr:uid="{A2917448-116A-4281-8EBB-A58874D0E9CC}"/>
    <cellStyle name="Total 2 9 3 5 9" xfId="50975" xr:uid="{56283FA9-39E0-4143-89B3-7C5FCFD58C43}"/>
    <cellStyle name="Total 2 9 3 6" xfId="50976" xr:uid="{BDFFE670-1111-414E-A070-DA3956BA603E}"/>
    <cellStyle name="Total 2 9 3 6 2" xfId="50977" xr:uid="{1B4B077D-7C35-4B3E-AC7B-77BAA598E8EF}"/>
    <cellStyle name="Total 2 9 3 6 2 2" xfId="50978" xr:uid="{2F1EA9DA-2A20-46BD-8DF0-AC9149A4E25E}"/>
    <cellStyle name="Total 2 9 3 6 2 3" xfId="50979" xr:uid="{E4C7FA15-52EA-43CC-B356-C80F8A679D3D}"/>
    <cellStyle name="Total 2 9 3 6 3" xfId="50980" xr:uid="{5BA4C3C2-B684-4C5A-8152-3B76A866E51D}"/>
    <cellStyle name="Total 2 9 3 6 3 2" xfId="50981" xr:uid="{845A9E04-F17A-4761-A9F1-41665AE2BB3F}"/>
    <cellStyle name="Total 2 9 3 6 3 3" xfId="50982" xr:uid="{1BAC884C-2D7B-4919-AD82-5F32B4CE3033}"/>
    <cellStyle name="Total 2 9 3 6 4" xfId="50983" xr:uid="{8D973D27-3BDC-461F-B53F-FE24E0641874}"/>
    <cellStyle name="Total 2 9 3 6 4 2" xfId="50984" xr:uid="{9F9CCC84-0972-4437-898C-520D8E47C7F6}"/>
    <cellStyle name="Total 2 9 3 6 4 3" xfId="50985" xr:uid="{2137FD32-B1F5-4A83-AEC8-EB2E3C3D22BF}"/>
    <cellStyle name="Total 2 9 3 6 5" xfId="50986" xr:uid="{ECB6C813-516A-48D3-8729-120675F1626C}"/>
    <cellStyle name="Total 2 9 3 6 5 2" xfId="50987" xr:uid="{C3321437-E3B0-4303-B189-0EEF709A23E0}"/>
    <cellStyle name="Total 2 9 3 6 5 3" xfId="50988" xr:uid="{95D6E207-C565-4962-8AB7-5376BA444760}"/>
    <cellStyle name="Total 2 9 3 6 6" xfId="50989" xr:uid="{A7E7EFBD-7426-45CB-84C7-2DA6D037AC8B}"/>
    <cellStyle name="Total 2 9 3 6 6 2" xfId="50990" xr:uid="{66F04250-A90C-4127-B7F7-E13A03B76A64}"/>
    <cellStyle name="Total 2 9 3 6 6 3" xfId="50991" xr:uid="{85BE68DC-9D6E-47F8-967C-3E63A11B261D}"/>
    <cellStyle name="Total 2 9 3 6 7" xfId="50992" xr:uid="{7B9B227D-FB78-4389-A6D7-360343A2A41C}"/>
    <cellStyle name="Total 2 9 3 6 8" xfId="50993" xr:uid="{C389E8C3-7AB0-4D73-B166-5A1871AB69DF}"/>
    <cellStyle name="Total 2 9 3 6 9" xfId="50994" xr:uid="{2E812DE5-7B42-4BAC-83DD-037DC745727F}"/>
    <cellStyle name="Total 2 9 3 7" xfId="50995" xr:uid="{3E4147DE-8055-4B92-9B5B-5DD5DE497271}"/>
    <cellStyle name="Total 2 9 3 7 2" xfId="50996" xr:uid="{105D6ED0-4F74-474D-B441-91D2FA0DFA8A}"/>
    <cellStyle name="Total 2 9 3 7 2 2" xfId="50997" xr:uid="{57EBFFF6-307B-4038-9C97-E46588221244}"/>
    <cellStyle name="Total 2 9 3 7 2 3" xfId="50998" xr:uid="{76555C4F-BB15-4F1D-91EA-2F3E334ACA4C}"/>
    <cellStyle name="Total 2 9 3 7 3" xfId="50999" xr:uid="{1A0DCD61-85D0-480E-B9F6-B81B6C520EE5}"/>
    <cellStyle name="Total 2 9 3 7 3 2" xfId="51000" xr:uid="{838EC421-4CB9-4D87-A171-7AFEBF301388}"/>
    <cellStyle name="Total 2 9 3 7 3 3" xfId="51001" xr:uid="{08026D0F-3543-4F51-9761-6D885C20CA2E}"/>
    <cellStyle name="Total 2 9 3 7 4" xfId="51002" xr:uid="{8BD92C2A-E409-484F-A542-EF665C2E2B4E}"/>
    <cellStyle name="Total 2 9 3 7 4 2" xfId="51003" xr:uid="{84BE7019-EF74-4DCA-9AD1-32247E5F1FF6}"/>
    <cellStyle name="Total 2 9 3 7 4 3" xfId="51004" xr:uid="{39236D06-49C5-46E5-8757-7A03EF7DDB1B}"/>
    <cellStyle name="Total 2 9 3 7 5" xfId="51005" xr:uid="{DAAA6A81-4FD7-4097-AE49-9F7128D07BA6}"/>
    <cellStyle name="Total 2 9 3 7 5 2" xfId="51006" xr:uid="{300351E3-E3E9-46CB-A304-81E4DBBB443B}"/>
    <cellStyle name="Total 2 9 3 7 5 3" xfId="51007" xr:uid="{85DE50CF-3B75-49E8-8AF1-3CECF2DE0FCB}"/>
    <cellStyle name="Total 2 9 3 7 6" xfId="51008" xr:uid="{59F753D7-1AD0-4336-8B70-567F86145C22}"/>
    <cellStyle name="Total 2 9 3 7 6 2" xfId="51009" xr:uid="{7A5C3FCD-4277-4470-87D0-5DBEF6E1DF7F}"/>
    <cellStyle name="Total 2 9 3 7 6 3" xfId="51010" xr:uid="{9A3163B9-5D18-49CB-BF0D-29648936F51E}"/>
    <cellStyle name="Total 2 9 3 7 7" xfId="51011" xr:uid="{CC503CAE-5FD9-4808-96AC-2DCE0883D121}"/>
    <cellStyle name="Total 2 9 3 7 8" xfId="51012" xr:uid="{5F425EB8-A29B-461C-8DD6-A0F389973658}"/>
    <cellStyle name="Total 2 9 3 7 9" xfId="51013" xr:uid="{32FCDA4B-0A9C-4974-8DFC-73D32F5B4468}"/>
    <cellStyle name="Total 2 9 3 8" xfId="51014" xr:uid="{E4157891-849F-4372-8568-CF96F9CF4499}"/>
    <cellStyle name="Total 2 9 3 8 2" xfId="51015" xr:uid="{C9EDBAB8-16C9-4285-8EAD-35D37085026E}"/>
    <cellStyle name="Total 2 9 3 8 2 2" xfId="51016" xr:uid="{99F064B8-75E4-4EE3-85C6-C6DAB9D5525E}"/>
    <cellStyle name="Total 2 9 3 8 2 3" xfId="51017" xr:uid="{0F6CCB97-637C-49C1-A0C4-9F649D2E3C11}"/>
    <cellStyle name="Total 2 9 3 8 3" xfId="51018" xr:uid="{329EEC22-52A8-4A28-841F-CBD57261281D}"/>
    <cellStyle name="Total 2 9 3 8 3 2" xfId="51019" xr:uid="{49664D65-D8B9-4FBC-BA7E-6CE8E1E872CF}"/>
    <cellStyle name="Total 2 9 3 8 3 3" xfId="51020" xr:uid="{F03C6846-A710-4180-8417-21E2A62B5310}"/>
    <cellStyle name="Total 2 9 3 8 4" xfId="51021" xr:uid="{A7F16A47-9D86-4243-974A-9B7ED20A2AC0}"/>
    <cellStyle name="Total 2 9 3 8 4 2" xfId="51022" xr:uid="{D877A139-70D4-44CD-AB89-264B930F113B}"/>
    <cellStyle name="Total 2 9 3 8 4 3" xfId="51023" xr:uid="{88CD536A-047E-4E07-863C-26832BD0F5A1}"/>
    <cellStyle name="Total 2 9 3 8 5" xfId="51024" xr:uid="{1BB24F9D-198B-4E16-9C67-58B8376B93E5}"/>
    <cellStyle name="Total 2 9 3 8 5 2" xfId="51025" xr:uid="{8B1F2EA3-3CFA-43D1-B3A5-4CFB0FEAFC69}"/>
    <cellStyle name="Total 2 9 3 8 5 3" xfId="51026" xr:uid="{BB817871-680F-4993-A72B-F56B5BAD7066}"/>
    <cellStyle name="Total 2 9 3 8 6" xfId="51027" xr:uid="{5B5FE84B-0FFC-40C2-87C0-64D2FAD55A29}"/>
    <cellStyle name="Total 2 9 3 8 6 2" xfId="51028" xr:uid="{B72B0C70-6295-4128-BFF1-967BA972D971}"/>
    <cellStyle name="Total 2 9 3 8 6 3" xfId="51029" xr:uid="{241F7C77-DEA3-4DF3-B7B0-0ECABBCD2A82}"/>
    <cellStyle name="Total 2 9 3 8 7" xfId="51030" xr:uid="{D111C245-4F96-4249-A9AF-AEA9BEFC7F86}"/>
    <cellStyle name="Total 2 9 3 8 8" xfId="51031" xr:uid="{60016BE8-5604-481C-9F98-A5108C112528}"/>
    <cellStyle name="Total 2 9 3 8 9" xfId="51032" xr:uid="{C9446238-704D-4B30-A9A6-ADAE94522A3C}"/>
    <cellStyle name="Total 2 9 3 9" xfId="51033" xr:uid="{BB91F191-EF1D-41A5-BD17-DB7249CF96A6}"/>
    <cellStyle name="Total 2 9 3 9 2" xfId="51034" xr:uid="{F98BB89C-0F54-403F-86C8-711EECFF0001}"/>
    <cellStyle name="Total 2 9 3 9 2 2" xfId="51035" xr:uid="{16DB4071-52EF-4BD5-A6B5-52D3649B4B28}"/>
    <cellStyle name="Total 2 9 3 9 2 3" xfId="51036" xr:uid="{5FC7637B-C346-4A68-A529-6EA846B2590C}"/>
    <cellStyle name="Total 2 9 3 9 3" xfId="51037" xr:uid="{E52D3D85-46C8-4DEE-B604-1194BA7EE21C}"/>
    <cellStyle name="Total 2 9 3 9 3 2" xfId="51038" xr:uid="{C9D664C6-EF64-42F2-9C4A-B31E14D907B6}"/>
    <cellStyle name="Total 2 9 3 9 3 3" xfId="51039" xr:uid="{04D363BD-0313-4BD1-A1C9-84CDA7505778}"/>
    <cellStyle name="Total 2 9 3 9 4" xfId="51040" xr:uid="{36E9312D-1E28-4714-A8C0-947D19D4DAF6}"/>
    <cellStyle name="Total 2 9 3 9 4 2" xfId="51041" xr:uid="{2BF2B9FD-7D01-42E9-86FA-5081F39215C2}"/>
    <cellStyle name="Total 2 9 3 9 4 3" xfId="51042" xr:uid="{8F50F90F-16CA-4B4D-8F49-7DA7350D6014}"/>
    <cellStyle name="Total 2 9 3 9 5" xfId="51043" xr:uid="{A2A4E6C8-7996-4380-8F1B-EA38C1575B0F}"/>
    <cellStyle name="Total 2 9 3 9 5 2" xfId="51044" xr:uid="{B951AB2A-2531-4DC1-86E3-25AE0A33A945}"/>
    <cellStyle name="Total 2 9 3 9 5 3" xfId="51045" xr:uid="{62E9D465-DAEC-4F93-AF2C-CF14EEE1B3CB}"/>
    <cellStyle name="Total 2 9 3 9 6" xfId="51046" xr:uid="{155BA6A3-4AE7-46A4-AA72-FDCAD6F2AD14}"/>
    <cellStyle name="Total 2 9 3 9 6 2" xfId="51047" xr:uid="{51E962EA-4481-44BC-BE4A-6598FEA13B8C}"/>
    <cellStyle name="Total 2 9 3 9 6 3" xfId="51048" xr:uid="{928C5907-11CC-4635-B639-3936A837ED29}"/>
    <cellStyle name="Total 2 9 3 9 7" xfId="51049" xr:uid="{7DE9DA96-C177-450F-945C-A1EAEDF07EFF}"/>
    <cellStyle name="Total 2 9 3 9 8" xfId="51050" xr:uid="{AE8E0469-7EAB-4679-8210-6AE28CF58EEB}"/>
    <cellStyle name="Total 2 9 4" xfId="51051" xr:uid="{E9C688B0-AB4D-4DBE-A5C1-8A1F3D511C90}"/>
    <cellStyle name="Total 2 9 4 10" xfId="51052" xr:uid="{7BBD72A2-8894-4BB4-B240-05B742C369BA}"/>
    <cellStyle name="Total 2 9 4 11" xfId="51053" xr:uid="{5EC37DFF-A4F7-478E-8821-3577923244AF}"/>
    <cellStyle name="Total 2 9 4 2" xfId="51054" xr:uid="{85842F72-5B28-4B63-9AAC-5D233DDD05A9}"/>
    <cellStyle name="Total 2 9 4 2 2" xfId="51055" xr:uid="{57F0A429-E704-42ED-854A-12476A3547D3}"/>
    <cellStyle name="Total 2 9 4 2 3" xfId="51056" xr:uid="{25C36AFF-4661-41E4-8EDE-74DF33C5083C}"/>
    <cellStyle name="Total 2 9 4 2 4" xfId="51057" xr:uid="{95F54AF6-F907-400D-A6BE-ABEC37EB63EE}"/>
    <cellStyle name="Total 2 9 4 3" xfId="51058" xr:uid="{5587DD84-5C65-4B21-BF32-81EAFCC01EAF}"/>
    <cellStyle name="Total 2 9 4 3 2" xfId="51059" xr:uid="{7158C1A4-1E63-4F32-93EE-00DB982CAE7F}"/>
    <cellStyle name="Total 2 9 4 3 3" xfId="51060" xr:uid="{A97436C2-0F5A-43E7-A325-1B90B606E33D}"/>
    <cellStyle name="Total 2 9 4 3 4" xfId="51061" xr:uid="{C94947F8-D5A6-4FDC-89EE-D657270D3B5D}"/>
    <cellStyle name="Total 2 9 4 4" xfId="51062" xr:uid="{EECBDEC2-8907-4132-8F1B-A23DC30C06E1}"/>
    <cellStyle name="Total 2 9 4 4 2" xfId="51063" xr:uid="{04018BAC-CC7A-4E65-B196-B1F1BD8BB157}"/>
    <cellStyle name="Total 2 9 4 4 3" xfId="51064" xr:uid="{FF5AF5E9-6FCB-4140-9D21-8F95F2D4EB8D}"/>
    <cellStyle name="Total 2 9 4 4 4" xfId="51065" xr:uid="{033B48DF-5147-4D2C-BDEA-69FC965546BC}"/>
    <cellStyle name="Total 2 9 4 5" xfId="51066" xr:uid="{B38AF12D-CE08-49CB-B223-861EEA918914}"/>
    <cellStyle name="Total 2 9 4 5 2" xfId="51067" xr:uid="{C56B4520-55D6-4807-9CE2-DF1890F520A7}"/>
    <cellStyle name="Total 2 9 4 5 3" xfId="51068" xr:uid="{FF1F8A5F-D4C1-42C5-AA82-491AB5D98D34}"/>
    <cellStyle name="Total 2 9 4 5 4" xfId="51069" xr:uid="{D1B60AAD-8524-4869-99A9-4C9921C24759}"/>
    <cellStyle name="Total 2 9 4 6" xfId="51070" xr:uid="{5832FB37-9B7B-49BF-A31A-3F1AEBC8C681}"/>
    <cellStyle name="Total 2 9 4 6 2" xfId="51071" xr:uid="{D4E98C75-AFA0-44FF-9B83-6D3814A1B2DC}"/>
    <cellStyle name="Total 2 9 4 6 3" xfId="51072" xr:uid="{7D8096C6-466D-4455-AE26-0A9C160A8136}"/>
    <cellStyle name="Total 2 9 4 6 4" xfId="51073" xr:uid="{17F259F2-4981-4E58-8A2A-3A8932DFC8C1}"/>
    <cellStyle name="Total 2 9 4 7" xfId="51074" xr:uid="{C83D9246-C3AC-4BFA-8543-780C3BB86D75}"/>
    <cellStyle name="Total 2 9 4 8" xfId="51075" xr:uid="{B90F2AE5-A01A-40BF-B0D7-0B58DF9A0A9C}"/>
    <cellStyle name="Total 2 9 4 9" xfId="51076" xr:uid="{8DEC558C-7FAB-4A16-AB92-78E15C769BB6}"/>
    <cellStyle name="Total 2 9 5" xfId="51077" xr:uid="{8E9FD720-42B0-4B89-9D86-89B8B1FB286E}"/>
    <cellStyle name="Total 2 9 5 10" xfId="51078" xr:uid="{FB59EF0D-5061-4954-BAAE-D8294EFC1405}"/>
    <cellStyle name="Total 2 9 5 11" xfId="51079" xr:uid="{66D2321B-265D-4751-B88A-D25ED36C0372}"/>
    <cellStyle name="Total 2 9 5 2" xfId="51080" xr:uid="{23F182EB-D311-48D1-9B7D-4F00CB2FFBD8}"/>
    <cellStyle name="Total 2 9 5 2 2" xfId="51081" xr:uid="{D8174E93-6AEA-49D7-BDAA-787A1FAB2DD4}"/>
    <cellStyle name="Total 2 9 5 2 3" xfId="51082" xr:uid="{2CBFF1D2-1197-4D55-9753-1CEDAAFC8C9C}"/>
    <cellStyle name="Total 2 9 5 2 4" xfId="51083" xr:uid="{17E1C7F8-D557-4A96-AA0D-BEC7058C2218}"/>
    <cellStyle name="Total 2 9 5 3" xfId="51084" xr:uid="{C2664BE7-2FBB-4235-A244-FAD784CF89D2}"/>
    <cellStyle name="Total 2 9 5 3 2" xfId="51085" xr:uid="{1C4B3CE0-05D9-41AB-AF5C-F0A62AB4EC0D}"/>
    <cellStyle name="Total 2 9 5 3 3" xfId="51086" xr:uid="{1A51798A-B852-46C3-81DF-A10C8E5D23FE}"/>
    <cellStyle name="Total 2 9 5 3 4" xfId="51087" xr:uid="{CE84D439-AD0B-4B78-B1C0-ABAAB36E5887}"/>
    <cellStyle name="Total 2 9 5 4" xfId="51088" xr:uid="{8E56543D-7D7A-4BAD-89CF-8A84D1CA4233}"/>
    <cellStyle name="Total 2 9 5 4 2" xfId="51089" xr:uid="{5B073CEF-397E-4C00-B70C-4605C6C8CDEE}"/>
    <cellStyle name="Total 2 9 5 4 3" xfId="51090" xr:uid="{C23DB394-133D-4AA0-A145-CDC6DACFABA9}"/>
    <cellStyle name="Total 2 9 5 4 4" xfId="51091" xr:uid="{0F2D9A52-8DAC-4F60-9990-9B5F5DA70872}"/>
    <cellStyle name="Total 2 9 5 5" xfId="51092" xr:uid="{67BE4527-F970-4646-962E-649CC69F6EC9}"/>
    <cellStyle name="Total 2 9 5 5 2" xfId="51093" xr:uid="{BC1885F9-A58A-438F-9EDB-372099FE0B25}"/>
    <cellStyle name="Total 2 9 5 5 3" xfId="51094" xr:uid="{7B150781-13BB-4D84-8323-F5EC2EE73DD4}"/>
    <cellStyle name="Total 2 9 5 5 4" xfId="51095" xr:uid="{175EB351-2595-482A-98D2-26FE8585BD96}"/>
    <cellStyle name="Total 2 9 5 6" xfId="51096" xr:uid="{A440D1BF-7D23-4AE6-8BDA-D9738E1F195D}"/>
    <cellStyle name="Total 2 9 5 6 2" xfId="51097" xr:uid="{A7193309-AB9E-4D72-8502-2A928D6FE5A7}"/>
    <cellStyle name="Total 2 9 5 6 3" xfId="51098" xr:uid="{2537F3CF-FD44-4C71-8BE8-3C0AA56193BA}"/>
    <cellStyle name="Total 2 9 5 6 4" xfId="51099" xr:uid="{761AB2C6-5F48-4B2F-B55E-93BC777E9857}"/>
    <cellStyle name="Total 2 9 5 7" xfId="51100" xr:uid="{1B449A74-D5E9-47E1-96C3-36DD1372AD96}"/>
    <cellStyle name="Total 2 9 5 8" xfId="51101" xr:uid="{2431BB07-68F8-4879-B477-CDA34DDFCB92}"/>
    <cellStyle name="Total 2 9 5 9" xfId="51102" xr:uid="{F7E80743-AE86-4BA7-A15B-80A3CA9CE691}"/>
    <cellStyle name="Total 2 9 6" xfId="51103" xr:uid="{378D7A59-A618-478C-9549-8B8F8CF6BBA0}"/>
    <cellStyle name="Total 2 9 6 2" xfId="51104" xr:uid="{3304033B-4241-4F95-854C-E10A5BBA10C9}"/>
    <cellStyle name="Total 2 9 6 2 2" xfId="51105" xr:uid="{8C46D98E-A77B-449D-A576-DFEE4C2D79EE}"/>
    <cellStyle name="Total 2 9 6 2 3" xfId="51106" xr:uid="{D947C5A8-DEBB-4000-971B-EC5729E04A30}"/>
    <cellStyle name="Total 2 9 6 3" xfId="51107" xr:uid="{69099CE3-9864-4BEE-BC3C-D7F19271CF99}"/>
    <cellStyle name="Total 2 9 6 3 2" xfId="51108" xr:uid="{F0AF9099-AC71-456A-A9F0-39DAD7EC2A4B}"/>
    <cellStyle name="Total 2 9 6 3 3" xfId="51109" xr:uid="{5FDFB463-A1D1-4BA1-B41C-EC6D8E37EE1F}"/>
    <cellStyle name="Total 2 9 6 4" xfId="51110" xr:uid="{039C3E1A-A952-4FA7-83C1-B9CAE2FFE3C4}"/>
    <cellStyle name="Total 2 9 6 4 2" xfId="51111" xr:uid="{7BBB7670-F7D6-4B79-8A92-2105EA651EB2}"/>
    <cellStyle name="Total 2 9 6 4 3" xfId="51112" xr:uid="{47438B7B-0283-482F-8AB2-A50D89C381D5}"/>
    <cellStyle name="Total 2 9 6 5" xfId="51113" xr:uid="{3C92D62C-BED2-4F97-8CA4-C642C623C3C7}"/>
    <cellStyle name="Total 2 9 6 5 2" xfId="51114" xr:uid="{4EC85D4E-B32C-473C-BF42-1DA850872851}"/>
    <cellStyle name="Total 2 9 6 5 3" xfId="51115" xr:uid="{B7B19363-3B7A-478F-9A41-9A0415E03D20}"/>
    <cellStyle name="Total 2 9 6 6" xfId="51116" xr:uid="{4C659B68-0E5F-41B0-A743-07144A3675C3}"/>
    <cellStyle name="Total 2 9 6 6 2" xfId="51117" xr:uid="{179B930B-596F-4202-8345-B55AF326E6E0}"/>
    <cellStyle name="Total 2 9 6 6 3" xfId="51118" xr:uid="{55142267-908B-4937-9B91-C1C41413E17C}"/>
    <cellStyle name="Total 2 9 6 7" xfId="51119" xr:uid="{0EF2688F-630B-427D-8787-859FE6F04186}"/>
    <cellStyle name="Total 2 9 6 8" xfId="51120" xr:uid="{ACC57B60-1848-4954-B839-FB23F9B53953}"/>
    <cellStyle name="Total 2 9 6 9" xfId="51121" xr:uid="{298FB62A-76A3-4A3A-85BD-65787204344F}"/>
    <cellStyle name="Total 2 9 7" xfId="51122" xr:uid="{B5DA96D3-42A2-438B-B03D-5CFAF3CC01C2}"/>
    <cellStyle name="Total 2 9 7 2" xfId="51123" xr:uid="{8F399587-E53A-4D51-B6EA-3BE5698B1EAD}"/>
    <cellStyle name="Total 2 9 7 2 2" xfId="51124" xr:uid="{C28638F2-90AD-42CE-8EA1-7CC610AC0ADD}"/>
    <cellStyle name="Total 2 9 7 2 3" xfId="51125" xr:uid="{33512F18-BA6E-48E6-9BFC-A10300076ED3}"/>
    <cellStyle name="Total 2 9 7 3" xfId="51126" xr:uid="{7DDB8D5A-6BA3-404B-A24D-99D9A1D35138}"/>
    <cellStyle name="Total 2 9 7 3 2" xfId="51127" xr:uid="{00BC20AE-19A0-4F50-A85B-1F6ED50EF9CA}"/>
    <cellStyle name="Total 2 9 7 3 3" xfId="51128" xr:uid="{1F683F04-29F3-495D-A28B-DAE42F33CABB}"/>
    <cellStyle name="Total 2 9 7 4" xfId="51129" xr:uid="{ABE882FE-D650-4B82-AAB5-E867745E4F24}"/>
    <cellStyle name="Total 2 9 7 4 2" xfId="51130" xr:uid="{28CCE5F9-C69F-4F87-A515-13ED3841CC8A}"/>
    <cellStyle name="Total 2 9 7 4 3" xfId="51131" xr:uid="{1DBEA054-E8BA-41C3-8689-4023246BE569}"/>
    <cellStyle name="Total 2 9 7 5" xfId="51132" xr:uid="{1D79579D-19AF-4F4E-ADE9-2EB1B79D1F61}"/>
    <cellStyle name="Total 2 9 7 5 2" xfId="51133" xr:uid="{6652A864-0CE7-47FC-A3D6-1EA6F2258F11}"/>
    <cellStyle name="Total 2 9 7 5 3" xfId="51134" xr:uid="{935F61BD-1562-4A65-8807-64EB3DE71778}"/>
    <cellStyle name="Total 2 9 7 6" xfId="51135" xr:uid="{1A19BDAC-AD05-46A4-93F5-9C3DE7B615A2}"/>
    <cellStyle name="Total 2 9 7 6 2" xfId="51136" xr:uid="{67E1EACE-E0B2-412D-AC5A-364D450DA46D}"/>
    <cellStyle name="Total 2 9 7 6 3" xfId="51137" xr:uid="{E24221F1-CD33-4D89-A772-F2A4209F6C4E}"/>
    <cellStyle name="Total 2 9 7 7" xfId="51138" xr:uid="{CEB65AE9-9211-407E-9885-452409885DA3}"/>
    <cellStyle name="Total 2 9 7 8" xfId="51139" xr:uid="{18BDA368-3B13-4233-B6AB-4E78B6F21ECD}"/>
    <cellStyle name="Total 2 9 7 9" xfId="51140" xr:uid="{D7F7F431-5706-45E2-9BCA-A45AB12CC954}"/>
    <cellStyle name="Total 2 9 8" xfId="51141" xr:uid="{0BDA67DE-28D2-405A-A7F0-F44EB63179BC}"/>
    <cellStyle name="Total 2 9 8 2" xfId="51142" xr:uid="{352F96FD-FCAD-43D3-8DE2-1688550061E9}"/>
    <cellStyle name="Total 2 9 8 2 2" xfId="51143" xr:uid="{598DADB8-608C-4EF1-BFD9-0FA2764EB246}"/>
    <cellStyle name="Total 2 9 8 2 3" xfId="51144" xr:uid="{72696445-DBCA-452D-950E-A7F91247FA9D}"/>
    <cellStyle name="Total 2 9 8 3" xfId="51145" xr:uid="{8AB9A12F-83BD-4450-BE62-3BFD88D42725}"/>
    <cellStyle name="Total 2 9 8 3 2" xfId="51146" xr:uid="{6D20C053-444B-4EE5-9D5A-AAFFC37FEB63}"/>
    <cellStyle name="Total 2 9 8 3 3" xfId="51147" xr:uid="{F66AF1B2-A71D-41F7-ACDE-CB464E5DEE5E}"/>
    <cellStyle name="Total 2 9 8 4" xfId="51148" xr:uid="{7AED888E-E7EF-44D4-B5A7-45619A8AAEE8}"/>
    <cellStyle name="Total 2 9 8 4 2" xfId="51149" xr:uid="{E7AE07C3-366A-4C91-9C38-8E3C4D7E4579}"/>
    <cellStyle name="Total 2 9 8 4 3" xfId="51150" xr:uid="{14756FA0-09A8-4106-AD2B-4AC0C7A62A06}"/>
    <cellStyle name="Total 2 9 8 5" xfId="51151" xr:uid="{5D3C4706-C275-458C-AD66-025F3CC8EEE7}"/>
    <cellStyle name="Total 2 9 8 5 2" xfId="51152" xr:uid="{B53DAD96-F244-467D-B55F-F637F9EBC810}"/>
    <cellStyle name="Total 2 9 8 5 3" xfId="51153" xr:uid="{537870C5-574A-45B3-BE6A-FE40A9F265CD}"/>
    <cellStyle name="Total 2 9 8 6" xfId="51154" xr:uid="{B46A6361-B72C-4107-9187-21B30BD910BC}"/>
    <cellStyle name="Total 2 9 8 6 2" xfId="51155" xr:uid="{FEA6BB91-4DE5-4546-9CC8-1203A8747782}"/>
    <cellStyle name="Total 2 9 8 6 3" xfId="51156" xr:uid="{228053D9-5FC8-4542-8B33-4035932D623D}"/>
    <cellStyle name="Total 2 9 8 7" xfId="51157" xr:uid="{AAB76A05-5E4D-45B9-9B80-407F66574E2A}"/>
    <cellStyle name="Total 2 9 8 8" xfId="51158" xr:uid="{CD5C3FAD-2077-4DC8-8385-7F6F07216F0A}"/>
    <cellStyle name="Total 2 9 8 9" xfId="51159" xr:uid="{8553BCD2-0B7F-44C2-8F07-14B4D7E9F881}"/>
    <cellStyle name="Total 2 9 9" xfId="51160" xr:uid="{A51756E2-ED07-40ED-AA01-AA3E90D06D40}"/>
    <cellStyle name="Total 2 9 9 2" xfId="51161" xr:uid="{30802A9B-4124-4E7E-BCEE-FAB9AD1DAFC2}"/>
    <cellStyle name="Total 2 9 9 2 2" xfId="51162" xr:uid="{B8C47A38-315C-4BC9-B007-A552DF3844C7}"/>
    <cellStyle name="Total 2 9 9 2 3" xfId="51163" xr:uid="{A758C3EE-94E2-4465-BE62-7D017006AE63}"/>
    <cellStyle name="Total 2 9 9 3" xfId="51164" xr:uid="{888C9C14-2F40-4D73-93D8-FABFB64CAECD}"/>
    <cellStyle name="Total 2 9 9 3 2" xfId="51165" xr:uid="{D2DE2EA6-77AC-4C21-BF70-3874447391B4}"/>
    <cellStyle name="Total 2 9 9 3 3" xfId="51166" xr:uid="{6EE98EE2-5F78-4880-841B-0975FCDC2255}"/>
    <cellStyle name="Total 2 9 9 4" xfId="51167" xr:uid="{3BD389E1-959E-432D-9F3A-4444D8A8BDCF}"/>
    <cellStyle name="Total 2 9 9 4 2" xfId="51168" xr:uid="{97282F0E-9C4D-497F-8D06-9BC4E1F3B779}"/>
    <cellStyle name="Total 2 9 9 4 3" xfId="51169" xr:uid="{7CFA705D-25A4-4711-8080-D185FF838C22}"/>
    <cellStyle name="Total 2 9 9 5" xfId="51170" xr:uid="{EDF9D9D2-2FFE-4B49-9DF0-6546DDC0AB5E}"/>
    <cellStyle name="Total 2 9 9 5 2" xfId="51171" xr:uid="{9D758012-A17E-443B-9B19-3254FCF75B0D}"/>
    <cellStyle name="Total 2 9 9 5 3" xfId="51172" xr:uid="{7B3F50B6-217C-449F-B7E4-FC16D60956F1}"/>
    <cellStyle name="Total 2 9 9 6" xfId="51173" xr:uid="{3C4F86A9-C045-4444-B099-BD33202CB66F}"/>
    <cellStyle name="Total 2 9 9 6 2" xfId="51174" xr:uid="{759F6CE2-2D66-4CEE-BE7F-82D4E3F8497B}"/>
    <cellStyle name="Total 2 9 9 6 3" xfId="51175" xr:uid="{A9F8BF70-9B0D-4D4C-A5DF-3345DE5D320F}"/>
    <cellStyle name="Total 2 9 9 7" xfId="51176" xr:uid="{28CED12E-72EC-4BCC-B338-711657CEEF42}"/>
    <cellStyle name="Total 2 9 9 8" xfId="51177" xr:uid="{5C376837-BBA5-4B2C-943B-9C893CA8A145}"/>
    <cellStyle name="Total 2 9 9 9" xfId="51178" xr:uid="{71CAA459-9226-4C17-9A75-58D309F175F0}"/>
    <cellStyle name="Total 3" xfId="51179" xr:uid="{443AE33C-D52B-44FE-997F-F61D5AC9C2CD}"/>
    <cellStyle name="Total 4" xfId="51180" xr:uid="{AA52943D-D6A9-4A78-9BEB-53028D781647}"/>
    <cellStyle name="Warning Text 2" xfId="277" xr:uid="{4D539CDE-0A7D-40A9-A4FA-137007C2E02D}"/>
    <cellStyle name="year" xfId="278" xr:uid="{09E72836-241F-4A54-9186-D53A07BAA4F6}"/>
    <cellStyle name="year 2" xfId="279" xr:uid="{1F199F98-BBEE-4D5D-B59C-5BF6780F7961}"/>
    <cellStyle name="year 2 2" xfId="291" xr:uid="{E245372B-973F-4CC7-B326-EFC0DD49DF5B}"/>
    <cellStyle name="year 2 2 2" xfId="51181" xr:uid="{DCF8772B-3987-43EC-A79D-9D0986895574}"/>
    <cellStyle name="year 3" xfId="290" xr:uid="{46C2754A-0B7F-4D6E-85D4-C2DE7DC94DBF}"/>
    <cellStyle name="year 3 2" xfId="51182" xr:uid="{7141F7F2-405B-4767-86DC-19B9E20717EF}"/>
    <cellStyle name="year_29(d) - Gas extensions -tariffs" xfId="280" xr:uid="{6951EC73-93E2-4E5C-B68C-AB717564D6B8}"/>
  </cellStyles>
  <dxfs count="0"/>
  <tableStyles count="0" defaultTableStyle="TableStyleMedium9" defaultPivotStyle="PivotStyleLight16"/>
  <colors>
    <mruColors>
      <color rgb="FF003C71"/>
      <color rgb="FF00A3E0"/>
      <color rgb="FF00B0F0"/>
      <color rgb="FFE35205"/>
      <color rgb="FF9CDBD9"/>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0</xdr:colOff>
      <xdr:row>51</xdr:row>
      <xdr:rowOff>184500</xdr:rowOff>
    </xdr:to>
    <xdr:pic>
      <xdr:nvPicPr>
        <xdr:cNvPr id="2" name="Picture 1" descr="A picture containing snow, outdoor, man, photo&#10;&#10;Description automatically generated">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a:fillRect/>
        </a:stretch>
      </xdr:blipFill>
      <xdr:spPr>
        <a:xfrm>
          <a:off x="0" y="0"/>
          <a:ext cx="6705600" cy="9900000"/>
        </a:xfrm>
        <a:prstGeom prst="rect">
          <a:avLst/>
        </a:prstGeom>
      </xdr:spPr>
    </xdr:pic>
    <xdr:clientData/>
  </xdr:twoCellAnchor>
  <xdr:twoCellAnchor>
    <xdr:from>
      <xdr:col>1</xdr:col>
      <xdr:colOff>67235</xdr:colOff>
      <xdr:row>5</xdr:row>
      <xdr:rowOff>56029</xdr:rowOff>
    </xdr:from>
    <xdr:to>
      <xdr:col>9</xdr:col>
      <xdr:colOff>459441</xdr:colOff>
      <xdr:row>27</xdr:row>
      <xdr:rowOff>100853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676835" y="1008529"/>
          <a:ext cx="5269006" cy="4235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spcBef>
              <a:spcPts val="3000"/>
            </a:spcBef>
            <a:spcAft>
              <a:spcPts val="6000"/>
            </a:spcAft>
          </a:pPr>
          <a:r>
            <a:rPr lang="en-AU" sz="2400" b="1" kern="1400" spc="25">
              <a:solidFill>
                <a:srgbClr val="FFFFFF"/>
              </a:solidFill>
              <a:effectLst/>
              <a:uFill>
                <a:solidFill>
                  <a:srgbClr val="000000"/>
                </a:solidFill>
              </a:uFill>
              <a:latin typeface="FS Albert" panose="02000000040000020004" pitchFamily="50" charset="0"/>
              <a:ea typeface="MS Gothic" panose="020B0609070205080204" pitchFamily="49" charset="-128"/>
              <a:cs typeface="Times New Roman" panose="02020603050405020304" pitchFamily="18" charset="0"/>
            </a:rPr>
            <a:t>Attachment 8.7A</a:t>
          </a:r>
          <a:endParaRPr lang="en-AU" sz="2400" b="1" kern="1400" spc="25">
            <a:solidFill>
              <a:srgbClr val="FFFFFF"/>
            </a:solidFill>
            <a:effectLst/>
            <a:uFill>
              <a:solidFill>
                <a:srgbClr val="000000"/>
              </a:solidFill>
            </a:uFill>
            <a:latin typeface="Tahoma" panose="020B0604030504040204" pitchFamily="34" charset="0"/>
            <a:ea typeface="MS Gothic" panose="020B0609070205080204" pitchFamily="49" charset="-128"/>
            <a:cs typeface="Times New Roman" panose="02020603050405020304" pitchFamily="18" charset="0"/>
          </a:endParaRPr>
        </a:p>
        <a:p>
          <a:pPr marR="1836420">
            <a:spcAft>
              <a:spcPts val="1000"/>
            </a:spcAft>
          </a:pPr>
          <a:r>
            <a:rPr lang="en-AU" sz="3200">
              <a:solidFill>
                <a:srgbClr val="FFFFFF"/>
              </a:solidFill>
              <a:effectLst/>
              <a:uFill>
                <a:solidFill>
                  <a:srgbClr val="000000"/>
                </a:solidFill>
              </a:uFill>
              <a:latin typeface="Bree Serif" panose="02000503040000020004" pitchFamily="50" charset="0"/>
              <a:ea typeface="MS Gothic" panose="020B0609070205080204" pitchFamily="49" charset="-128"/>
              <a:cs typeface="Times New Roman" panose="02020603050405020304" pitchFamily="18" charset="0"/>
            </a:rPr>
            <a:t>Revised Capex Forecast Model</a:t>
          </a:r>
          <a:endParaRPr lang="en-AU" sz="3200">
            <a:solidFill>
              <a:srgbClr val="FFFFFF"/>
            </a:solidFill>
            <a:effectLst/>
            <a:uFill>
              <a:solidFill>
                <a:srgbClr val="000000"/>
              </a:solidFill>
            </a:uFill>
            <a:latin typeface="Tahoma" panose="020B0604030504040204" pitchFamily="34" charset="0"/>
            <a:ea typeface="MS Gothic" panose="020B0609070205080204" pitchFamily="49" charset="-128"/>
            <a:cs typeface="Times New Roman" panose="02020603050405020304" pitchFamily="18" charset="0"/>
          </a:endParaRPr>
        </a:p>
        <a:p>
          <a:pPr marR="1836420">
            <a:lnSpc>
              <a:spcPts val="1400"/>
            </a:lnSpc>
            <a:spcAft>
              <a:spcPts val="600"/>
            </a:spcAft>
          </a:pPr>
          <a:r>
            <a:rPr lang="en-AU" sz="1600">
              <a:solidFill>
                <a:srgbClr val="FFFFFF"/>
              </a:solidFill>
              <a:effectLst/>
              <a:uFill>
                <a:solidFill>
                  <a:srgbClr val="000000"/>
                </a:solidFill>
              </a:uFill>
              <a:latin typeface="FS Albert" panose="02000000040000020004" pitchFamily="50" charset="0"/>
              <a:ea typeface="MS Gothic" panose="020B0609070205080204" pitchFamily="49" charset="-128"/>
              <a:cs typeface="Times New Roman" panose="02020603050405020304" pitchFamily="18" charset="0"/>
            </a:rPr>
            <a:t>SA Final Plan July 2021 – June 2026</a:t>
          </a:r>
          <a:endParaRPr lang="en-AU" sz="1600">
            <a:solidFill>
              <a:srgbClr val="FFFFFF"/>
            </a:solidFill>
            <a:effectLst/>
            <a:uFill>
              <a:solidFill>
                <a:srgbClr val="000000"/>
              </a:solidFill>
            </a:uFill>
            <a:latin typeface="Tahoma" panose="020B0604030504040204" pitchFamily="34" charset="0"/>
            <a:ea typeface="MS Gothic" panose="020B0609070205080204" pitchFamily="49" charset="-128"/>
            <a:cs typeface="Times New Roman" panose="02020603050405020304" pitchFamily="18" charset="0"/>
          </a:endParaRPr>
        </a:p>
        <a:p>
          <a:pPr marR="1836420">
            <a:lnSpc>
              <a:spcPts val="1400"/>
            </a:lnSpc>
            <a:spcAft>
              <a:spcPts val="600"/>
            </a:spcAft>
          </a:pPr>
          <a:r>
            <a:rPr lang="en-AU" sz="1600">
              <a:solidFill>
                <a:srgbClr val="FFFFFF"/>
              </a:solidFill>
              <a:effectLst/>
              <a:uFill>
                <a:solidFill>
                  <a:srgbClr val="000000"/>
                </a:solidFill>
              </a:uFill>
              <a:latin typeface="FS Albert" panose="02000000040000020004" pitchFamily="50" charset="0"/>
              <a:ea typeface="MS Gothic" panose="020B0609070205080204" pitchFamily="49" charset="-128"/>
              <a:cs typeface="Times New Roman" panose="02020603050405020304" pitchFamily="18" charset="0"/>
            </a:rPr>
            <a:t>January 2021</a:t>
          </a:r>
          <a:endParaRPr lang="en-AU" sz="1600">
            <a:solidFill>
              <a:srgbClr val="FFFFFF"/>
            </a:solidFill>
            <a:effectLst/>
            <a:uFill>
              <a:solidFill>
                <a:srgbClr val="000000"/>
              </a:solidFill>
            </a:uFill>
            <a:latin typeface="Tahoma" panose="020B0604030504040204" pitchFamily="34" charset="0"/>
            <a:ea typeface="MS Gothic" panose="020B0609070205080204" pitchFamily="49" charset="-128"/>
            <a:cs typeface="Times New Roman" panose="02020603050405020304" pitchFamily="18" charset="0"/>
          </a:endParaRPr>
        </a:p>
        <a:p>
          <a:endParaRPr lang="en-AU" sz="1000" b="1">
            <a:solidFill>
              <a:schemeClr val="bg2"/>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11917</xdr:colOff>
      <xdr:row>1</xdr:row>
      <xdr:rowOff>1</xdr:rowOff>
    </xdr:from>
    <xdr:to>
      <xdr:col>2</xdr:col>
      <xdr:colOff>678667</xdr:colOff>
      <xdr:row>2</xdr:row>
      <xdr:rowOff>5193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0667" y="174626"/>
          <a:ext cx="2397125" cy="8783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hivellw\AppData\Local\Microsoft\Windows\INetCache\Content.Outlook\OB4IR0BX\AGN%20SA_Att8.7%20Capex%20Forecast%20Model_Confidenti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Category Index"/>
      <sheetName val="Mapping"/>
      <sheetName val="Inputs &gt;&gt;&gt;"/>
      <sheetName val="CPI"/>
      <sheetName val="Real Cost Escalation"/>
      <sheetName val="New Growth Volumes"/>
      <sheetName val="Unit rate categories"/>
      <sheetName val="Non Unit rate categories"/>
      <sheetName val="Overheads"/>
      <sheetName val="Calculations &gt;&gt;&gt;"/>
      <sheetName val="Category Summary"/>
      <sheetName val="+Overheads"/>
      <sheetName val="Consolidated Summary"/>
      <sheetName val="Outputs &gt;&gt;&gt;"/>
      <sheetName val="PTRM Input"/>
      <sheetName val="Business Case input"/>
      <sheetName val="AGN SA_Att8"/>
    </sheetNames>
    <sheetDataSet>
      <sheetData sheetId="0"/>
      <sheetData sheetId="1"/>
      <sheetData sheetId="2"/>
      <sheetData sheetId="3"/>
      <sheetData sheetId="4"/>
      <sheetData sheetId="5">
        <row r="9">
          <cell r="F9">
            <v>3.7272727272727124E-2</v>
          </cell>
        </row>
        <row r="21">
          <cell r="F21">
            <v>1.0247452327286035</v>
          </cell>
        </row>
      </sheetData>
      <sheetData sheetId="6">
        <row r="23">
          <cell r="D23">
            <v>4.3464402037356846E-3</v>
          </cell>
        </row>
      </sheetData>
      <sheetData sheetId="7">
        <row r="36">
          <cell r="F36">
            <v>201.25525799999988</v>
          </cell>
        </row>
      </sheetData>
      <sheetData sheetId="8">
        <row r="8">
          <cell r="F8">
            <v>15365</v>
          </cell>
        </row>
      </sheetData>
      <sheetData sheetId="9"/>
      <sheetData sheetId="10"/>
      <sheetData sheetId="11"/>
      <sheetData sheetId="12">
        <row r="3">
          <cell r="Q3"/>
        </row>
      </sheetData>
      <sheetData sheetId="13">
        <row r="10">
          <cell r="AB10">
            <v>0.27856413545642517</v>
          </cell>
        </row>
      </sheetData>
      <sheetData sheetId="14">
        <row r="47">
          <cell r="G47">
            <v>3.4851268976470604</v>
          </cell>
        </row>
      </sheetData>
      <sheetData sheetId="15"/>
      <sheetData sheetId="16"/>
      <sheetData sheetId="17">
        <row r="10">
          <cell r="D10">
            <v>1897.8903723722494</v>
          </cell>
        </row>
      </sheetData>
      <sheetData sheetId="18" refreshError="1"/>
    </sheetDataSet>
  </externalBook>
</externalLink>
</file>

<file path=xl/theme/theme1.xml><?xml version="1.0" encoding="utf-8"?>
<a:theme xmlns:a="http://schemas.openxmlformats.org/drawingml/2006/main" name="Office Theme">
  <a:themeElements>
    <a:clrScheme name="AGN SA">
      <a:dk1>
        <a:sysClr val="windowText" lastClr="000000"/>
      </a:dk1>
      <a:lt1>
        <a:sysClr val="window" lastClr="FFFFFF"/>
      </a:lt1>
      <a:dk2>
        <a:srgbClr val="003C71"/>
      </a:dk2>
      <a:lt2>
        <a:srgbClr val="00A3E0"/>
      </a:lt2>
      <a:accent1>
        <a:srgbClr val="E35205"/>
      </a:accent1>
      <a:accent2>
        <a:srgbClr val="F2A900"/>
      </a:accent2>
      <a:accent3>
        <a:srgbClr val="43B02A"/>
      </a:accent3>
      <a:accent4>
        <a:srgbClr val="008C95"/>
      </a:accent4>
      <a:accent5>
        <a:srgbClr val="9E007E"/>
      </a:accent5>
      <a:accent6>
        <a:srgbClr val="615E9B"/>
      </a:accent6>
      <a:hlink>
        <a:srgbClr val="B4B5DF"/>
      </a:hlink>
      <a:folHlink>
        <a:srgbClr val="9CDBD9"/>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2"/>
  </sheetPr>
  <dimension ref="A1:K53"/>
  <sheetViews>
    <sheetView tabSelected="1" zoomScale="85" zoomScaleNormal="85" workbookViewId="0"/>
  </sheetViews>
  <sheetFormatPr defaultColWidth="0" defaultRowHeight="15" customHeight="1" zeroHeight="1"/>
  <cols>
    <col min="1" max="11" width="9.140625" style="1" customWidth="1"/>
    <col min="12" max="16384" width="9.140625" style="1" hidden="1"/>
  </cols>
  <sheetData>
    <row r="1" spans="1:1">
      <c r="A1" s="570"/>
    </row>
    <row r="2" spans="1:1"/>
    <row r="3" spans="1:1"/>
    <row r="4" spans="1:1"/>
    <row r="5" spans="1:1"/>
    <row r="6" spans="1:1"/>
    <row r="7" spans="1:1"/>
    <row r="8" spans="1:1"/>
    <row r="9" spans="1:1"/>
    <row r="10" spans="1:1"/>
    <row r="11" spans="1:1"/>
    <row r="12" spans="1:1"/>
    <row r="13" spans="1:1"/>
    <row r="14" spans="1:1"/>
    <row r="15" spans="1:1"/>
    <row r="16" spans="1:1"/>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hidden="1"/>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pageSetUpPr fitToPage="1"/>
  </sheetPr>
  <dimension ref="A1:S81"/>
  <sheetViews>
    <sheetView zoomScale="90" zoomScaleNormal="90" workbookViewId="0">
      <pane ySplit="7" topLeftCell="A8" activePane="bottomLeft" state="frozen"/>
      <selection pane="bottomLeft" activeCell="I77" sqref="I77"/>
    </sheetView>
  </sheetViews>
  <sheetFormatPr defaultColWidth="9.140625" defaultRowHeight="14.25"/>
  <cols>
    <col min="1" max="1" width="2.28515625" style="33" customWidth="1"/>
    <col min="2" max="2" width="6.7109375" style="33" customWidth="1"/>
    <col min="3" max="3" width="42.5703125" style="33" customWidth="1"/>
    <col min="4" max="9" width="12" style="463" customWidth="1"/>
    <col min="10" max="10" width="9.5703125" style="33" customWidth="1"/>
    <col min="11" max="11" width="12.42578125" style="33" customWidth="1"/>
    <col min="12" max="12" width="39.5703125" style="33" customWidth="1"/>
    <col min="13" max="18" width="12.85546875" style="463" customWidth="1"/>
    <col min="19" max="19" width="4.140625" style="33" customWidth="1"/>
    <col min="20" max="16384" width="9.140625" style="33"/>
  </cols>
  <sheetData>
    <row r="1" spans="1:19">
      <c r="A1" s="571"/>
      <c r="B1" s="21"/>
      <c r="C1" s="21"/>
      <c r="D1" s="459"/>
      <c r="E1" s="459"/>
      <c r="F1" s="459"/>
      <c r="G1" s="459"/>
      <c r="H1" s="459"/>
      <c r="I1" s="459"/>
      <c r="J1" s="21"/>
      <c r="K1" s="21"/>
      <c r="L1" s="21"/>
      <c r="M1" s="459"/>
      <c r="N1" s="459"/>
      <c r="O1" s="459"/>
      <c r="P1" s="459"/>
      <c r="Q1" s="459"/>
      <c r="R1" s="459"/>
      <c r="S1" s="21"/>
    </row>
    <row r="2" spans="1:19" ht="27.95" customHeight="1">
      <c r="A2" s="47"/>
      <c r="B2" s="204" t="s">
        <v>420</v>
      </c>
      <c r="C2" s="204"/>
      <c r="D2" s="460"/>
      <c r="E2" s="460"/>
      <c r="F2" s="460"/>
      <c r="G2" s="460"/>
      <c r="H2" s="460"/>
      <c r="I2" s="528"/>
      <c r="J2" s="529"/>
      <c r="K2" s="529"/>
      <c r="L2" s="529"/>
      <c r="M2" s="530"/>
      <c r="N2" s="530"/>
      <c r="O2" s="530"/>
      <c r="P2" s="530"/>
      <c r="Q2" s="530"/>
      <c r="R2" s="530"/>
      <c r="S2" s="21"/>
    </row>
    <row r="3" spans="1:19" s="51" customFormat="1" ht="18" customHeight="1">
      <c r="A3" s="50"/>
      <c r="B3" s="35" t="s">
        <v>15</v>
      </c>
      <c r="C3" s="35"/>
      <c r="D3" s="321"/>
      <c r="E3" s="321"/>
      <c r="F3" s="321"/>
      <c r="G3" s="321"/>
      <c r="H3" s="321"/>
      <c r="I3" s="321"/>
      <c r="J3" s="21"/>
      <c r="K3" s="50"/>
      <c r="L3" s="50"/>
      <c r="M3" s="321"/>
      <c r="N3" s="321"/>
      <c r="O3" s="321"/>
      <c r="P3" s="321"/>
      <c r="Q3" s="321"/>
      <c r="R3" s="321"/>
      <c r="S3" s="21"/>
    </row>
    <row r="4" spans="1:19" s="51" customFormat="1" ht="18" customHeight="1">
      <c r="A4" s="50"/>
      <c r="B4" s="52"/>
      <c r="C4" s="52"/>
      <c r="D4" s="219"/>
      <c r="E4" s="219"/>
      <c r="F4" s="219"/>
      <c r="G4" s="219"/>
      <c r="H4" s="219"/>
      <c r="I4" s="219"/>
      <c r="J4" s="21"/>
      <c r="K4" s="50"/>
      <c r="L4" s="50"/>
      <c r="M4" s="321"/>
      <c r="N4" s="321"/>
      <c r="O4" s="321"/>
      <c r="P4" s="321"/>
      <c r="Q4" s="321"/>
      <c r="R4" s="321"/>
      <c r="S4" s="21"/>
    </row>
    <row r="5" spans="1:19" s="209" customFormat="1" ht="24" customHeight="1">
      <c r="A5" s="207"/>
      <c r="B5" s="213" t="s">
        <v>424</v>
      </c>
      <c r="C5" s="213"/>
      <c r="D5" s="461"/>
      <c r="E5" s="461"/>
      <c r="F5" s="461"/>
      <c r="G5" s="461"/>
      <c r="H5" s="461"/>
      <c r="I5" s="461"/>
      <c r="J5" s="21"/>
      <c r="K5" s="213" t="s">
        <v>425</v>
      </c>
      <c r="L5" s="213"/>
      <c r="M5" s="461"/>
      <c r="N5" s="461"/>
      <c r="O5" s="461"/>
      <c r="P5" s="461"/>
      <c r="Q5" s="461"/>
      <c r="R5" s="461"/>
      <c r="S5" s="21"/>
    </row>
    <row r="6" spans="1:19" s="51" customFormat="1" ht="18" customHeight="1">
      <c r="A6" s="50"/>
      <c r="B6" s="9"/>
      <c r="C6" s="9"/>
      <c r="D6" s="219"/>
      <c r="E6" s="219"/>
      <c r="F6" s="219"/>
      <c r="G6" s="219"/>
      <c r="H6" s="219"/>
      <c r="I6" s="219"/>
      <c r="J6" s="21"/>
      <c r="K6" s="50"/>
      <c r="L6" s="50"/>
      <c r="M6" s="321"/>
      <c r="N6" s="321"/>
      <c r="O6" s="321"/>
      <c r="P6" s="321"/>
      <c r="Q6" s="321"/>
      <c r="R6" s="321"/>
      <c r="S6" s="21"/>
    </row>
    <row r="7" spans="1:19" s="255" customFormat="1" ht="33.75">
      <c r="A7" s="9"/>
      <c r="B7" s="72" t="s">
        <v>89</v>
      </c>
      <c r="C7" s="7" t="s">
        <v>90</v>
      </c>
      <c r="D7" s="497" t="s">
        <v>227</v>
      </c>
      <c r="E7" s="498" t="s">
        <v>228</v>
      </c>
      <c r="F7" s="498" t="s">
        <v>229</v>
      </c>
      <c r="G7" s="498" t="s">
        <v>230</v>
      </c>
      <c r="H7" s="499" t="s">
        <v>231</v>
      </c>
      <c r="I7" s="500" t="s">
        <v>226</v>
      </c>
      <c r="J7" s="9"/>
      <c r="K7" s="72" t="s">
        <v>89</v>
      </c>
      <c r="L7" s="7" t="s">
        <v>90</v>
      </c>
      <c r="M7" s="497" t="s">
        <v>227</v>
      </c>
      <c r="N7" s="498" t="s">
        <v>228</v>
      </c>
      <c r="O7" s="498" t="s">
        <v>229</v>
      </c>
      <c r="P7" s="498" t="s">
        <v>230</v>
      </c>
      <c r="Q7" s="499" t="s">
        <v>231</v>
      </c>
      <c r="R7" s="500" t="s">
        <v>226</v>
      </c>
      <c r="S7" s="9"/>
    </row>
    <row r="8" spans="1:19" s="51" customFormat="1" ht="18" customHeight="1">
      <c r="A8" s="50"/>
      <c r="B8" s="60"/>
      <c r="C8" s="60"/>
      <c r="D8" s="219"/>
      <c r="E8" s="219"/>
      <c r="F8" s="219"/>
      <c r="G8" s="219"/>
      <c r="H8" s="219"/>
      <c r="I8" s="219"/>
      <c r="J8" s="21"/>
      <c r="K8" s="60"/>
      <c r="L8" s="60"/>
      <c r="M8" s="219"/>
      <c r="N8" s="219"/>
      <c r="O8" s="219"/>
      <c r="P8" s="219"/>
      <c r="Q8" s="219"/>
      <c r="R8" s="219"/>
      <c r="S8" s="21"/>
    </row>
    <row r="9" spans="1:19" s="429" customFormat="1" ht="18" customHeight="1">
      <c r="A9" s="139"/>
      <c r="B9" s="250" t="s">
        <v>48</v>
      </c>
      <c r="C9" s="250"/>
      <c r="D9" s="464"/>
      <c r="E9" s="464"/>
      <c r="F9" s="464"/>
      <c r="G9" s="464"/>
      <c r="H9" s="464"/>
      <c r="I9" s="464"/>
      <c r="J9" s="428"/>
      <c r="K9" s="250" t="s">
        <v>48</v>
      </c>
      <c r="L9" s="250"/>
      <c r="M9" s="464"/>
      <c r="N9" s="464"/>
      <c r="O9" s="464"/>
      <c r="P9" s="464"/>
      <c r="Q9" s="464"/>
      <c r="R9" s="464"/>
      <c r="S9" s="428"/>
    </row>
    <row r="10" spans="1:19" s="51" customFormat="1">
      <c r="A10" s="50"/>
      <c r="B10" s="60"/>
      <c r="C10" s="60"/>
      <c r="D10" s="219"/>
      <c r="E10" s="219"/>
      <c r="F10" s="219"/>
      <c r="G10" s="219"/>
      <c r="H10" s="219"/>
      <c r="I10" s="219"/>
      <c r="J10" s="21"/>
      <c r="K10" s="60"/>
      <c r="L10" s="60"/>
      <c r="M10" s="219"/>
      <c r="N10" s="219"/>
      <c r="O10" s="219"/>
      <c r="P10" s="219"/>
      <c r="Q10" s="219"/>
      <c r="R10" s="219"/>
      <c r="S10" s="21"/>
    </row>
    <row r="11" spans="1:19" s="255" customFormat="1" ht="33.75">
      <c r="A11" s="9"/>
      <c r="B11" s="72" t="s">
        <v>89</v>
      </c>
      <c r="C11" s="7" t="s">
        <v>90</v>
      </c>
      <c r="D11" s="497" t="s">
        <v>227</v>
      </c>
      <c r="E11" s="498" t="s">
        <v>228</v>
      </c>
      <c r="F11" s="498" t="s">
        <v>229</v>
      </c>
      <c r="G11" s="498" t="s">
        <v>230</v>
      </c>
      <c r="H11" s="499" t="s">
        <v>231</v>
      </c>
      <c r="I11" s="500" t="s">
        <v>226</v>
      </c>
      <c r="J11" s="9"/>
      <c r="K11" s="72" t="s">
        <v>89</v>
      </c>
      <c r="L11" s="7" t="s">
        <v>90</v>
      </c>
      <c r="M11" s="497" t="s">
        <v>227</v>
      </c>
      <c r="N11" s="498" t="s">
        <v>228</v>
      </c>
      <c r="O11" s="498" t="s">
        <v>229</v>
      </c>
      <c r="P11" s="498" t="s">
        <v>230</v>
      </c>
      <c r="Q11" s="499" t="s">
        <v>231</v>
      </c>
      <c r="R11" s="500" t="s">
        <v>226</v>
      </c>
      <c r="S11" s="9"/>
    </row>
    <row r="12" spans="1:19" s="51" customFormat="1" ht="18" customHeight="1">
      <c r="A12" s="9"/>
      <c r="B12" s="9" t="s">
        <v>273</v>
      </c>
      <c r="C12" s="9" t="s">
        <v>274</v>
      </c>
      <c r="D12" s="268">
        <v>1.8360000000000001</v>
      </c>
      <c r="E12" s="267">
        <v>5.2948000000000004</v>
      </c>
      <c r="F12" s="267">
        <v>0</v>
      </c>
      <c r="G12" s="267">
        <v>0</v>
      </c>
      <c r="H12" s="462">
        <v>0</v>
      </c>
      <c r="I12" s="219">
        <f>SUM(D12:H12)</f>
        <v>7.1308000000000007</v>
      </c>
      <c r="J12" s="21"/>
      <c r="K12" s="9" t="str">
        <f>B12</f>
        <v>SA115</v>
      </c>
      <c r="L12" s="9" t="str">
        <f>C12</f>
        <v>Northern Metro HP Main and Gawler Gate Station</v>
      </c>
      <c r="M12" s="268">
        <f t="shared" ref="M12:Q13" si="0">D12*Dec19Jun21CPI</f>
        <v>1.8983122569567554</v>
      </c>
      <c r="N12" s="267">
        <f t="shared" si="0"/>
        <v>5.4745009466964207</v>
      </c>
      <c r="O12" s="267">
        <f t="shared" si="0"/>
        <v>0</v>
      </c>
      <c r="P12" s="267">
        <f t="shared" si="0"/>
        <v>0</v>
      </c>
      <c r="Q12" s="462">
        <f t="shared" si="0"/>
        <v>0</v>
      </c>
      <c r="R12" s="219">
        <f>SUM(M12:Q12)</f>
        <v>7.3728132036531759</v>
      </c>
      <c r="S12" s="21"/>
    </row>
    <row r="13" spans="1:19" s="51" customFormat="1" ht="18" customHeight="1">
      <c r="A13" s="9"/>
      <c r="B13" s="9" t="s">
        <v>275</v>
      </c>
      <c r="C13" s="9" t="s">
        <v>276</v>
      </c>
      <c r="D13" s="268">
        <v>3.0741999999999998</v>
      </c>
      <c r="E13" s="267">
        <v>0</v>
      </c>
      <c r="F13" s="267">
        <v>0</v>
      </c>
      <c r="G13" s="267">
        <v>0</v>
      </c>
      <c r="H13" s="462">
        <v>0</v>
      </c>
      <c r="I13" s="219">
        <f t="shared" ref="I13" si="1">SUM(D13:H13)</f>
        <v>3.0741999999999998</v>
      </c>
      <c r="J13" s="21"/>
      <c r="K13" s="9" t="str">
        <f>B13</f>
        <v>SA116</v>
      </c>
      <c r="L13" s="9" t="str">
        <f>C13</f>
        <v>Southern Metro HP Augmentation</v>
      </c>
      <c r="M13" s="268">
        <f t="shared" si="0"/>
        <v>3.1785356973510113</v>
      </c>
      <c r="N13" s="267">
        <f t="shared" si="0"/>
        <v>0</v>
      </c>
      <c r="O13" s="267">
        <f t="shared" si="0"/>
        <v>0</v>
      </c>
      <c r="P13" s="267">
        <f t="shared" si="0"/>
        <v>0</v>
      </c>
      <c r="Q13" s="462">
        <f t="shared" si="0"/>
        <v>0</v>
      </c>
      <c r="R13" s="219">
        <f t="shared" ref="R13" si="2">SUM(M13:Q13)</f>
        <v>3.1785356973510113</v>
      </c>
      <c r="S13" s="21"/>
    </row>
    <row r="14" spans="1:19" s="397" customFormat="1" ht="18" customHeight="1" thickBot="1">
      <c r="A14" s="57"/>
      <c r="B14" s="17" t="s">
        <v>92</v>
      </c>
      <c r="C14" s="17"/>
      <c r="D14" s="405">
        <f t="shared" ref="D14:I14" si="3">SUM(D12:D13)</f>
        <v>4.9101999999999997</v>
      </c>
      <c r="E14" s="328">
        <f t="shared" si="3"/>
        <v>5.2948000000000004</v>
      </c>
      <c r="F14" s="328">
        <f t="shared" si="3"/>
        <v>0</v>
      </c>
      <c r="G14" s="328">
        <f t="shared" si="3"/>
        <v>0</v>
      </c>
      <c r="H14" s="406">
        <f t="shared" si="3"/>
        <v>0</v>
      </c>
      <c r="I14" s="328">
        <f t="shared" si="3"/>
        <v>10.205</v>
      </c>
      <c r="J14" s="227"/>
      <c r="K14" s="17" t="s">
        <v>92</v>
      </c>
      <c r="L14" s="17"/>
      <c r="M14" s="405">
        <f t="shared" ref="M14:R14" si="4">SUM(M12:M13)</f>
        <v>5.0768479543077669</v>
      </c>
      <c r="N14" s="328">
        <f t="shared" si="4"/>
        <v>5.4745009466964207</v>
      </c>
      <c r="O14" s="328">
        <f t="shared" si="4"/>
        <v>0</v>
      </c>
      <c r="P14" s="328">
        <f t="shared" si="4"/>
        <v>0</v>
      </c>
      <c r="Q14" s="406">
        <f t="shared" si="4"/>
        <v>0</v>
      </c>
      <c r="R14" s="328">
        <f t="shared" si="4"/>
        <v>10.551348901004188</v>
      </c>
      <c r="S14" s="227"/>
    </row>
    <row r="15" spans="1:19" s="51" customFormat="1" ht="18" customHeight="1">
      <c r="A15" s="9"/>
      <c r="B15" s="9"/>
      <c r="C15" s="9"/>
      <c r="D15" s="219"/>
      <c r="E15" s="219"/>
      <c r="F15" s="219"/>
      <c r="G15" s="219"/>
      <c r="H15" s="219"/>
      <c r="I15" s="219"/>
      <c r="J15" s="21"/>
      <c r="K15" s="9"/>
      <c r="L15" s="9"/>
      <c r="M15" s="219"/>
      <c r="N15" s="219"/>
      <c r="O15" s="219"/>
      <c r="P15" s="219"/>
      <c r="Q15" s="219"/>
      <c r="R15" s="219"/>
      <c r="S15" s="21"/>
    </row>
    <row r="16" spans="1:19" s="329" customFormat="1" ht="18" customHeight="1">
      <c r="A16" s="398"/>
      <c r="B16" s="250" t="s">
        <v>2</v>
      </c>
      <c r="C16" s="250"/>
      <c r="D16" s="464"/>
      <c r="E16" s="464"/>
      <c r="F16" s="464"/>
      <c r="G16" s="464"/>
      <c r="H16" s="464"/>
      <c r="I16" s="464"/>
      <c r="J16" s="227"/>
      <c r="K16" s="250" t="s">
        <v>2</v>
      </c>
      <c r="L16" s="250"/>
      <c r="M16" s="464"/>
      <c r="N16" s="464"/>
      <c r="O16" s="464"/>
      <c r="P16" s="464"/>
      <c r="Q16" s="464"/>
      <c r="R16" s="464"/>
      <c r="S16" s="227"/>
    </row>
    <row r="17" spans="1:19" s="51" customFormat="1">
      <c r="A17" s="50"/>
      <c r="B17" s="60"/>
      <c r="C17" s="60"/>
      <c r="D17" s="219"/>
      <c r="E17" s="219"/>
      <c r="F17" s="219"/>
      <c r="G17" s="219"/>
      <c r="H17" s="219"/>
      <c r="I17" s="219"/>
      <c r="J17" s="21"/>
      <c r="K17" s="60"/>
      <c r="L17" s="60"/>
      <c r="M17" s="219"/>
      <c r="N17" s="219"/>
      <c r="O17" s="219"/>
      <c r="P17" s="219"/>
      <c r="Q17" s="219"/>
      <c r="R17" s="219"/>
      <c r="S17" s="21"/>
    </row>
    <row r="18" spans="1:19" s="255" customFormat="1" ht="33.75">
      <c r="A18" s="9"/>
      <c r="B18" s="72" t="s">
        <v>89</v>
      </c>
      <c r="C18" s="7" t="s">
        <v>90</v>
      </c>
      <c r="D18" s="497" t="s">
        <v>227</v>
      </c>
      <c r="E18" s="498" t="s">
        <v>228</v>
      </c>
      <c r="F18" s="498" t="s">
        <v>229</v>
      </c>
      <c r="G18" s="498" t="s">
        <v>230</v>
      </c>
      <c r="H18" s="499" t="s">
        <v>231</v>
      </c>
      <c r="I18" s="500" t="s">
        <v>226</v>
      </c>
      <c r="J18" s="9"/>
      <c r="K18" s="72" t="s">
        <v>89</v>
      </c>
      <c r="L18" s="7" t="s">
        <v>90</v>
      </c>
      <c r="M18" s="497" t="s">
        <v>227</v>
      </c>
      <c r="N18" s="498" t="s">
        <v>228</v>
      </c>
      <c r="O18" s="498" t="s">
        <v>229</v>
      </c>
      <c r="P18" s="498" t="s">
        <v>230</v>
      </c>
      <c r="Q18" s="499" t="s">
        <v>231</v>
      </c>
      <c r="R18" s="500" t="s">
        <v>226</v>
      </c>
      <c r="S18" s="9"/>
    </row>
    <row r="19" spans="1:19" s="51" customFormat="1" ht="18" customHeight="1">
      <c r="A19" s="9"/>
      <c r="B19" s="9" t="s">
        <v>277</v>
      </c>
      <c r="C19" s="9" t="s">
        <v>147</v>
      </c>
      <c r="D19" s="268">
        <v>0.97870000000000001</v>
      </c>
      <c r="E19" s="267">
        <v>2.7755000000000001</v>
      </c>
      <c r="F19" s="267">
        <v>2.8296000000000001</v>
      </c>
      <c r="G19" s="267">
        <v>5.9227999999999996</v>
      </c>
      <c r="H19" s="462">
        <v>3.1955999999999998</v>
      </c>
      <c r="I19" s="219">
        <f t="shared" ref="I19:I27" si="5">SUM(D19:H19)</f>
        <v>15.702199999999998</v>
      </c>
      <c r="J19" s="21"/>
      <c r="K19" s="9" t="str">
        <f t="shared" ref="K19:K27" si="6">B19</f>
        <v>SA117</v>
      </c>
      <c r="L19" s="9" t="str">
        <f t="shared" ref="L19:L27" si="7">C19</f>
        <v>Applications Renewal</v>
      </c>
      <c r="M19" s="268">
        <f t="shared" ref="M19:Q27" si="8">D19*Dec19Jun21CPI</f>
        <v>1.0119162341413814</v>
      </c>
      <c r="N19" s="267">
        <f t="shared" si="8"/>
        <v>2.8696980768973175</v>
      </c>
      <c r="O19" s="267">
        <f t="shared" si="8"/>
        <v>2.9256341842509994</v>
      </c>
      <c r="P19" s="267">
        <f t="shared" si="8"/>
        <v>6.1238147252197548</v>
      </c>
      <c r="Q19" s="462">
        <f t="shared" si="8"/>
        <v>3.3040559086770189</v>
      </c>
      <c r="R19" s="219">
        <f t="shared" ref="R19:R20" si="9">SUM(M19:Q19)</f>
        <v>16.235119129186472</v>
      </c>
      <c r="S19" s="21"/>
    </row>
    <row r="20" spans="1:19" s="51" customFormat="1" ht="18" customHeight="1">
      <c r="A20" s="9"/>
      <c r="B20" s="9" t="s">
        <v>278</v>
      </c>
      <c r="C20" s="9" t="s">
        <v>319</v>
      </c>
      <c r="D20" s="268">
        <v>0</v>
      </c>
      <c r="E20" s="267">
        <v>0</v>
      </c>
      <c r="F20" s="267">
        <v>2.3613000000000004</v>
      </c>
      <c r="G20" s="267">
        <v>0</v>
      </c>
      <c r="H20" s="462">
        <v>0</v>
      </c>
      <c r="I20" s="219">
        <f t="shared" si="5"/>
        <v>2.3613000000000004</v>
      </c>
      <c r="J20" s="21"/>
      <c r="K20" s="9" t="str">
        <f t="shared" si="6"/>
        <v>SA121</v>
      </c>
      <c r="L20" s="9" t="str">
        <f t="shared" si="7"/>
        <v>AIPM Tool</v>
      </c>
      <c r="M20" s="268">
        <f t="shared" si="8"/>
        <v>0</v>
      </c>
      <c r="N20" s="267">
        <f t="shared" si="8"/>
        <v>0</v>
      </c>
      <c r="O20" s="267">
        <f t="shared" si="8"/>
        <v>2.4414404860304941</v>
      </c>
      <c r="P20" s="267">
        <f t="shared" si="8"/>
        <v>0</v>
      </c>
      <c r="Q20" s="462">
        <f t="shared" si="8"/>
        <v>0</v>
      </c>
      <c r="R20" s="219">
        <f t="shared" si="9"/>
        <v>2.4414404860304941</v>
      </c>
      <c r="S20" s="21"/>
    </row>
    <row r="21" spans="1:19" s="51" customFormat="1" ht="18" customHeight="1">
      <c r="A21" s="9"/>
      <c r="B21" s="576" t="s">
        <v>488</v>
      </c>
      <c r="C21" s="576" t="s">
        <v>489</v>
      </c>
      <c r="D21" s="268">
        <v>3.641</v>
      </c>
      <c r="E21" s="267">
        <v>0</v>
      </c>
      <c r="F21" s="267">
        <v>0</v>
      </c>
      <c r="G21" s="267">
        <v>0</v>
      </c>
      <c r="H21" s="462">
        <v>0</v>
      </c>
      <c r="I21" s="219">
        <f t="shared" si="5"/>
        <v>3.641</v>
      </c>
      <c r="J21" s="21"/>
      <c r="K21" s="9" t="str">
        <f t="shared" ref="K21:K24" si="10">B21</f>
        <v>SA58</v>
      </c>
      <c r="L21" s="9" t="str">
        <f t="shared" ref="L21:L24" si="11">C21</f>
        <v>GIS Upgrade</v>
      </c>
      <c r="M21" s="268">
        <f t="shared" ref="M21:M24" si="12">D21*Dec19Jun21CPI</f>
        <v>3.7645724006424546</v>
      </c>
      <c r="N21" s="267">
        <f t="shared" ref="N21:N24" si="13">E21*Dec19Jun21CPI</f>
        <v>0</v>
      </c>
      <c r="O21" s="267">
        <f t="shared" ref="O21:O24" si="14">F21*Dec19Jun21CPI</f>
        <v>0</v>
      </c>
      <c r="P21" s="267">
        <f t="shared" ref="P21:P24" si="15">G21*Dec19Jun21CPI</f>
        <v>0</v>
      </c>
      <c r="Q21" s="462">
        <f t="shared" ref="Q21:Q24" si="16">H21*Dec19Jun21CPI</f>
        <v>0</v>
      </c>
      <c r="R21" s="219">
        <f t="shared" ref="R21:R24" si="17">SUM(M21:Q21)</f>
        <v>3.7645724006424546</v>
      </c>
      <c r="S21" s="21"/>
    </row>
    <row r="22" spans="1:19" s="51" customFormat="1" ht="18" customHeight="1">
      <c r="A22" s="9"/>
      <c r="B22" s="576" t="s">
        <v>490</v>
      </c>
      <c r="C22" s="576" t="s">
        <v>491</v>
      </c>
      <c r="D22" s="268">
        <v>3.7610000000000001</v>
      </c>
      <c r="E22" s="267">
        <v>1.8</v>
      </c>
      <c r="F22" s="267">
        <v>0</v>
      </c>
      <c r="G22" s="267">
        <v>0</v>
      </c>
      <c r="H22" s="462">
        <v>0</v>
      </c>
      <c r="I22" s="219">
        <f t="shared" si="5"/>
        <v>5.5609999999999999</v>
      </c>
      <c r="J22" s="21"/>
      <c r="K22" s="9" t="str">
        <f t="shared" si="10"/>
        <v>SA59</v>
      </c>
      <c r="L22" s="9" t="str">
        <f t="shared" si="11"/>
        <v>Mobility Integration</v>
      </c>
      <c r="M22" s="268">
        <f t="shared" si="12"/>
        <v>3.8886450971755759</v>
      </c>
      <c r="N22" s="267">
        <f t="shared" si="13"/>
        <v>1.8610904479968191</v>
      </c>
      <c r="O22" s="267">
        <f t="shared" si="14"/>
        <v>0</v>
      </c>
      <c r="P22" s="267">
        <f t="shared" si="15"/>
        <v>0</v>
      </c>
      <c r="Q22" s="462">
        <f t="shared" si="16"/>
        <v>0</v>
      </c>
      <c r="R22" s="219">
        <f t="shared" si="17"/>
        <v>5.7497355451723955</v>
      </c>
      <c r="S22" s="21"/>
    </row>
    <row r="23" spans="1:19" s="51" customFormat="1" ht="18" customHeight="1">
      <c r="A23" s="9"/>
      <c r="B23" s="576" t="s">
        <v>492</v>
      </c>
      <c r="C23" s="576" t="s">
        <v>493</v>
      </c>
      <c r="D23" s="268">
        <v>0.68600000000000005</v>
      </c>
      <c r="E23" s="267">
        <v>0.4</v>
      </c>
      <c r="F23" s="267">
        <v>0</v>
      </c>
      <c r="G23" s="267">
        <v>0</v>
      </c>
      <c r="H23" s="462">
        <v>0</v>
      </c>
      <c r="I23" s="219">
        <f t="shared" si="5"/>
        <v>1.0860000000000001</v>
      </c>
      <c r="J23" s="21"/>
      <c r="K23" s="9" t="str">
        <f t="shared" si="10"/>
        <v>SA60</v>
      </c>
      <c r="L23" s="9" t="str">
        <f t="shared" si="11"/>
        <v>Business Intelligence</v>
      </c>
      <c r="M23" s="268">
        <f t="shared" si="12"/>
        <v>0.70928224851434329</v>
      </c>
      <c r="N23" s="267">
        <f t="shared" si="13"/>
        <v>0.41357565511040423</v>
      </c>
      <c r="O23" s="267">
        <f t="shared" si="14"/>
        <v>0</v>
      </c>
      <c r="P23" s="267">
        <f t="shared" si="15"/>
        <v>0</v>
      </c>
      <c r="Q23" s="462">
        <f t="shared" si="16"/>
        <v>0</v>
      </c>
      <c r="R23" s="219">
        <f t="shared" si="17"/>
        <v>1.1228579036247475</v>
      </c>
      <c r="S23" s="21"/>
    </row>
    <row r="24" spans="1:19" s="51" customFormat="1" ht="18" customHeight="1">
      <c r="A24" s="9"/>
      <c r="B24" s="576"/>
      <c r="C24" s="576" t="s">
        <v>494</v>
      </c>
      <c r="D24" s="268">
        <v>0.5766</v>
      </c>
      <c r="E24" s="267">
        <v>0</v>
      </c>
      <c r="F24" s="267">
        <v>0</v>
      </c>
      <c r="G24" s="267">
        <v>0</v>
      </c>
      <c r="H24" s="462">
        <v>0</v>
      </c>
      <c r="I24" s="219">
        <f t="shared" si="5"/>
        <v>0.5766</v>
      </c>
      <c r="J24" s="21"/>
      <c r="K24" s="9">
        <f t="shared" si="10"/>
        <v>0</v>
      </c>
      <c r="L24" s="9" t="str">
        <f t="shared" si="11"/>
        <v>Life support data solution (inc other rule changes)</v>
      </c>
      <c r="M24" s="268">
        <f t="shared" si="12"/>
        <v>0.59616930684164771</v>
      </c>
      <c r="N24" s="267">
        <f t="shared" si="13"/>
        <v>0</v>
      </c>
      <c r="O24" s="267">
        <f t="shared" si="14"/>
        <v>0</v>
      </c>
      <c r="P24" s="267">
        <f t="shared" si="15"/>
        <v>0</v>
      </c>
      <c r="Q24" s="462">
        <f t="shared" si="16"/>
        <v>0</v>
      </c>
      <c r="R24" s="219">
        <f t="shared" si="17"/>
        <v>0.59616930684164771</v>
      </c>
      <c r="S24" s="21"/>
    </row>
    <row r="25" spans="1:19" s="51" customFormat="1" ht="18" customHeight="1">
      <c r="A25" s="9"/>
      <c r="B25" s="9" t="s">
        <v>343</v>
      </c>
      <c r="C25" s="9" t="s">
        <v>344</v>
      </c>
      <c r="D25" s="268">
        <v>0.36410000000000003</v>
      </c>
      <c r="E25" s="267">
        <v>1.151</v>
      </c>
      <c r="F25" s="267">
        <v>0.34739999999999999</v>
      </c>
      <c r="G25" s="267">
        <v>0.29430000000000001</v>
      </c>
      <c r="H25" s="462">
        <v>0</v>
      </c>
      <c r="I25" s="219">
        <f>SUM(D25:H25)</f>
        <v>2.1568000000000001</v>
      </c>
      <c r="J25" s="21"/>
      <c r="K25" s="9" t="str">
        <f t="shared" si="6"/>
        <v>SA137</v>
      </c>
      <c r="L25" s="9" t="str">
        <f t="shared" si="7"/>
        <v>Digital customer experience</v>
      </c>
      <c r="M25" s="268">
        <f t="shared" si="8"/>
        <v>0.37645724006424547</v>
      </c>
      <c r="N25" s="267">
        <f t="shared" si="8"/>
        <v>1.1900639475801882</v>
      </c>
      <c r="O25" s="267">
        <f t="shared" si="8"/>
        <v>0.35919045646338604</v>
      </c>
      <c r="P25" s="267">
        <f t="shared" si="8"/>
        <v>0.30428828824747989</v>
      </c>
      <c r="Q25" s="462">
        <f t="shared" si="8"/>
        <v>0</v>
      </c>
      <c r="R25" s="219">
        <f>SUM(M25:Q25)</f>
        <v>2.2299999323552995</v>
      </c>
      <c r="S25" s="21"/>
    </row>
    <row r="26" spans="1:19" s="51" customFormat="1" ht="18" customHeight="1">
      <c r="A26" s="9"/>
      <c r="B26" s="9" t="s">
        <v>348</v>
      </c>
      <c r="C26" s="9" t="s">
        <v>349</v>
      </c>
      <c r="D26" s="268">
        <v>0.73029999999999995</v>
      </c>
      <c r="E26" s="267">
        <v>0.97729999999999995</v>
      </c>
      <c r="F26" s="267">
        <v>4.3041</v>
      </c>
      <c r="G26" s="267">
        <v>5.5021000000000004</v>
      </c>
      <c r="H26" s="462">
        <v>1.9932000000000001</v>
      </c>
      <c r="I26" s="219">
        <f>SUM(D26:H26)</f>
        <v>13.507</v>
      </c>
      <c r="J26" s="21"/>
      <c r="K26" s="9" t="str">
        <f t="shared" si="6"/>
        <v>SA138</v>
      </c>
      <c r="L26" s="9" t="str">
        <f t="shared" si="7"/>
        <v>AGIG IT Strategy &amp; Roadmap</v>
      </c>
      <c r="M26" s="268">
        <f t="shared" si="8"/>
        <v>0.75508575231782049</v>
      </c>
      <c r="N26" s="267">
        <f t="shared" si="8"/>
        <v>1.0104687193484951</v>
      </c>
      <c r="O26" s="267">
        <f t="shared" si="8"/>
        <v>4.4501774429017269</v>
      </c>
      <c r="P26" s="267">
        <f t="shared" si="8"/>
        <v>5.6888365299573884</v>
      </c>
      <c r="Q26" s="462">
        <f t="shared" si="8"/>
        <v>2.0608474894151443</v>
      </c>
      <c r="R26" s="219">
        <f>SUM(M26:Q26)</f>
        <v>13.965415933940575</v>
      </c>
      <c r="S26" s="21"/>
    </row>
    <row r="27" spans="1:19" s="51" customFormat="1" ht="18" customHeight="1">
      <c r="A27" s="9"/>
      <c r="B27" s="9" t="s">
        <v>361</v>
      </c>
      <c r="C27" s="9" t="s">
        <v>421</v>
      </c>
      <c r="D27" s="268">
        <v>2.41E-2</v>
      </c>
      <c r="E27" s="267">
        <v>1.12E-2</v>
      </c>
      <c r="F27" s="267">
        <v>3.4700000000000002E-2</v>
      </c>
      <c r="G27" s="267">
        <v>2.41E-2</v>
      </c>
      <c r="H27" s="462">
        <v>5.3600000000000002E-2</v>
      </c>
      <c r="I27" s="219">
        <f t="shared" si="5"/>
        <v>0.1477</v>
      </c>
      <c r="J27" s="21"/>
      <c r="K27" s="9" t="str">
        <f t="shared" si="6"/>
        <v>SA139</v>
      </c>
      <c r="L27" s="9" t="str">
        <f t="shared" si="7"/>
        <v>IT Infrastructure</v>
      </c>
      <c r="M27" s="268">
        <f t="shared" si="8"/>
        <v>2.4917933220401853E-2</v>
      </c>
      <c r="N27" s="267">
        <f t="shared" si="8"/>
        <v>1.1580118343091318E-2</v>
      </c>
      <c r="O27" s="267">
        <f t="shared" si="8"/>
        <v>3.5877688080827565E-2</v>
      </c>
      <c r="P27" s="267">
        <f t="shared" si="8"/>
        <v>2.4917933220401853E-2</v>
      </c>
      <c r="Q27" s="462">
        <f t="shared" si="8"/>
        <v>5.5419137784794167E-2</v>
      </c>
      <c r="R27" s="219">
        <f t="shared" ref="R27" si="18">SUM(M27:Q27)</f>
        <v>0.15271281064951675</v>
      </c>
      <c r="S27" s="21"/>
    </row>
    <row r="28" spans="1:19" s="397" customFormat="1" ht="18" customHeight="1" thickBot="1">
      <c r="A28" s="57"/>
      <c r="B28" s="17" t="s">
        <v>93</v>
      </c>
      <c r="C28" s="17"/>
      <c r="D28" s="405">
        <f t="shared" ref="D28:I28" si="19">SUM(D19:D27)</f>
        <v>10.761800000000001</v>
      </c>
      <c r="E28" s="328">
        <f t="shared" si="19"/>
        <v>7.1149999999999993</v>
      </c>
      <c r="F28" s="328">
        <f t="shared" si="19"/>
        <v>9.8771000000000022</v>
      </c>
      <c r="G28" s="328">
        <f t="shared" si="19"/>
        <v>11.743300000000001</v>
      </c>
      <c r="H28" s="406">
        <f t="shared" si="19"/>
        <v>5.2423999999999999</v>
      </c>
      <c r="I28" s="328">
        <f t="shared" si="19"/>
        <v>44.739599999999996</v>
      </c>
      <c r="J28" s="227"/>
      <c r="K28" s="17" t="s">
        <v>93</v>
      </c>
      <c r="L28" s="17"/>
      <c r="M28" s="405">
        <f t="shared" ref="M28:R28" si="20">SUM(M19:M27)</f>
        <v>11.12704621291787</v>
      </c>
      <c r="N28" s="328">
        <f t="shared" si="20"/>
        <v>7.3564769652763147</v>
      </c>
      <c r="O28" s="328">
        <f t="shared" si="20"/>
        <v>10.212320257727434</v>
      </c>
      <c r="P28" s="328">
        <f t="shared" si="20"/>
        <v>12.141857476645026</v>
      </c>
      <c r="Q28" s="406">
        <f t="shared" si="20"/>
        <v>5.4203225358769576</v>
      </c>
      <c r="R28" s="328">
        <f t="shared" si="20"/>
        <v>46.258023448443609</v>
      </c>
      <c r="S28" s="227"/>
    </row>
    <row r="29" spans="1:19" s="51" customFormat="1" ht="18" customHeight="1">
      <c r="A29" s="9"/>
      <c r="B29" s="9"/>
      <c r="C29" s="9"/>
      <c r="D29" s="219"/>
      <c r="E29" s="219"/>
      <c r="F29" s="219"/>
      <c r="G29" s="219"/>
      <c r="H29" s="219"/>
      <c r="I29" s="219"/>
      <c r="J29" s="21"/>
      <c r="K29" s="9"/>
      <c r="L29" s="9"/>
      <c r="M29" s="219"/>
      <c r="N29" s="219"/>
      <c r="O29" s="219"/>
      <c r="P29" s="219"/>
      <c r="Q29" s="219"/>
      <c r="R29" s="219"/>
      <c r="S29" s="21"/>
    </row>
    <row r="30" spans="1:19" s="329" customFormat="1" ht="18" customHeight="1">
      <c r="A30" s="398"/>
      <c r="B30" s="250" t="s">
        <v>102</v>
      </c>
      <c r="C30" s="250"/>
      <c r="D30" s="464"/>
      <c r="E30" s="464"/>
      <c r="F30" s="464"/>
      <c r="G30" s="464"/>
      <c r="H30" s="464"/>
      <c r="I30" s="464"/>
      <c r="J30" s="227"/>
      <c r="K30" s="250" t="s">
        <v>102</v>
      </c>
      <c r="L30" s="250"/>
      <c r="M30" s="464"/>
      <c r="N30" s="464"/>
      <c r="O30" s="464"/>
      <c r="P30" s="464"/>
      <c r="Q30" s="464"/>
      <c r="R30" s="464"/>
      <c r="S30" s="227"/>
    </row>
    <row r="31" spans="1:19" s="51" customFormat="1">
      <c r="A31" s="50"/>
      <c r="B31" s="60"/>
      <c r="C31" s="60"/>
      <c r="D31" s="219"/>
      <c r="E31" s="219"/>
      <c r="F31" s="219"/>
      <c r="G31" s="219"/>
      <c r="H31" s="219"/>
      <c r="I31" s="219"/>
      <c r="J31" s="21"/>
      <c r="K31" s="60"/>
      <c r="L31" s="60"/>
      <c r="M31" s="219"/>
      <c r="N31" s="219"/>
      <c r="O31" s="219"/>
      <c r="P31" s="219"/>
      <c r="Q31" s="219"/>
      <c r="R31" s="219"/>
      <c r="S31" s="21"/>
    </row>
    <row r="32" spans="1:19" s="255" customFormat="1" ht="33.75">
      <c r="A32" s="9"/>
      <c r="B32" s="72" t="s">
        <v>89</v>
      </c>
      <c r="C32" s="7" t="s">
        <v>90</v>
      </c>
      <c r="D32" s="497" t="s">
        <v>227</v>
      </c>
      <c r="E32" s="498" t="s">
        <v>228</v>
      </c>
      <c r="F32" s="498" t="s">
        <v>229</v>
      </c>
      <c r="G32" s="498" t="s">
        <v>230</v>
      </c>
      <c r="H32" s="499" t="s">
        <v>231</v>
      </c>
      <c r="I32" s="500" t="s">
        <v>226</v>
      </c>
      <c r="J32" s="9"/>
      <c r="K32" s="72" t="s">
        <v>89</v>
      </c>
      <c r="L32" s="7" t="s">
        <v>90</v>
      </c>
      <c r="M32" s="497" t="s">
        <v>227</v>
      </c>
      <c r="N32" s="498" t="s">
        <v>228</v>
      </c>
      <c r="O32" s="498" t="s">
        <v>229</v>
      </c>
      <c r="P32" s="498" t="s">
        <v>230</v>
      </c>
      <c r="Q32" s="499" t="s">
        <v>231</v>
      </c>
      <c r="R32" s="500" t="s">
        <v>226</v>
      </c>
      <c r="S32" s="9"/>
    </row>
    <row r="33" spans="1:19" s="51" customFormat="1" ht="18" customHeight="1">
      <c r="A33" s="9"/>
      <c r="B33" s="9" t="s">
        <v>292</v>
      </c>
      <c r="C33" s="9" t="s">
        <v>293</v>
      </c>
      <c r="D33" s="268">
        <v>0.24010000000000001</v>
      </c>
      <c r="E33" s="267">
        <v>0.2586</v>
      </c>
      <c r="F33" s="267">
        <v>0.2586</v>
      </c>
      <c r="G33" s="267">
        <v>0.2586</v>
      </c>
      <c r="H33" s="462">
        <v>0.24010000000000001</v>
      </c>
      <c r="I33" s="219">
        <f t="shared" ref="I33:I56" si="21">SUM(D33:H33)</f>
        <v>1.256</v>
      </c>
      <c r="J33" s="21"/>
      <c r="K33" s="9" t="str">
        <f t="shared" ref="K33:K43" si="22">B33</f>
        <v>SA101</v>
      </c>
      <c r="L33" s="9" t="str">
        <f t="shared" ref="L33:L43" si="23">C33</f>
        <v>DCVG Dig Up and Repair TP</v>
      </c>
      <c r="M33" s="268">
        <f t="shared" ref="M33:M43" si="24">D33*Dec19Jun21CPI</f>
        <v>0.24824878698002015</v>
      </c>
      <c r="N33" s="267">
        <f t="shared" ref="N33:N43" si="25">E33*Dec19Jun21CPI</f>
        <v>0.26737666102887631</v>
      </c>
      <c r="O33" s="267">
        <f t="shared" ref="O33:O43" si="26">F33*Dec19Jun21CPI</f>
        <v>0.26737666102887631</v>
      </c>
      <c r="P33" s="267">
        <f t="shared" ref="P33:P43" si="27">G33*Dec19Jun21CPI</f>
        <v>0.26737666102887631</v>
      </c>
      <c r="Q33" s="462">
        <f t="shared" ref="Q33:Q43" si="28">H33*Dec19Jun21CPI</f>
        <v>0.24824878698002015</v>
      </c>
      <c r="R33" s="219">
        <f t="shared" ref="R33" si="29">SUM(M33:Q33)</f>
        <v>1.2986275570466692</v>
      </c>
      <c r="S33" s="21"/>
    </row>
    <row r="34" spans="1:19" s="51" customFormat="1" ht="18" customHeight="1">
      <c r="A34" s="9"/>
      <c r="B34" s="9" t="s">
        <v>279</v>
      </c>
      <c r="C34" s="9" t="s">
        <v>294</v>
      </c>
      <c r="D34" s="268">
        <v>0.62420000000000009</v>
      </c>
      <c r="E34" s="267">
        <v>1.0132000000000001</v>
      </c>
      <c r="F34" s="267">
        <v>1.4531000000000001</v>
      </c>
      <c r="G34" s="267">
        <v>0.84589999999999999</v>
      </c>
      <c r="H34" s="462">
        <v>0.29509999999999997</v>
      </c>
      <c r="I34" s="219">
        <f>SUM(D34:H34)</f>
        <v>4.2315000000000005</v>
      </c>
      <c r="J34" s="21"/>
      <c r="K34" s="9" t="str">
        <f t="shared" si="22"/>
        <v>SA103</v>
      </c>
      <c r="L34" s="9" t="str">
        <f t="shared" si="23"/>
        <v>Replacement of Valves</v>
      </c>
      <c r="M34" s="268">
        <f t="shared" si="24"/>
        <v>0.64538480979978585</v>
      </c>
      <c r="N34" s="267">
        <f t="shared" si="25"/>
        <v>1.0475871343946539</v>
      </c>
      <c r="O34" s="267">
        <f t="shared" si="26"/>
        <v>1.502416961102321</v>
      </c>
      <c r="P34" s="267">
        <f t="shared" si="27"/>
        <v>0.87460911664472729</v>
      </c>
      <c r="Q34" s="462">
        <f t="shared" si="28"/>
        <v>0.30511543955770071</v>
      </c>
      <c r="R34" s="219">
        <f>SUM(M34:Q34)</f>
        <v>4.375113461499188</v>
      </c>
      <c r="S34" s="21"/>
    </row>
    <row r="35" spans="1:19" s="51" customFormat="1" ht="18" customHeight="1">
      <c r="A35" s="9"/>
      <c r="B35" s="9" t="s">
        <v>280</v>
      </c>
      <c r="C35" s="9" t="s">
        <v>304</v>
      </c>
      <c r="D35" s="268">
        <v>0</v>
      </c>
      <c r="E35" s="267">
        <v>0</v>
      </c>
      <c r="F35" s="267">
        <v>0</v>
      </c>
      <c r="G35" s="267">
        <v>0</v>
      </c>
      <c r="H35" s="462">
        <v>0</v>
      </c>
      <c r="I35" s="219">
        <f t="shared" si="21"/>
        <v>0</v>
      </c>
      <c r="J35" s="21"/>
      <c r="K35" s="9" t="str">
        <f t="shared" si="22"/>
        <v>SA104</v>
      </c>
      <c r="L35" s="9" t="str">
        <f t="shared" si="23"/>
        <v>TP M53 Replacement</v>
      </c>
      <c r="M35" s="268">
        <f t="shared" si="24"/>
        <v>0</v>
      </c>
      <c r="N35" s="267">
        <f t="shared" si="25"/>
        <v>0</v>
      </c>
      <c r="O35" s="267">
        <f t="shared" si="26"/>
        <v>0</v>
      </c>
      <c r="P35" s="267">
        <f t="shared" si="27"/>
        <v>0</v>
      </c>
      <c r="Q35" s="462">
        <f t="shared" si="28"/>
        <v>0</v>
      </c>
      <c r="R35" s="219">
        <f t="shared" ref="R35:R36" si="30">SUM(M35:Q35)</f>
        <v>0</v>
      </c>
      <c r="S35" s="21"/>
    </row>
    <row r="36" spans="1:19" s="51" customFormat="1" ht="18" customHeight="1">
      <c r="A36" s="9"/>
      <c r="B36" s="9" t="s">
        <v>281</v>
      </c>
      <c r="C36" s="9" t="s">
        <v>295</v>
      </c>
      <c r="D36" s="268">
        <v>1.7979000000000001</v>
      </c>
      <c r="E36" s="267">
        <v>3.9468000000000001</v>
      </c>
      <c r="F36" s="267">
        <v>4.2457000000000003</v>
      </c>
      <c r="G36" s="267">
        <v>7.0651000000000002</v>
      </c>
      <c r="H36" s="462">
        <v>6.8215000000000003</v>
      </c>
      <c r="I36" s="219">
        <f t="shared" si="21"/>
        <v>23.877000000000002</v>
      </c>
      <c r="J36" s="21"/>
      <c r="K36" s="9" t="str">
        <f t="shared" si="22"/>
        <v>SA105</v>
      </c>
      <c r="L36" s="9" t="str">
        <f t="shared" si="23"/>
        <v>TP Modifications for ILI</v>
      </c>
      <c r="M36" s="268">
        <f t="shared" si="24"/>
        <v>1.8589191758074894</v>
      </c>
      <c r="N36" s="267">
        <f t="shared" si="25"/>
        <v>4.0807509889743585</v>
      </c>
      <c r="O36" s="267">
        <f t="shared" si="26"/>
        <v>4.3897953972556083</v>
      </c>
      <c r="P36" s="267">
        <f t="shared" si="27"/>
        <v>7.3048834023012921</v>
      </c>
      <c r="Q36" s="462">
        <f t="shared" si="28"/>
        <v>7.0530158283390563</v>
      </c>
      <c r="R36" s="219">
        <f t="shared" si="30"/>
        <v>24.687364792677805</v>
      </c>
      <c r="S36" s="21"/>
    </row>
    <row r="37" spans="1:19" s="51" customFormat="1" ht="18" customHeight="1">
      <c r="A37" s="9"/>
      <c r="B37" s="9" t="s">
        <v>282</v>
      </c>
      <c r="C37" s="9" t="s">
        <v>296</v>
      </c>
      <c r="D37" s="268">
        <v>6.8099999999999994E-2</v>
      </c>
      <c r="E37" s="267">
        <v>0.4415</v>
      </c>
      <c r="F37" s="267">
        <v>0.4415</v>
      </c>
      <c r="G37" s="267">
        <v>0.4415</v>
      </c>
      <c r="H37" s="462">
        <v>0.37339999999999995</v>
      </c>
      <c r="I37" s="219">
        <f>SUM(D37:H37)</f>
        <v>1.766</v>
      </c>
      <c r="J37" s="21"/>
      <c r="K37" s="9" t="str">
        <f t="shared" si="22"/>
        <v>SA107</v>
      </c>
      <c r="L37" s="9" t="str">
        <f t="shared" si="23"/>
        <v>Additional emergency isolation valves</v>
      </c>
      <c r="M37" s="268">
        <f t="shared" si="24"/>
        <v>7.0411255282546312E-2</v>
      </c>
      <c r="N37" s="267">
        <f t="shared" si="25"/>
        <v>0.45648412932810867</v>
      </c>
      <c r="O37" s="267">
        <f t="shared" si="26"/>
        <v>0.45648412932810867</v>
      </c>
      <c r="P37" s="267">
        <f t="shared" si="27"/>
        <v>0.45648412932810867</v>
      </c>
      <c r="Q37" s="462">
        <f t="shared" si="28"/>
        <v>0.38607287404556229</v>
      </c>
      <c r="R37" s="219">
        <f>SUM(M37:Q37)</f>
        <v>1.8259365173124347</v>
      </c>
      <c r="S37" s="21"/>
    </row>
    <row r="38" spans="1:19" s="51" customFormat="1" ht="18" customHeight="1">
      <c r="A38" s="9"/>
      <c r="B38" s="9" t="s">
        <v>283</v>
      </c>
      <c r="C38" s="9" t="s">
        <v>297</v>
      </c>
      <c r="D38" s="268">
        <v>0.26789999999999997</v>
      </c>
      <c r="E38" s="267">
        <v>0.26789999999999997</v>
      </c>
      <c r="F38" s="267">
        <v>0.26789999999999997</v>
      </c>
      <c r="G38" s="267">
        <v>0.26789999999999997</v>
      </c>
      <c r="H38" s="462">
        <v>0.26789999999999997</v>
      </c>
      <c r="I38" s="219">
        <f>SUM(D38:H38)</f>
        <v>1.3394999999999999</v>
      </c>
      <c r="J38" s="21"/>
      <c r="K38" s="9" t="str">
        <f t="shared" si="22"/>
        <v>SA108</v>
      </c>
      <c r="L38" s="9" t="str">
        <f t="shared" si="23"/>
        <v>I and C Meter Set Refurbishment</v>
      </c>
      <c r="M38" s="268">
        <f t="shared" si="24"/>
        <v>0.27699229501019318</v>
      </c>
      <c r="N38" s="267">
        <f t="shared" si="25"/>
        <v>0.27699229501019318</v>
      </c>
      <c r="O38" s="267">
        <f t="shared" si="26"/>
        <v>0.27699229501019318</v>
      </c>
      <c r="P38" s="267">
        <f t="shared" si="27"/>
        <v>0.27699229501019318</v>
      </c>
      <c r="Q38" s="462">
        <f t="shared" si="28"/>
        <v>0.27699229501019318</v>
      </c>
      <c r="R38" s="219">
        <f>SUM(M38:Q38)</f>
        <v>1.3849614750509658</v>
      </c>
      <c r="S38" s="21"/>
    </row>
    <row r="39" spans="1:19" s="51" customFormat="1" ht="18" customHeight="1">
      <c r="A39" s="9"/>
      <c r="B39" s="9" t="s">
        <v>286</v>
      </c>
      <c r="C39" s="9" t="s">
        <v>299</v>
      </c>
      <c r="D39" s="268">
        <v>0.33050000000000002</v>
      </c>
      <c r="E39" s="267">
        <v>0.33050000000000002</v>
      </c>
      <c r="F39" s="267">
        <v>0.33050000000000002</v>
      </c>
      <c r="G39" s="267">
        <v>0.33050000000000002</v>
      </c>
      <c r="H39" s="462">
        <v>0.33050000000000002</v>
      </c>
      <c r="I39" s="219">
        <f t="shared" si="21"/>
        <v>1.6525000000000001</v>
      </c>
      <c r="J39" s="21"/>
      <c r="K39" s="9" t="str">
        <f t="shared" si="22"/>
        <v>SA112</v>
      </c>
      <c r="L39" s="9" t="str">
        <f t="shared" si="23"/>
        <v>CP Assets Replacement</v>
      </c>
      <c r="M39" s="268">
        <f t="shared" si="24"/>
        <v>0.3417168850349715</v>
      </c>
      <c r="N39" s="267">
        <f t="shared" si="25"/>
        <v>0.3417168850349715</v>
      </c>
      <c r="O39" s="267">
        <f t="shared" si="26"/>
        <v>0.3417168850349715</v>
      </c>
      <c r="P39" s="267">
        <f t="shared" si="27"/>
        <v>0.3417168850349715</v>
      </c>
      <c r="Q39" s="462">
        <f t="shared" si="28"/>
        <v>0.3417168850349715</v>
      </c>
      <c r="R39" s="219">
        <f t="shared" ref="R39:R41" si="31">SUM(M39:Q39)</f>
        <v>1.7085844251748574</v>
      </c>
      <c r="S39" s="21"/>
    </row>
    <row r="40" spans="1:19" s="51" customFormat="1" ht="18" customHeight="1">
      <c r="A40" s="9"/>
      <c r="B40" s="9" t="s">
        <v>284</v>
      </c>
      <c r="C40" s="9" t="s">
        <v>300</v>
      </c>
      <c r="D40" s="268">
        <v>0.3014</v>
      </c>
      <c r="E40" s="267">
        <v>0.17580000000000001</v>
      </c>
      <c r="F40" s="267">
        <v>0</v>
      </c>
      <c r="G40" s="267">
        <v>0</v>
      </c>
      <c r="H40" s="462">
        <v>0</v>
      </c>
      <c r="I40" s="219">
        <f t="shared" si="21"/>
        <v>0.47720000000000001</v>
      </c>
      <c r="J40" s="21"/>
      <c r="K40" s="9" t="str">
        <f t="shared" si="22"/>
        <v>SA126</v>
      </c>
      <c r="L40" s="9" t="str">
        <f t="shared" si="23"/>
        <v>CP Remote Monitoring</v>
      </c>
      <c r="M40" s="268">
        <f t="shared" si="24"/>
        <v>0.31162925612568959</v>
      </c>
      <c r="N40" s="267">
        <f t="shared" si="25"/>
        <v>0.18176650042102266</v>
      </c>
      <c r="O40" s="267">
        <f t="shared" si="26"/>
        <v>0</v>
      </c>
      <c r="P40" s="267">
        <f t="shared" si="27"/>
        <v>0</v>
      </c>
      <c r="Q40" s="462">
        <f t="shared" si="28"/>
        <v>0</v>
      </c>
      <c r="R40" s="219">
        <f t="shared" si="31"/>
        <v>0.49339575654671225</v>
      </c>
      <c r="S40" s="21"/>
    </row>
    <row r="41" spans="1:19" s="51" customFormat="1" ht="18" customHeight="1">
      <c r="A41" s="9"/>
      <c r="B41" s="9" t="s">
        <v>285</v>
      </c>
      <c r="C41" s="9" t="s">
        <v>301</v>
      </c>
      <c r="D41" s="268">
        <v>0.109</v>
      </c>
      <c r="E41" s="267">
        <v>0.27660000000000001</v>
      </c>
      <c r="F41" s="267">
        <v>0.26619999999999999</v>
      </c>
      <c r="G41" s="267">
        <v>0.26619999999999999</v>
      </c>
      <c r="H41" s="462">
        <v>0.25419999999999998</v>
      </c>
      <c r="I41" s="219">
        <f t="shared" si="21"/>
        <v>1.1721999999999999</v>
      </c>
      <c r="J41" s="21"/>
      <c r="K41" s="9" t="str">
        <f t="shared" si="22"/>
        <v>SA127</v>
      </c>
      <c r="L41" s="9" t="str">
        <f t="shared" si="23"/>
        <v>Isolated Steel Sections from CP</v>
      </c>
      <c r="M41" s="268">
        <f t="shared" si="24"/>
        <v>0.11269936601758515</v>
      </c>
      <c r="N41" s="267">
        <f t="shared" si="25"/>
        <v>0.28598756550884452</v>
      </c>
      <c r="O41" s="267">
        <f t="shared" si="26"/>
        <v>0.27523459847597398</v>
      </c>
      <c r="P41" s="267">
        <f t="shared" si="27"/>
        <v>0.27523459847597398</v>
      </c>
      <c r="Q41" s="462">
        <f t="shared" si="28"/>
        <v>0.26282732882266185</v>
      </c>
      <c r="R41" s="219">
        <f t="shared" si="31"/>
        <v>1.2119834573010395</v>
      </c>
      <c r="S41" s="21"/>
    </row>
    <row r="42" spans="1:19" s="51" customFormat="1" ht="18" customHeight="1">
      <c r="A42" s="9"/>
      <c r="B42" s="9" t="s">
        <v>288</v>
      </c>
      <c r="C42" s="9" t="s">
        <v>302</v>
      </c>
      <c r="D42" s="268">
        <v>0.46629999999999999</v>
      </c>
      <c r="E42" s="267">
        <v>0.46629999999999999</v>
      </c>
      <c r="F42" s="267">
        <v>0.50790000000000002</v>
      </c>
      <c r="G42" s="267">
        <v>0.50790000000000002</v>
      </c>
      <c r="H42" s="462">
        <v>0.50790000000000002</v>
      </c>
      <c r="I42" s="219">
        <f>SUM(D42:H42)</f>
        <v>2.4563000000000001</v>
      </c>
      <c r="J42" s="21"/>
      <c r="K42" s="9" t="str">
        <f t="shared" si="22"/>
        <v>SA129</v>
      </c>
      <c r="L42" s="9" t="str">
        <f t="shared" si="23"/>
        <v>I&amp;C Overpressure risk reduction</v>
      </c>
      <c r="M42" s="268">
        <f t="shared" si="24"/>
        <v>0.48212581994495368</v>
      </c>
      <c r="N42" s="267">
        <f t="shared" si="25"/>
        <v>0.48212581994495368</v>
      </c>
      <c r="O42" s="267">
        <f t="shared" si="26"/>
        <v>0.52513768807643579</v>
      </c>
      <c r="P42" s="267">
        <f t="shared" si="27"/>
        <v>0.52513768807643579</v>
      </c>
      <c r="Q42" s="462">
        <f t="shared" si="28"/>
        <v>0.52513768807643579</v>
      </c>
      <c r="R42" s="219">
        <f>SUM(M42:Q42)</f>
        <v>2.5396647041192146</v>
      </c>
      <c r="S42" s="21"/>
    </row>
    <row r="43" spans="1:19" s="51" customFormat="1" ht="18" customHeight="1">
      <c r="A43" s="9"/>
      <c r="B43" s="9" t="s">
        <v>289</v>
      </c>
      <c r="C43" s="9" t="s">
        <v>303</v>
      </c>
      <c r="D43" s="268">
        <v>0.26669999999999999</v>
      </c>
      <c r="E43" s="267">
        <v>0</v>
      </c>
      <c r="F43" s="267">
        <v>0</v>
      </c>
      <c r="G43" s="267">
        <v>0</v>
      </c>
      <c r="H43" s="462">
        <v>0</v>
      </c>
      <c r="I43" s="219">
        <f t="shared" si="21"/>
        <v>0.26669999999999999</v>
      </c>
      <c r="J43" s="21"/>
      <c r="K43" s="9" t="str">
        <f t="shared" si="22"/>
        <v>SA131</v>
      </c>
      <c r="L43" s="9" t="str">
        <f t="shared" si="23"/>
        <v>Slab Sensitive TP Areas</v>
      </c>
      <c r="M43" s="268">
        <f t="shared" si="24"/>
        <v>0.27575156804486201</v>
      </c>
      <c r="N43" s="267">
        <f t="shared" si="25"/>
        <v>0</v>
      </c>
      <c r="O43" s="267">
        <f t="shared" si="26"/>
        <v>0</v>
      </c>
      <c r="P43" s="267">
        <f t="shared" si="27"/>
        <v>0</v>
      </c>
      <c r="Q43" s="462">
        <f t="shared" si="28"/>
        <v>0</v>
      </c>
      <c r="R43" s="219">
        <f t="shared" ref="R43" si="32">SUM(M43:Q43)</f>
        <v>0.27575156804486201</v>
      </c>
      <c r="S43" s="21"/>
    </row>
    <row r="44" spans="1:19" s="329" customFormat="1" ht="18" customHeight="1" thickBot="1">
      <c r="A44" s="398"/>
      <c r="B44" s="17" t="s">
        <v>104</v>
      </c>
      <c r="C44" s="17"/>
      <c r="D44" s="405">
        <f t="shared" ref="D44:I44" si="33">SUM(D33:D43)</f>
        <v>4.4721000000000011</v>
      </c>
      <c r="E44" s="328">
        <f t="shared" si="33"/>
        <v>7.1772</v>
      </c>
      <c r="F44" s="328">
        <f t="shared" si="33"/>
        <v>7.771399999999999</v>
      </c>
      <c r="G44" s="328">
        <f t="shared" si="33"/>
        <v>9.9835999999999991</v>
      </c>
      <c r="H44" s="406">
        <f t="shared" si="33"/>
        <v>9.0905999999999985</v>
      </c>
      <c r="I44" s="328">
        <f t="shared" si="33"/>
        <v>38.494900000000008</v>
      </c>
      <c r="J44" s="227"/>
      <c r="K44" s="17" t="s">
        <v>104</v>
      </c>
      <c r="L44" s="17"/>
      <c r="M44" s="405">
        <f t="shared" ref="M44:R44" si="34">SUM(M33:M43)</f>
        <v>4.6238792180480974</v>
      </c>
      <c r="N44" s="328">
        <f t="shared" si="34"/>
        <v>7.4207879796459828</v>
      </c>
      <c r="O44" s="328">
        <f t="shared" si="34"/>
        <v>8.0351546153124893</v>
      </c>
      <c r="P44" s="328">
        <f t="shared" si="34"/>
        <v>10.322434775900579</v>
      </c>
      <c r="Q44" s="406">
        <f t="shared" si="34"/>
        <v>9.3991271258666025</v>
      </c>
      <c r="R44" s="328">
        <f t="shared" si="34"/>
        <v>39.801383714773742</v>
      </c>
      <c r="S44" s="227"/>
    </row>
    <row r="45" spans="1:19" s="51" customFormat="1" ht="18" customHeight="1">
      <c r="A45" s="9"/>
      <c r="B45" s="9"/>
      <c r="C45" s="9"/>
      <c r="D45" s="267"/>
      <c r="E45" s="267"/>
      <c r="F45" s="267"/>
      <c r="G45" s="267"/>
      <c r="H45" s="267"/>
      <c r="I45" s="267"/>
      <c r="J45" s="21"/>
      <c r="K45" s="9"/>
      <c r="L45" s="9"/>
      <c r="M45" s="267"/>
      <c r="N45" s="267"/>
      <c r="O45" s="267"/>
      <c r="P45" s="267"/>
      <c r="Q45" s="267"/>
      <c r="R45" s="267"/>
      <c r="S45" s="21"/>
    </row>
    <row r="46" spans="1:19" s="329" customFormat="1" ht="18" customHeight="1">
      <c r="A46" s="398"/>
      <c r="B46" s="250" t="s">
        <v>103</v>
      </c>
      <c r="C46" s="250"/>
      <c r="D46" s="464"/>
      <c r="E46" s="464"/>
      <c r="F46" s="464"/>
      <c r="G46" s="464"/>
      <c r="H46" s="464"/>
      <c r="I46" s="464"/>
      <c r="J46" s="227"/>
      <c r="K46" s="250" t="s">
        <v>103</v>
      </c>
      <c r="L46" s="250"/>
      <c r="M46" s="464"/>
      <c r="N46" s="464"/>
      <c r="O46" s="464"/>
      <c r="P46" s="464"/>
      <c r="Q46" s="464"/>
      <c r="R46" s="464"/>
      <c r="S46" s="227"/>
    </row>
    <row r="47" spans="1:19" s="51" customFormat="1">
      <c r="A47" s="50"/>
      <c r="B47" s="60"/>
      <c r="C47" s="60"/>
      <c r="D47" s="219"/>
      <c r="E47" s="219"/>
      <c r="F47" s="219"/>
      <c r="G47" s="219"/>
      <c r="H47" s="219"/>
      <c r="I47" s="219"/>
      <c r="J47" s="21"/>
      <c r="K47" s="60"/>
      <c r="L47" s="60"/>
      <c r="M47" s="219"/>
      <c r="N47" s="219"/>
      <c r="O47" s="219"/>
      <c r="P47" s="219"/>
      <c r="Q47" s="219"/>
      <c r="R47" s="219"/>
      <c r="S47" s="21"/>
    </row>
    <row r="48" spans="1:19" s="255" customFormat="1" ht="33.75">
      <c r="A48" s="9"/>
      <c r="B48" s="72" t="s">
        <v>89</v>
      </c>
      <c r="C48" s="7" t="s">
        <v>90</v>
      </c>
      <c r="D48" s="497" t="s">
        <v>227</v>
      </c>
      <c r="E48" s="498" t="s">
        <v>228</v>
      </c>
      <c r="F48" s="498" t="s">
        <v>229</v>
      </c>
      <c r="G48" s="498" t="s">
        <v>230</v>
      </c>
      <c r="H48" s="499" t="s">
        <v>231</v>
      </c>
      <c r="I48" s="500" t="s">
        <v>226</v>
      </c>
      <c r="J48" s="9"/>
      <c r="K48" s="72" t="s">
        <v>89</v>
      </c>
      <c r="L48" s="7" t="s">
        <v>90</v>
      </c>
      <c r="M48" s="497" t="s">
        <v>227</v>
      </c>
      <c r="N48" s="498" t="s">
        <v>228</v>
      </c>
      <c r="O48" s="498" t="s">
        <v>229</v>
      </c>
      <c r="P48" s="498" t="s">
        <v>230</v>
      </c>
      <c r="Q48" s="499" t="s">
        <v>231</v>
      </c>
      <c r="R48" s="500" t="s">
        <v>226</v>
      </c>
      <c r="S48" s="9"/>
    </row>
    <row r="49" spans="1:19" s="51" customFormat="1" ht="18" customHeight="1">
      <c r="A49" s="9"/>
      <c r="B49" s="9" t="s">
        <v>311</v>
      </c>
      <c r="C49" s="9" t="s">
        <v>312</v>
      </c>
      <c r="D49" s="268">
        <v>1.0775999999999999</v>
      </c>
      <c r="E49" s="267">
        <v>1.0775999999999999</v>
      </c>
      <c r="F49" s="267">
        <v>0.74760000000000004</v>
      </c>
      <c r="G49" s="267">
        <v>0.74760000000000004</v>
      </c>
      <c r="H49" s="462">
        <v>0.86760000000000004</v>
      </c>
      <c r="I49" s="219">
        <f t="shared" si="21"/>
        <v>4.5180000000000007</v>
      </c>
      <c r="J49" s="21"/>
      <c r="K49" s="9" t="str">
        <f>B49</f>
        <v>SA113</v>
      </c>
      <c r="L49" s="9" t="str">
        <f>C49</f>
        <v>Small Plant and Equipment</v>
      </c>
      <c r="M49" s="268">
        <f>D49*Dec19Jun21CPI</f>
        <v>1.1141728148674288</v>
      </c>
      <c r="N49" s="267">
        <f>E49*Dec19Jun21CPI</f>
        <v>1.1141728148674288</v>
      </c>
      <c r="O49" s="267">
        <f>F49*Dec19Jun21CPI</f>
        <v>0.7729728994013455</v>
      </c>
      <c r="P49" s="267">
        <f>G49*Dec19Jun21CPI</f>
        <v>0.7729728994013455</v>
      </c>
      <c r="Q49" s="462">
        <f>H49*Dec19Jun21CPI</f>
        <v>0.89704559593446676</v>
      </c>
      <c r="R49" s="219">
        <f t="shared" ref="R49" si="35">SUM(M49:Q49)</f>
        <v>4.6713370244720158</v>
      </c>
      <c r="S49" s="21"/>
    </row>
    <row r="50" spans="1:19" s="329" customFormat="1" ht="18" customHeight="1" thickBot="1">
      <c r="A50" s="398"/>
      <c r="B50" s="17" t="s">
        <v>105</v>
      </c>
      <c r="C50" s="17"/>
      <c r="D50" s="405">
        <f t="shared" ref="D50:I50" si="36">SUM(D49:D49)</f>
        <v>1.0775999999999999</v>
      </c>
      <c r="E50" s="328">
        <f t="shared" si="36"/>
        <v>1.0775999999999999</v>
      </c>
      <c r="F50" s="328">
        <f t="shared" si="36"/>
        <v>0.74760000000000004</v>
      </c>
      <c r="G50" s="328">
        <f t="shared" si="36"/>
        <v>0.74760000000000004</v>
      </c>
      <c r="H50" s="406">
        <f t="shared" si="36"/>
        <v>0.86760000000000004</v>
      </c>
      <c r="I50" s="328">
        <f t="shared" si="36"/>
        <v>4.5180000000000007</v>
      </c>
      <c r="J50" s="227"/>
      <c r="K50" s="17" t="s">
        <v>105</v>
      </c>
      <c r="L50" s="17"/>
      <c r="M50" s="405">
        <f t="shared" ref="M50:R50" si="37">SUM(M49:M49)</f>
        <v>1.1141728148674288</v>
      </c>
      <c r="N50" s="328">
        <f t="shared" si="37"/>
        <v>1.1141728148674288</v>
      </c>
      <c r="O50" s="328">
        <f t="shared" si="37"/>
        <v>0.7729728994013455</v>
      </c>
      <c r="P50" s="328">
        <f t="shared" si="37"/>
        <v>0.7729728994013455</v>
      </c>
      <c r="Q50" s="406">
        <f t="shared" si="37"/>
        <v>0.89704559593446676</v>
      </c>
      <c r="R50" s="328">
        <f t="shared" si="37"/>
        <v>4.6713370244720158</v>
      </c>
      <c r="S50" s="227"/>
    </row>
    <row r="51" spans="1:19" s="51" customFormat="1" ht="18" customHeight="1">
      <c r="A51" s="9"/>
      <c r="B51" s="9"/>
      <c r="C51" s="9"/>
      <c r="D51" s="267"/>
      <c r="E51" s="267"/>
      <c r="F51" s="267"/>
      <c r="G51" s="267"/>
      <c r="H51" s="267"/>
      <c r="I51" s="267"/>
      <c r="J51" s="21"/>
      <c r="K51" s="9"/>
      <c r="L51" s="9"/>
      <c r="M51" s="267"/>
      <c r="N51" s="267"/>
      <c r="O51" s="267"/>
      <c r="P51" s="267"/>
      <c r="Q51" s="267"/>
      <c r="R51" s="267"/>
      <c r="S51" s="21"/>
    </row>
    <row r="52" spans="1:19" s="329" customFormat="1" ht="18" customHeight="1">
      <c r="A52" s="398"/>
      <c r="B52" s="250" t="s">
        <v>49</v>
      </c>
      <c r="C52" s="250"/>
      <c r="D52" s="464"/>
      <c r="E52" s="464"/>
      <c r="F52" s="464"/>
      <c r="G52" s="464"/>
      <c r="H52" s="464"/>
      <c r="I52" s="464"/>
      <c r="J52" s="227"/>
      <c r="K52" s="250" t="s">
        <v>49</v>
      </c>
      <c r="L52" s="250"/>
      <c r="M52" s="464"/>
      <c r="N52" s="464"/>
      <c r="O52" s="464"/>
      <c r="P52" s="464"/>
      <c r="Q52" s="464"/>
      <c r="R52" s="464"/>
      <c r="S52" s="227"/>
    </row>
    <row r="53" spans="1:19" s="51" customFormat="1">
      <c r="A53" s="50"/>
      <c r="B53" s="60"/>
      <c r="C53" s="60"/>
      <c r="D53" s="219"/>
      <c r="E53" s="219"/>
      <c r="F53" s="219"/>
      <c r="G53" s="219"/>
      <c r="H53" s="219"/>
      <c r="I53" s="219"/>
      <c r="J53" s="21"/>
      <c r="K53" s="60"/>
      <c r="L53" s="60"/>
      <c r="M53" s="219"/>
      <c r="N53" s="219"/>
      <c r="O53" s="219"/>
      <c r="P53" s="219"/>
      <c r="Q53" s="219"/>
      <c r="R53" s="219"/>
      <c r="S53" s="21"/>
    </row>
    <row r="54" spans="1:19" s="255" customFormat="1" ht="33.75">
      <c r="A54" s="9"/>
      <c r="B54" s="72" t="s">
        <v>89</v>
      </c>
      <c r="C54" s="7" t="s">
        <v>90</v>
      </c>
      <c r="D54" s="497" t="s">
        <v>227</v>
      </c>
      <c r="E54" s="498" t="s">
        <v>228</v>
      </c>
      <c r="F54" s="498" t="s">
        <v>229</v>
      </c>
      <c r="G54" s="498" t="s">
        <v>230</v>
      </c>
      <c r="H54" s="499" t="s">
        <v>231</v>
      </c>
      <c r="I54" s="500" t="s">
        <v>226</v>
      </c>
      <c r="J54" s="9"/>
      <c r="K54" s="72" t="s">
        <v>89</v>
      </c>
      <c r="L54" s="7" t="s">
        <v>90</v>
      </c>
      <c r="M54" s="497" t="s">
        <v>227</v>
      </c>
      <c r="N54" s="498" t="s">
        <v>228</v>
      </c>
      <c r="O54" s="498" t="s">
        <v>229</v>
      </c>
      <c r="P54" s="498" t="s">
        <v>230</v>
      </c>
      <c r="Q54" s="499" t="s">
        <v>231</v>
      </c>
      <c r="R54" s="500" t="s">
        <v>226</v>
      </c>
      <c r="S54" s="9"/>
    </row>
    <row r="55" spans="1:19" s="51" customFormat="1" ht="18" customHeight="1">
      <c r="A55" s="9"/>
      <c r="B55" s="9" t="s">
        <v>305</v>
      </c>
      <c r="C55" s="9" t="s">
        <v>306</v>
      </c>
      <c r="D55" s="268">
        <v>0.55110000000000003</v>
      </c>
      <c r="E55" s="267">
        <v>0.6372000000000001</v>
      </c>
      <c r="F55" s="267">
        <v>0.6372000000000001</v>
      </c>
      <c r="G55" s="267">
        <v>0.6372000000000001</v>
      </c>
      <c r="H55" s="462">
        <v>0.6372000000000001</v>
      </c>
      <c r="I55" s="219">
        <f>SUM(D55:H55)</f>
        <v>3.0999000000000003</v>
      </c>
      <c r="J55" s="21"/>
      <c r="K55" s="9" t="str">
        <f t="shared" ref="K55:K56" si="38">B55</f>
        <v>SA106</v>
      </c>
      <c r="L55" s="9" t="str">
        <f t="shared" ref="L55:L56" si="39">C55</f>
        <v>DRS Overpressure risk reduction</v>
      </c>
      <c r="M55" s="268">
        <f t="shared" ref="M55:Q56" si="40">D55*Dec19Jun21CPI</f>
        <v>0.56980385882835949</v>
      </c>
      <c r="N55" s="267">
        <f t="shared" si="40"/>
        <v>0.65882601859087397</v>
      </c>
      <c r="O55" s="267">
        <f t="shared" si="40"/>
        <v>0.65882601859087397</v>
      </c>
      <c r="P55" s="267">
        <f t="shared" si="40"/>
        <v>0.65882601859087397</v>
      </c>
      <c r="Q55" s="462">
        <f t="shared" si="40"/>
        <v>0.65882601859087397</v>
      </c>
      <c r="R55" s="219">
        <f>SUM(M55:Q55)</f>
        <v>3.2051079331918557</v>
      </c>
      <c r="S55" s="21"/>
    </row>
    <row r="56" spans="1:19" s="51" customFormat="1" ht="18" customHeight="1">
      <c r="A56" s="9"/>
      <c r="B56" s="9" t="s">
        <v>290</v>
      </c>
      <c r="C56" s="9" t="s">
        <v>298</v>
      </c>
      <c r="D56" s="268">
        <v>0.15719999999999998</v>
      </c>
      <c r="E56" s="267">
        <v>0.15719999999999998</v>
      </c>
      <c r="F56" s="267">
        <v>0.5502999999999999</v>
      </c>
      <c r="G56" s="267">
        <v>0.5502999999999999</v>
      </c>
      <c r="H56" s="462">
        <v>0.5502999999999999</v>
      </c>
      <c r="I56" s="219">
        <f t="shared" si="21"/>
        <v>1.9652999999999996</v>
      </c>
      <c r="J56" s="21"/>
      <c r="K56" s="9" t="str">
        <f t="shared" si="38"/>
        <v>SA109</v>
      </c>
      <c r="L56" s="9" t="str">
        <f t="shared" si="39"/>
        <v>DRS Operability Risk Reduction</v>
      </c>
      <c r="M56" s="268">
        <f t="shared" si="40"/>
        <v>0.16253523245838883</v>
      </c>
      <c r="N56" s="267">
        <f t="shared" si="40"/>
        <v>0.16253523245838883</v>
      </c>
      <c r="O56" s="267">
        <f t="shared" si="40"/>
        <v>0.56897670751813845</v>
      </c>
      <c r="P56" s="267">
        <f t="shared" si="40"/>
        <v>0.56897670751813845</v>
      </c>
      <c r="Q56" s="462">
        <f t="shared" si="40"/>
        <v>0.56897670751813845</v>
      </c>
      <c r="R56" s="219">
        <f t="shared" ref="R56" si="41">SUM(M56:Q56)</f>
        <v>2.0320005874711931</v>
      </c>
      <c r="S56" s="21"/>
    </row>
    <row r="57" spans="1:19" s="397" customFormat="1" ht="18" customHeight="1" thickBot="1">
      <c r="A57" s="57"/>
      <c r="B57" s="17" t="s">
        <v>106</v>
      </c>
      <c r="C57" s="17"/>
      <c r="D57" s="405">
        <f t="shared" ref="D57:I57" si="42">SUM(D55:D56)</f>
        <v>0.70830000000000004</v>
      </c>
      <c r="E57" s="328">
        <f t="shared" si="42"/>
        <v>0.79440000000000011</v>
      </c>
      <c r="F57" s="328">
        <f t="shared" si="42"/>
        <v>1.1875</v>
      </c>
      <c r="G57" s="328">
        <f t="shared" si="42"/>
        <v>1.1875</v>
      </c>
      <c r="H57" s="406">
        <f t="shared" si="42"/>
        <v>1.1875</v>
      </c>
      <c r="I57" s="328">
        <f t="shared" si="42"/>
        <v>5.0651999999999999</v>
      </c>
      <c r="J57" s="227"/>
      <c r="K57" s="17" t="s">
        <v>106</v>
      </c>
      <c r="L57" s="17"/>
      <c r="M57" s="405">
        <f t="shared" ref="M57:R57" si="43">SUM(M55:M56)</f>
        <v>0.73233909128674834</v>
      </c>
      <c r="N57" s="328">
        <f t="shared" si="43"/>
        <v>0.82136125104926283</v>
      </c>
      <c r="O57" s="328">
        <f t="shared" si="43"/>
        <v>1.2278027261090125</v>
      </c>
      <c r="P57" s="328">
        <f t="shared" si="43"/>
        <v>1.2278027261090125</v>
      </c>
      <c r="Q57" s="406">
        <f t="shared" si="43"/>
        <v>1.2278027261090125</v>
      </c>
      <c r="R57" s="328">
        <f t="shared" si="43"/>
        <v>5.2371085206630488</v>
      </c>
      <c r="S57" s="227"/>
    </row>
    <row r="58" spans="1:19">
      <c r="A58" s="9"/>
      <c r="B58" s="9"/>
      <c r="C58" s="9"/>
      <c r="D58" s="219"/>
      <c r="E58" s="219"/>
      <c r="F58" s="219"/>
      <c r="G58" s="219"/>
      <c r="H58" s="219"/>
      <c r="I58" s="219"/>
      <c r="J58" s="21"/>
      <c r="K58" s="9"/>
      <c r="L58" s="9"/>
      <c r="M58" s="219"/>
      <c r="N58" s="219"/>
      <c r="O58" s="219"/>
      <c r="P58" s="219"/>
      <c r="Q58" s="219"/>
      <c r="R58" s="219"/>
      <c r="S58" s="21"/>
    </row>
    <row r="59" spans="1:19" s="329" customFormat="1" ht="21.75" customHeight="1">
      <c r="A59" s="398"/>
      <c r="B59" s="250" t="s">
        <v>1</v>
      </c>
      <c r="C59" s="250"/>
      <c r="D59" s="464"/>
      <c r="E59" s="464"/>
      <c r="F59" s="464"/>
      <c r="G59" s="464"/>
      <c r="H59" s="464"/>
      <c r="I59" s="464"/>
      <c r="J59" s="227"/>
      <c r="K59" s="250" t="s">
        <v>1</v>
      </c>
      <c r="L59" s="250"/>
      <c r="M59" s="464"/>
      <c r="N59" s="464"/>
      <c r="O59" s="464"/>
      <c r="P59" s="464"/>
      <c r="Q59" s="464"/>
      <c r="R59" s="464"/>
      <c r="S59" s="227"/>
    </row>
    <row r="60" spans="1:19" s="51" customFormat="1">
      <c r="A60" s="50"/>
      <c r="B60" s="60"/>
      <c r="C60" s="60"/>
      <c r="D60" s="219"/>
      <c r="E60" s="219"/>
      <c r="F60" s="219"/>
      <c r="G60" s="219"/>
      <c r="H60" s="219"/>
      <c r="I60" s="219"/>
      <c r="J60" s="21"/>
      <c r="K60" s="60"/>
      <c r="L60" s="60"/>
      <c r="M60" s="219"/>
      <c r="N60" s="219"/>
      <c r="O60" s="219"/>
      <c r="P60" s="219"/>
      <c r="Q60" s="219"/>
      <c r="R60" s="219"/>
      <c r="S60" s="21"/>
    </row>
    <row r="61" spans="1:19" s="255" customFormat="1" ht="33.75">
      <c r="A61" s="9"/>
      <c r="B61" s="72" t="s">
        <v>89</v>
      </c>
      <c r="C61" s="7" t="s">
        <v>90</v>
      </c>
      <c r="D61" s="497" t="s">
        <v>227</v>
      </c>
      <c r="E61" s="498" t="s">
        <v>228</v>
      </c>
      <c r="F61" s="498" t="s">
        <v>229</v>
      </c>
      <c r="G61" s="498" t="s">
        <v>230</v>
      </c>
      <c r="H61" s="499" t="s">
        <v>231</v>
      </c>
      <c r="I61" s="500" t="s">
        <v>226</v>
      </c>
      <c r="J61" s="9"/>
      <c r="K61" s="72" t="s">
        <v>89</v>
      </c>
      <c r="L61" s="7" t="s">
        <v>90</v>
      </c>
      <c r="M61" s="497" t="s">
        <v>227</v>
      </c>
      <c r="N61" s="498" t="s">
        <v>228</v>
      </c>
      <c r="O61" s="498" t="s">
        <v>229</v>
      </c>
      <c r="P61" s="498" t="s">
        <v>230</v>
      </c>
      <c r="Q61" s="499" t="s">
        <v>231</v>
      </c>
      <c r="R61" s="500" t="s">
        <v>226</v>
      </c>
      <c r="S61" s="9"/>
    </row>
    <row r="62" spans="1:19" s="51" customFormat="1" ht="18" customHeight="1">
      <c r="A62" s="9"/>
      <c r="B62" s="9" t="s">
        <v>307</v>
      </c>
      <c r="C62" s="9" t="s">
        <v>309</v>
      </c>
      <c r="D62" s="268">
        <v>0.33779999999999999</v>
      </c>
      <c r="E62" s="267">
        <v>0.25459999999999999</v>
      </c>
      <c r="F62" s="267">
        <v>0.25459999999999999</v>
      </c>
      <c r="G62" s="267">
        <v>0.25459999999999999</v>
      </c>
      <c r="H62" s="462">
        <v>0.25459999999999999</v>
      </c>
      <c r="I62" s="219">
        <f>SUM(D62:H62)</f>
        <v>1.3561999999999999</v>
      </c>
      <c r="J62" s="21"/>
      <c r="K62" s="9" t="str">
        <f t="shared" ref="K62:K63" si="44">B62</f>
        <v>SA110</v>
      </c>
      <c r="L62" s="9" t="str">
        <f t="shared" ref="L62:L63" si="45">C62</f>
        <v>SCADA Equipment Replacement</v>
      </c>
      <c r="M62" s="268">
        <f t="shared" ref="M62:Q63" si="46">D62*Dec19Jun21CPI</f>
        <v>0.34926464074073638</v>
      </c>
      <c r="N62" s="267">
        <f t="shared" si="46"/>
        <v>0.26324090447777226</v>
      </c>
      <c r="O62" s="267">
        <f t="shared" si="46"/>
        <v>0.26324090447777226</v>
      </c>
      <c r="P62" s="267">
        <f t="shared" si="46"/>
        <v>0.26324090447777226</v>
      </c>
      <c r="Q62" s="462">
        <f t="shared" si="46"/>
        <v>0.26324090447777226</v>
      </c>
      <c r="R62" s="219">
        <f>SUM(M62:Q62)</f>
        <v>1.4022282586518253</v>
      </c>
      <c r="S62" s="21"/>
    </row>
    <row r="63" spans="1:19" s="51" customFormat="1" ht="18" customHeight="1">
      <c r="A63" s="9"/>
      <c r="B63" s="9" t="s">
        <v>308</v>
      </c>
      <c r="C63" s="9" t="s">
        <v>310</v>
      </c>
      <c r="D63" s="268">
        <v>0.16689999999999999</v>
      </c>
      <c r="E63" s="267">
        <v>9.0200000000000002E-2</v>
      </c>
      <c r="F63" s="267">
        <v>9.0200000000000002E-2</v>
      </c>
      <c r="G63" s="267">
        <v>5.4100000000000002E-2</v>
      </c>
      <c r="H63" s="462">
        <v>0</v>
      </c>
      <c r="I63" s="219">
        <f>SUM(D63:H63)</f>
        <v>0.40139999999999998</v>
      </c>
      <c r="J63" s="21"/>
      <c r="K63" s="9" t="str">
        <f t="shared" si="44"/>
        <v>SA111</v>
      </c>
      <c r="L63" s="9" t="str">
        <f t="shared" si="45"/>
        <v>Additional Network Pressure Monitoring</v>
      </c>
      <c r="M63" s="268">
        <f t="shared" si="46"/>
        <v>0.17256444209481614</v>
      </c>
      <c r="N63" s="267">
        <f t="shared" si="46"/>
        <v>9.3261310227396158E-2</v>
      </c>
      <c r="O63" s="267">
        <f t="shared" si="46"/>
        <v>9.3261310227396158E-2</v>
      </c>
      <c r="P63" s="267">
        <f t="shared" si="46"/>
        <v>5.5936107353682173E-2</v>
      </c>
      <c r="Q63" s="462">
        <f t="shared" si="46"/>
        <v>0</v>
      </c>
      <c r="R63" s="219">
        <f>SUM(M63:Q63)</f>
        <v>0.41502316990329058</v>
      </c>
      <c r="S63" s="21"/>
    </row>
    <row r="64" spans="1:19" s="397" customFormat="1" ht="13.5" thickBot="1">
      <c r="A64" s="57"/>
      <c r="B64" s="17" t="s">
        <v>94</v>
      </c>
      <c r="C64" s="17"/>
      <c r="D64" s="405">
        <f t="shared" ref="D64:I64" si="47">SUM(D62:D63)</f>
        <v>0.50469999999999993</v>
      </c>
      <c r="E64" s="328">
        <f t="shared" si="47"/>
        <v>0.3448</v>
      </c>
      <c r="F64" s="328">
        <f t="shared" si="47"/>
        <v>0.3448</v>
      </c>
      <c r="G64" s="328">
        <f t="shared" si="47"/>
        <v>0.30869999999999997</v>
      </c>
      <c r="H64" s="328">
        <f t="shared" si="47"/>
        <v>0.25459999999999999</v>
      </c>
      <c r="I64" s="405">
        <f t="shared" si="47"/>
        <v>1.7575999999999998</v>
      </c>
      <c r="J64" s="227"/>
      <c r="K64" s="17" t="s">
        <v>94</v>
      </c>
      <c r="L64" s="17"/>
      <c r="M64" s="405">
        <f t="shared" ref="M64:R64" si="48">SUM(M62:M63)</f>
        <v>0.52182908283555252</v>
      </c>
      <c r="N64" s="328">
        <f t="shared" si="48"/>
        <v>0.35650221470516841</v>
      </c>
      <c r="O64" s="328">
        <f t="shared" si="48"/>
        <v>0.35650221470516841</v>
      </c>
      <c r="P64" s="328">
        <f t="shared" si="48"/>
        <v>0.31917701183145442</v>
      </c>
      <c r="Q64" s="328">
        <f t="shared" si="48"/>
        <v>0.26324090447777226</v>
      </c>
      <c r="R64" s="405">
        <f t="shared" si="48"/>
        <v>1.817251428555116</v>
      </c>
      <c r="S64" s="227"/>
    </row>
    <row r="65" spans="1:19">
      <c r="A65" s="9"/>
      <c r="B65" s="9"/>
      <c r="C65" s="9"/>
      <c r="D65" s="219"/>
      <c r="E65" s="219"/>
      <c r="F65" s="219"/>
      <c r="G65" s="219"/>
      <c r="H65" s="219"/>
      <c r="I65" s="219"/>
      <c r="J65" s="21"/>
      <c r="K65" s="9"/>
      <c r="L65" s="9"/>
      <c r="M65" s="219"/>
      <c r="N65" s="219"/>
      <c r="O65" s="219"/>
      <c r="P65" s="219"/>
      <c r="Q65" s="219"/>
      <c r="R65" s="219"/>
      <c r="S65" s="21"/>
    </row>
    <row r="66" spans="1:19" s="329" customFormat="1" ht="21.75" customHeight="1">
      <c r="A66" s="398"/>
      <c r="B66" s="250" t="s">
        <v>56</v>
      </c>
      <c r="C66" s="250"/>
      <c r="D66" s="464"/>
      <c r="E66" s="464"/>
      <c r="F66" s="464"/>
      <c r="G66" s="464"/>
      <c r="H66" s="464"/>
      <c r="I66" s="464"/>
      <c r="J66" s="227"/>
      <c r="K66" s="250" t="s">
        <v>56</v>
      </c>
      <c r="L66" s="250"/>
      <c r="M66" s="464"/>
      <c r="N66" s="464"/>
      <c r="O66" s="464"/>
      <c r="P66" s="464"/>
      <c r="Q66" s="464"/>
      <c r="R66" s="464"/>
      <c r="S66" s="227"/>
    </row>
    <row r="67" spans="1:19" s="51" customFormat="1">
      <c r="A67" s="50"/>
      <c r="B67" s="60"/>
      <c r="C67" s="60"/>
      <c r="D67" s="219"/>
      <c r="E67" s="219"/>
      <c r="F67" s="219"/>
      <c r="G67" s="219"/>
      <c r="H67" s="219"/>
      <c r="I67" s="219"/>
      <c r="J67" s="21"/>
      <c r="K67" s="60"/>
      <c r="L67" s="60"/>
      <c r="M67" s="219"/>
      <c r="N67" s="219"/>
      <c r="O67" s="219"/>
      <c r="P67" s="219"/>
      <c r="Q67" s="219"/>
      <c r="R67" s="219"/>
      <c r="S67" s="21"/>
    </row>
    <row r="68" spans="1:19" s="255" customFormat="1" ht="33.75">
      <c r="A68" s="9"/>
      <c r="B68" s="72" t="s">
        <v>89</v>
      </c>
      <c r="C68" s="7" t="s">
        <v>90</v>
      </c>
      <c r="D68" s="497" t="s">
        <v>227</v>
      </c>
      <c r="E68" s="498" t="s">
        <v>228</v>
      </c>
      <c r="F68" s="498" t="s">
        <v>229</v>
      </c>
      <c r="G68" s="498" t="s">
        <v>230</v>
      </c>
      <c r="H68" s="499" t="s">
        <v>231</v>
      </c>
      <c r="I68" s="500" t="s">
        <v>226</v>
      </c>
      <c r="J68" s="9"/>
      <c r="K68" s="72" t="s">
        <v>89</v>
      </c>
      <c r="L68" s="7" t="s">
        <v>90</v>
      </c>
      <c r="M68" s="497" t="s">
        <v>227</v>
      </c>
      <c r="N68" s="498" t="s">
        <v>228</v>
      </c>
      <c r="O68" s="498" t="s">
        <v>229</v>
      </c>
      <c r="P68" s="498" t="s">
        <v>230</v>
      </c>
      <c r="Q68" s="499" t="s">
        <v>231</v>
      </c>
      <c r="R68" s="500" t="s">
        <v>226</v>
      </c>
      <c r="S68" s="9"/>
    </row>
    <row r="69" spans="1:19" s="51" customFormat="1" ht="18" customHeight="1">
      <c r="A69" s="9"/>
      <c r="B69" s="9" t="s">
        <v>314</v>
      </c>
      <c r="C69" s="9" t="s">
        <v>345</v>
      </c>
      <c r="D69" s="268">
        <v>2.04</v>
      </c>
      <c r="E69" s="267">
        <v>0.255</v>
      </c>
      <c r="F69" s="267">
        <v>0.255</v>
      </c>
      <c r="G69" s="267">
        <v>0.255</v>
      </c>
      <c r="H69" s="462">
        <v>0.25359999999999999</v>
      </c>
      <c r="I69" s="219">
        <f>SUM(D69:H69)</f>
        <v>3.0585999999999998</v>
      </c>
      <c r="J69" s="21"/>
      <c r="K69" s="9" t="str">
        <f t="shared" ref="K69:K70" si="49">B69</f>
        <v>SA122</v>
      </c>
      <c r="L69" s="9" t="str">
        <f t="shared" ref="L69:L71" si="50">C69</f>
        <v>Concordia Reticulation Project</v>
      </c>
      <c r="M69" s="268">
        <f t="shared" ref="M69:Q71" si="51">D69*Dec19Jun21CPI</f>
        <v>2.1092358410630614</v>
      </c>
      <c r="N69" s="267">
        <f t="shared" si="51"/>
        <v>0.26365448013288267</v>
      </c>
      <c r="O69" s="267">
        <f t="shared" si="51"/>
        <v>0.26365448013288267</v>
      </c>
      <c r="P69" s="267">
        <f t="shared" si="51"/>
        <v>0.26365448013288267</v>
      </c>
      <c r="Q69" s="462">
        <f t="shared" si="51"/>
        <v>0.26220696533999627</v>
      </c>
      <c r="R69" s="219">
        <f>SUM(M69:Q69)</f>
        <v>3.1624062468017056</v>
      </c>
      <c r="S69" s="21"/>
    </row>
    <row r="70" spans="1:19" s="51" customFormat="1" ht="18" customHeight="1">
      <c r="A70" s="9"/>
      <c r="B70" s="9" t="s">
        <v>315</v>
      </c>
      <c r="C70" s="9" t="s">
        <v>346</v>
      </c>
      <c r="D70" s="268">
        <v>2.6618000000000004</v>
      </c>
      <c r="E70" s="267">
        <v>0</v>
      </c>
      <c r="F70" s="267">
        <v>0</v>
      </c>
      <c r="G70" s="267">
        <v>0</v>
      </c>
      <c r="H70" s="462">
        <v>0</v>
      </c>
      <c r="I70" s="219">
        <f>SUM(D70:H70)</f>
        <v>2.6618000000000004</v>
      </c>
      <c r="J70" s="21"/>
      <c r="K70" s="9" t="str">
        <f t="shared" si="49"/>
        <v>SA124</v>
      </c>
      <c r="L70" s="9" t="str">
        <f t="shared" si="50"/>
        <v>Kingsford Regional Industrial Estate</v>
      </c>
      <c r="M70" s="268">
        <f t="shared" si="51"/>
        <v>2.7521391969321853</v>
      </c>
      <c r="N70" s="267">
        <f t="shared" si="51"/>
        <v>0</v>
      </c>
      <c r="O70" s="267">
        <f t="shared" si="51"/>
        <v>0</v>
      </c>
      <c r="P70" s="267">
        <f t="shared" si="51"/>
        <v>0</v>
      </c>
      <c r="Q70" s="462">
        <f t="shared" si="51"/>
        <v>0</v>
      </c>
      <c r="R70" s="219">
        <f>SUM(M70:Q70)</f>
        <v>2.7521391969321853</v>
      </c>
      <c r="S70" s="21"/>
    </row>
    <row r="71" spans="1:19" s="51" customFormat="1" ht="18" customHeight="1">
      <c r="A71" s="9"/>
      <c r="B71" s="9"/>
      <c r="C71" s="9" t="s">
        <v>358</v>
      </c>
      <c r="D71" s="268">
        <v>0</v>
      </c>
      <c r="E71" s="267">
        <v>0</v>
      </c>
      <c r="F71" s="267">
        <v>0</v>
      </c>
      <c r="G71" s="267">
        <v>0</v>
      </c>
      <c r="H71" s="462">
        <v>0</v>
      </c>
      <c r="I71" s="219">
        <f>SUM(D71:H71)</f>
        <v>0</v>
      </c>
      <c r="J71" s="21"/>
      <c r="K71" s="9"/>
      <c r="L71" s="9" t="str">
        <f t="shared" si="50"/>
        <v>Mt Barker Trunk Reticulation</v>
      </c>
      <c r="M71" s="268">
        <f t="shared" si="51"/>
        <v>0</v>
      </c>
      <c r="N71" s="267">
        <f t="shared" si="51"/>
        <v>0</v>
      </c>
      <c r="O71" s="267">
        <f t="shared" si="51"/>
        <v>0</v>
      </c>
      <c r="P71" s="267">
        <f t="shared" si="51"/>
        <v>0</v>
      </c>
      <c r="Q71" s="462">
        <f t="shared" si="51"/>
        <v>0</v>
      </c>
      <c r="R71" s="219">
        <f>SUM(M71:Q71)</f>
        <v>0</v>
      </c>
      <c r="S71" s="21"/>
    </row>
    <row r="72" spans="1:19" s="397" customFormat="1" ht="13.5" thickBot="1">
      <c r="A72" s="57"/>
      <c r="B72" s="17" t="s">
        <v>313</v>
      </c>
      <c r="C72" s="17"/>
      <c r="D72" s="405">
        <f t="shared" ref="D72:I72" si="52">SUM(D69:D71)</f>
        <v>4.7018000000000004</v>
      </c>
      <c r="E72" s="328">
        <f t="shared" si="52"/>
        <v>0.255</v>
      </c>
      <c r="F72" s="328">
        <f t="shared" si="52"/>
        <v>0.255</v>
      </c>
      <c r="G72" s="328">
        <f t="shared" si="52"/>
        <v>0.255</v>
      </c>
      <c r="H72" s="328">
        <f t="shared" si="52"/>
        <v>0.25359999999999999</v>
      </c>
      <c r="I72" s="405">
        <f t="shared" si="52"/>
        <v>5.7203999999999997</v>
      </c>
      <c r="J72" s="227"/>
      <c r="K72" s="17" t="s">
        <v>313</v>
      </c>
      <c r="L72" s="17"/>
      <c r="M72" s="405">
        <f t="shared" ref="M72:R72" si="53">SUM(M69:M71)</f>
        <v>4.8613750379952467</v>
      </c>
      <c r="N72" s="328">
        <f t="shared" si="53"/>
        <v>0.26365448013288267</v>
      </c>
      <c r="O72" s="328">
        <f t="shared" si="53"/>
        <v>0.26365448013288267</v>
      </c>
      <c r="P72" s="328">
        <f t="shared" si="53"/>
        <v>0.26365448013288267</v>
      </c>
      <c r="Q72" s="328">
        <f t="shared" si="53"/>
        <v>0.26220696533999627</v>
      </c>
      <c r="R72" s="405">
        <f t="shared" si="53"/>
        <v>5.9145454437338909</v>
      </c>
      <c r="S72" s="227"/>
    </row>
    <row r="73" spans="1:19">
      <c r="A73" s="9"/>
      <c r="B73" s="9"/>
      <c r="C73" s="9"/>
      <c r="D73" s="219"/>
      <c r="E73" s="219"/>
      <c r="F73" s="219"/>
      <c r="G73" s="219"/>
      <c r="H73" s="219"/>
      <c r="I73" s="219"/>
      <c r="J73" s="21"/>
      <c r="K73" s="9"/>
      <c r="L73" s="9"/>
      <c r="M73" s="219"/>
      <c r="N73" s="219"/>
      <c r="O73" s="219"/>
      <c r="P73" s="219"/>
      <c r="Q73" s="219"/>
      <c r="R73" s="219"/>
      <c r="S73" s="21"/>
    </row>
    <row r="74" spans="1:19" s="329" customFormat="1" ht="21.75" customHeight="1">
      <c r="A74" s="398"/>
      <c r="B74" s="250" t="s">
        <v>359</v>
      </c>
      <c r="C74" s="250"/>
      <c r="D74" s="464"/>
      <c r="E74" s="464"/>
      <c r="F74" s="464"/>
      <c r="G74" s="464"/>
      <c r="H74" s="464"/>
      <c r="I74" s="464"/>
      <c r="J74" s="227"/>
      <c r="K74" s="250" t="s">
        <v>359</v>
      </c>
      <c r="L74" s="250"/>
      <c r="M74" s="464"/>
      <c r="N74" s="464"/>
      <c r="O74" s="464"/>
      <c r="P74" s="464"/>
      <c r="Q74" s="464"/>
      <c r="R74" s="464"/>
      <c r="S74" s="227"/>
    </row>
    <row r="75" spans="1:19" s="51" customFormat="1">
      <c r="A75" s="50"/>
      <c r="B75" s="60"/>
      <c r="C75" s="60"/>
      <c r="D75" s="219"/>
      <c r="E75" s="219"/>
      <c r="F75" s="219"/>
      <c r="G75" s="219"/>
      <c r="H75" s="219"/>
      <c r="I75" s="219"/>
      <c r="J75" s="21"/>
      <c r="K75" s="60"/>
      <c r="L75" s="60"/>
      <c r="M75" s="219"/>
      <c r="N75" s="219"/>
      <c r="O75" s="219"/>
      <c r="P75" s="219"/>
      <c r="Q75" s="219"/>
      <c r="R75" s="219"/>
      <c r="S75" s="21"/>
    </row>
    <row r="76" spans="1:19" s="255" customFormat="1" ht="33.75">
      <c r="A76" s="9"/>
      <c r="B76" s="72" t="s">
        <v>89</v>
      </c>
      <c r="C76" s="7" t="s">
        <v>90</v>
      </c>
      <c r="D76" s="497" t="s">
        <v>227</v>
      </c>
      <c r="E76" s="498" t="s">
        <v>228</v>
      </c>
      <c r="F76" s="498" t="s">
        <v>229</v>
      </c>
      <c r="G76" s="498" t="s">
        <v>230</v>
      </c>
      <c r="H76" s="499" t="s">
        <v>231</v>
      </c>
      <c r="I76" s="500" t="s">
        <v>226</v>
      </c>
      <c r="J76" s="9"/>
      <c r="K76" s="72" t="s">
        <v>89</v>
      </c>
      <c r="L76" s="7" t="s">
        <v>90</v>
      </c>
      <c r="M76" s="497" t="s">
        <v>227</v>
      </c>
      <c r="N76" s="498" t="s">
        <v>228</v>
      </c>
      <c r="O76" s="498" t="s">
        <v>229</v>
      </c>
      <c r="P76" s="498" t="s">
        <v>230</v>
      </c>
      <c r="Q76" s="499" t="s">
        <v>231</v>
      </c>
      <c r="R76" s="500" t="s">
        <v>226</v>
      </c>
      <c r="S76" s="9"/>
    </row>
    <row r="77" spans="1:19" s="51" customFormat="1" ht="18" customHeight="1">
      <c r="A77" s="9"/>
      <c r="B77" s="9"/>
      <c r="C77" s="9"/>
      <c r="D77" s="268">
        <v>0</v>
      </c>
      <c r="E77" s="267">
        <v>0</v>
      </c>
      <c r="F77" s="267">
        <v>0</v>
      </c>
      <c r="G77" s="267">
        <v>0</v>
      </c>
      <c r="H77" s="462">
        <v>0</v>
      </c>
      <c r="I77" s="219">
        <f>SUM(D77:H77)</f>
        <v>0</v>
      </c>
      <c r="J77" s="21"/>
      <c r="K77" s="9"/>
      <c r="L77" s="9"/>
      <c r="M77" s="268">
        <f>D77*Dec19Jun21CPI</f>
        <v>0</v>
      </c>
      <c r="N77" s="267">
        <f>E77*Dec19Jun21CPI</f>
        <v>0</v>
      </c>
      <c r="O77" s="267">
        <f>F77*Dec19Jun21CPI</f>
        <v>0</v>
      </c>
      <c r="P77" s="267">
        <f>G77*Dec19Jun21CPI</f>
        <v>0</v>
      </c>
      <c r="Q77" s="462">
        <f>H77*Dec19Jun21CPI</f>
        <v>0</v>
      </c>
      <c r="R77" s="219">
        <f>SUM(M77:Q77)</f>
        <v>0</v>
      </c>
      <c r="S77" s="21"/>
    </row>
    <row r="78" spans="1:19" s="397" customFormat="1" ht="13.5" thickBot="1">
      <c r="A78" s="57"/>
      <c r="B78" s="17" t="s">
        <v>360</v>
      </c>
      <c r="C78" s="17"/>
      <c r="D78" s="405">
        <f t="shared" ref="D78:I78" si="54">SUM(CM77)</f>
        <v>0</v>
      </c>
      <c r="E78" s="328">
        <f t="shared" si="54"/>
        <v>0</v>
      </c>
      <c r="F78" s="328">
        <f t="shared" si="54"/>
        <v>0</v>
      </c>
      <c r="G78" s="328">
        <f t="shared" si="54"/>
        <v>0</v>
      </c>
      <c r="H78" s="328">
        <f t="shared" si="54"/>
        <v>0</v>
      </c>
      <c r="I78" s="405">
        <f t="shared" si="54"/>
        <v>0</v>
      </c>
      <c r="J78" s="227"/>
      <c r="K78" s="17" t="s">
        <v>360</v>
      </c>
      <c r="L78" s="17"/>
      <c r="M78" s="405">
        <f t="shared" ref="M78" si="55">SUM(CV77)</f>
        <v>0</v>
      </c>
      <c r="N78" s="328">
        <f t="shared" ref="N78" si="56">SUM(CW77)</f>
        <v>0</v>
      </c>
      <c r="O78" s="328">
        <f t="shared" ref="O78" si="57">SUM(CX77)</f>
        <v>0</v>
      </c>
      <c r="P78" s="328">
        <f t="shared" ref="P78" si="58">SUM(CY77)</f>
        <v>0</v>
      </c>
      <c r="Q78" s="328">
        <f t="shared" ref="Q78" si="59">SUM(CZ77)</f>
        <v>0</v>
      </c>
      <c r="R78" s="405">
        <f t="shared" ref="R78" si="60">SUM(DA77)</f>
        <v>0</v>
      </c>
      <c r="S78" s="227"/>
    </row>
    <row r="79" spans="1:19">
      <c r="A79" s="9"/>
      <c r="B79" s="9"/>
      <c r="C79" s="9"/>
      <c r="D79" s="219"/>
      <c r="E79" s="219"/>
      <c r="F79" s="219"/>
      <c r="G79" s="219"/>
      <c r="H79" s="219"/>
      <c r="I79" s="219"/>
      <c r="J79" s="21"/>
      <c r="K79" s="392"/>
      <c r="L79" s="21"/>
      <c r="M79" s="459"/>
      <c r="N79" s="459"/>
      <c r="O79" s="459"/>
      <c r="P79" s="459"/>
      <c r="Q79" s="459"/>
      <c r="R79" s="459"/>
      <c r="S79" s="21"/>
    </row>
    <row r="81" spans="10:19">
      <c r="J81" s="203"/>
      <c r="S81" s="203"/>
    </row>
  </sheetData>
  <hyperlinks>
    <hyperlink ref="B3" location="Contents!A1" display="Contents!A1" xr:uid="{00000000-0004-0000-0900-000000000000}"/>
  </hyperlinks>
  <pageMargins left="0.7" right="0.7" top="0.75" bottom="0.75" header="0.3" footer="0.3"/>
  <pageSetup paperSize="9" scale="4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sheetPr>
  <dimension ref="A1:M81"/>
  <sheetViews>
    <sheetView zoomScale="90" zoomScaleNormal="90" workbookViewId="0">
      <pane xSplit="2" ySplit="3" topLeftCell="C40" activePane="bottomRight" state="frozen"/>
      <selection pane="topRight"/>
      <selection pane="bottomLeft"/>
      <selection pane="bottomRight" activeCell="C54" sqref="C54"/>
    </sheetView>
  </sheetViews>
  <sheetFormatPr defaultColWidth="9.140625" defaultRowHeight="14.25"/>
  <cols>
    <col min="1" max="1" width="2.28515625" style="94" customWidth="1"/>
    <col min="2" max="2" width="54.42578125" style="94" bestFit="1" customWidth="1"/>
    <col min="3" max="3" width="12.28515625" style="94" customWidth="1"/>
    <col min="4" max="5" width="11.5703125" style="94" bestFit="1" customWidth="1"/>
    <col min="6" max="6" width="12" style="94" bestFit="1" customWidth="1"/>
    <col min="7" max="7" width="12" style="94" customWidth="1"/>
    <col min="8" max="8" width="9.85546875" style="94" customWidth="1"/>
    <col min="9" max="10" width="9.140625" style="94" customWidth="1"/>
    <col min="11" max="12" width="9.140625" style="94"/>
    <col min="13" max="13" width="3.42578125" style="94" customWidth="1"/>
    <col min="14" max="14" width="9.140625" style="94"/>
    <col min="15" max="15" width="15.85546875" style="94" bestFit="1" customWidth="1"/>
    <col min="16" max="17" width="11.28515625" style="94" bestFit="1" customWidth="1"/>
    <col min="18" max="18" width="9.140625" style="94"/>
    <col min="19" max="21" width="15.7109375" style="94" bestFit="1" customWidth="1"/>
    <col min="22" max="16384" width="9.140625" style="94"/>
  </cols>
  <sheetData>
    <row r="1" spans="1:13">
      <c r="A1" s="571"/>
      <c r="B1" s="21"/>
      <c r="C1" s="21"/>
      <c r="D1" s="21"/>
      <c r="E1" s="21"/>
      <c r="F1" s="21"/>
      <c r="G1" s="21"/>
      <c r="H1" s="21"/>
      <c r="I1" s="21"/>
      <c r="J1" s="21"/>
      <c r="K1" s="21"/>
      <c r="L1" s="21"/>
      <c r="M1" s="21"/>
    </row>
    <row r="2" spans="1:13" ht="29.25" customHeight="1">
      <c r="A2" s="21"/>
      <c r="B2" s="204" t="s">
        <v>59</v>
      </c>
      <c r="C2" s="212"/>
      <c r="D2" s="212"/>
      <c r="E2" s="205"/>
      <c r="F2" s="205"/>
      <c r="G2" s="205"/>
      <c r="H2" s="205"/>
      <c r="I2" s="205"/>
      <c r="J2" s="205"/>
      <c r="K2" s="205"/>
      <c r="L2" s="205"/>
      <c r="M2" s="21"/>
    </row>
    <row r="3" spans="1:13">
      <c r="A3" s="21"/>
      <c r="B3" s="362" t="s">
        <v>15</v>
      </c>
      <c r="C3" s="50"/>
      <c r="D3" s="50"/>
      <c r="E3" s="50"/>
      <c r="F3" s="50"/>
      <c r="G3" s="21"/>
      <c r="H3" s="21"/>
      <c r="I3" s="21"/>
      <c r="J3" s="21"/>
      <c r="K3" s="21"/>
      <c r="L3" s="21"/>
      <c r="M3" s="21"/>
    </row>
    <row r="4" spans="1:13">
      <c r="A4" s="21"/>
      <c r="B4" s="363"/>
      <c r="C4" s="9"/>
      <c r="D4" s="9"/>
      <c r="E4" s="9"/>
      <c r="F4" s="9"/>
      <c r="G4" s="21"/>
      <c r="H4" s="21"/>
      <c r="I4" s="21"/>
      <c r="J4" s="21"/>
      <c r="K4" s="21"/>
      <c r="L4" s="21"/>
      <c r="M4" s="21"/>
    </row>
    <row r="5" spans="1:13" ht="24.75" customHeight="1">
      <c r="A5" s="21"/>
      <c r="B5" s="213" t="s">
        <v>391</v>
      </c>
      <c r="C5" s="213"/>
      <c r="D5" s="213"/>
      <c r="E5" s="214"/>
      <c r="F5" s="214"/>
      <c r="G5" s="214"/>
      <c r="H5" s="214"/>
      <c r="I5" s="214"/>
      <c r="J5" s="214"/>
      <c r="K5" s="214"/>
      <c r="L5" s="214"/>
      <c r="M5" s="21"/>
    </row>
    <row r="6" spans="1:13" ht="18" customHeight="1">
      <c r="A6" s="21"/>
      <c r="B6" s="138"/>
      <c r="C6" s="138"/>
      <c r="D6" s="138"/>
      <c r="E6" s="139"/>
      <c r="F6" s="139"/>
      <c r="G6" s="139"/>
      <c r="H6" s="139"/>
      <c r="I6" s="139"/>
      <c r="J6" s="139"/>
      <c r="K6" s="139"/>
      <c r="L6" s="139"/>
      <c r="M6" s="21"/>
    </row>
    <row r="7" spans="1:13" s="503" customFormat="1" ht="18" customHeight="1">
      <c r="A7" s="9"/>
      <c r="B7" s="501" t="s">
        <v>78</v>
      </c>
      <c r="C7" s="253" t="s">
        <v>232</v>
      </c>
      <c r="D7" s="253" t="s">
        <v>233</v>
      </c>
      <c r="E7" s="253" t="s">
        <v>234</v>
      </c>
      <c r="F7" s="502" t="s">
        <v>95</v>
      </c>
      <c r="G7" s="368"/>
      <c r="H7" s="368"/>
      <c r="I7" s="206"/>
      <c r="J7" s="206"/>
      <c r="K7" s="206"/>
      <c r="L7" s="206"/>
      <c r="M7" s="9"/>
    </row>
    <row r="8" spans="1:13" s="369" customFormat="1" ht="18" customHeight="1">
      <c r="A8" s="50"/>
      <c r="B8" s="386" t="s">
        <v>220</v>
      </c>
      <c r="C8" s="585">
        <v>9.0497049999999994</v>
      </c>
      <c r="D8" s="585">
        <v>9.1731069999999999</v>
      </c>
      <c r="E8" s="585">
        <v>8.8734669999999998</v>
      </c>
      <c r="F8" s="370" t="s">
        <v>176</v>
      </c>
      <c r="G8" s="371"/>
      <c r="H8" s="371"/>
      <c r="I8" s="37"/>
      <c r="J8" s="37"/>
      <c r="K8" s="37"/>
      <c r="L8" s="37"/>
      <c r="M8" s="50"/>
    </row>
    <row r="9" spans="1:13" s="414" customFormat="1" ht="18" customHeight="1" thickBot="1">
      <c r="A9" s="396"/>
      <c r="B9" s="411" t="s">
        <v>332</v>
      </c>
      <c r="C9" s="328">
        <f>C8*(1+CPI!$F$10)</f>
        <v>9.5255658717712155</v>
      </c>
      <c r="D9" s="328">
        <f>D8*(1+CPI!$F$9)</f>
        <v>9.5150137154545433</v>
      </c>
      <c r="E9" s="328">
        <f>E8*(1+CPI!$F$8)</f>
        <v>9.0317804165923281</v>
      </c>
      <c r="F9" s="527">
        <f>AVERAGE(C9:E9)</f>
        <v>9.3574533346060278</v>
      </c>
      <c r="G9" s="299"/>
      <c r="H9" s="17"/>
      <c r="I9" s="57"/>
      <c r="J9" s="57"/>
      <c r="K9" s="57"/>
      <c r="L9" s="57"/>
      <c r="M9" s="227"/>
    </row>
    <row r="10" spans="1:13" s="369" customFormat="1" ht="18" customHeight="1">
      <c r="A10" s="50"/>
      <c r="B10" s="65"/>
      <c r="C10" s="256"/>
      <c r="D10" s="256"/>
      <c r="E10" s="256"/>
      <c r="F10" s="65"/>
      <c r="G10" s="257"/>
      <c r="H10" s="206"/>
      <c r="I10" s="206"/>
      <c r="J10" s="206"/>
      <c r="K10" s="206"/>
      <c r="L10" s="206"/>
      <c r="M10" s="50"/>
    </row>
    <row r="11" spans="1:13" s="503" customFormat="1" ht="18" customHeight="1">
      <c r="A11" s="9"/>
      <c r="B11" s="72" t="s">
        <v>78</v>
      </c>
      <c r="C11" s="253" t="s">
        <v>232</v>
      </c>
      <c r="D11" s="253" t="s">
        <v>233</v>
      </c>
      <c r="E11" s="253" t="s">
        <v>234</v>
      </c>
      <c r="F11" s="254" t="s">
        <v>63</v>
      </c>
      <c r="G11" s="254" t="s">
        <v>125</v>
      </c>
      <c r="H11" s="206"/>
      <c r="I11" s="206"/>
      <c r="J11" s="206"/>
      <c r="K11" s="206"/>
      <c r="L11" s="206"/>
      <c r="M11" s="9"/>
    </row>
    <row r="12" spans="1:13" s="369" customFormat="1" ht="18" customHeight="1">
      <c r="A12" s="50"/>
      <c r="B12" s="37" t="s">
        <v>79</v>
      </c>
      <c r="C12" s="586">
        <v>2.969522</v>
      </c>
      <c r="D12" s="587">
        <v>2.9465059999999998</v>
      </c>
      <c r="E12" s="588">
        <v>2.5292340000000002</v>
      </c>
      <c r="F12" s="166">
        <f t="shared" ref="F12:F20" si="0">AVERAGE(C12:E12)</f>
        <v>2.8150873333333331</v>
      </c>
      <c r="G12" s="259">
        <f t="shared" ref="G12:G17" si="1">F12/F$18</f>
        <v>0.3116760792136809</v>
      </c>
      <c r="H12" s="206"/>
      <c r="I12" s="206"/>
      <c r="J12" s="206"/>
      <c r="K12" s="206"/>
      <c r="L12" s="206"/>
      <c r="M12" s="50"/>
    </row>
    <row r="13" spans="1:13" s="369" customFormat="1" ht="18" customHeight="1">
      <c r="A13" s="50"/>
      <c r="B13" s="37" t="s">
        <v>80</v>
      </c>
      <c r="C13" s="589">
        <v>3.386034</v>
      </c>
      <c r="D13" s="590">
        <v>3.4234309999999999</v>
      </c>
      <c r="E13" s="591">
        <v>3.2536450000000001</v>
      </c>
      <c r="F13" s="166">
        <f t="shared" si="0"/>
        <v>3.3543699999999999</v>
      </c>
      <c r="G13" s="259">
        <f t="shared" si="1"/>
        <v>0.37138346560426239</v>
      </c>
      <c r="H13" s="206"/>
      <c r="I13" s="206"/>
      <c r="J13" s="206"/>
      <c r="K13" s="206"/>
      <c r="L13" s="206"/>
      <c r="M13" s="50"/>
    </row>
    <row r="14" spans="1:13" s="369" customFormat="1" ht="18" customHeight="1">
      <c r="A14" s="50"/>
      <c r="B14" s="37" t="s">
        <v>81</v>
      </c>
      <c r="C14" s="592">
        <v>0</v>
      </c>
      <c r="D14" s="593">
        <v>0</v>
      </c>
      <c r="E14" s="594">
        <v>0</v>
      </c>
      <c r="F14" s="166">
        <f t="shared" si="0"/>
        <v>0</v>
      </c>
      <c r="G14" s="259">
        <f t="shared" si="1"/>
        <v>0</v>
      </c>
      <c r="H14" s="206"/>
      <c r="I14" s="206"/>
      <c r="J14" s="206"/>
      <c r="K14" s="206"/>
      <c r="L14" s="206"/>
      <c r="M14" s="50"/>
    </row>
    <row r="15" spans="1:13" s="369" customFormat="1" ht="18" customHeight="1">
      <c r="A15" s="50"/>
      <c r="B15" s="37" t="s">
        <v>82</v>
      </c>
      <c r="C15" s="589">
        <v>1.0382800000000001</v>
      </c>
      <c r="D15" s="590">
        <v>1.0559750000000001</v>
      </c>
      <c r="E15" s="591">
        <v>0.915215</v>
      </c>
      <c r="F15" s="166">
        <f t="shared" si="0"/>
        <v>1.0031566666666667</v>
      </c>
      <c r="G15" s="259">
        <f t="shared" si="1"/>
        <v>0.11106580353708344</v>
      </c>
      <c r="H15" s="206"/>
      <c r="I15" s="206"/>
      <c r="J15" s="206"/>
      <c r="K15" s="206"/>
      <c r="L15" s="206"/>
      <c r="M15" s="50"/>
    </row>
    <row r="16" spans="1:13" s="369" customFormat="1" ht="18" customHeight="1">
      <c r="A16" s="50"/>
      <c r="B16" s="37" t="s">
        <v>83</v>
      </c>
      <c r="C16" s="589">
        <v>0.33432899999999999</v>
      </c>
      <c r="D16" s="590">
        <v>0.31001499999999999</v>
      </c>
      <c r="E16" s="591">
        <v>0.33301599999999998</v>
      </c>
      <c r="F16" s="166">
        <f t="shared" si="0"/>
        <v>0.32578666666666667</v>
      </c>
      <c r="G16" s="259">
        <f t="shared" si="1"/>
        <v>3.6069897272610743E-2</v>
      </c>
      <c r="H16" s="206"/>
      <c r="I16" s="206"/>
      <c r="J16" s="206"/>
      <c r="K16" s="206"/>
      <c r="L16" s="206"/>
      <c r="M16" s="50"/>
    </row>
    <row r="17" spans="1:13" s="369" customFormat="1" ht="18" customHeight="1">
      <c r="A17" s="50"/>
      <c r="B17" s="37" t="s">
        <v>60</v>
      </c>
      <c r="C17" s="595">
        <v>1.3215399999999999</v>
      </c>
      <c r="D17" s="596">
        <v>1.4371799999999999</v>
      </c>
      <c r="E17" s="597">
        <v>1.842357</v>
      </c>
      <c r="F17" s="166">
        <f t="shared" si="0"/>
        <v>1.5336923333333334</v>
      </c>
      <c r="G17" s="260">
        <f t="shared" si="1"/>
        <v>0.16980475437236234</v>
      </c>
      <c r="H17" s="206"/>
      <c r="I17" s="206"/>
      <c r="J17" s="206"/>
      <c r="K17" s="206"/>
      <c r="L17" s="206"/>
      <c r="M17" s="50"/>
    </row>
    <row r="18" spans="1:13" s="401" customFormat="1" ht="18" customHeight="1">
      <c r="A18" s="227"/>
      <c r="B18" s="409" t="s">
        <v>333</v>
      </c>
      <c r="C18" s="446">
        <f>SUM(C12:C17)</f>
        <v>9.0497050000000012</v>
      </c>
      <c r="D18" s="447">
        <f>SUM(D12:D17)</f>
        <v>9.1731069999999999</v>
      </c>
      <c r="E18" s="448">
        <f>SUM(E12:E17)</f>
        <v>8.8734669999999998</v>
      </c>
      <c r="F18" s="449">
        <f t="shared" si="0"/>
        <v>9.0320930000000015</v>
      </c>
      <c r="G18" s="410">
        <f>SUM(G12:G17)</f>
        <v>0.99999999999999978</v>
      </c>
      <c r="H18" s="398"/>
      <c r="I18" s="398"/>
      <c r="J18" s="398"/>
      <c r="K18" s="398"/>
      <c r="L18" s="398"/>
      <c r="M18" s="227"/>
    </row>
    <row r="19" spans="1:13" s="401" customFormat="1" ht="18" customHeight="1" thickBot="1">
      <c r="A19" s="227"/>
      <c r="B19" s="411" t="s">
        <v>334</v>
      </c>
      <c r="C19" s="328">
        <f>C18*(1+CPI!$F$10)</f>
        <v>9.5255658717712173</v>
      </c>
      <c r="D19" s="328">
        <f>D18*(1+CPI!$F$9)</f>
        <v>9.5150137154545433</v>
      </c>
      <c r="E19" s="328">
        <f>E18*(1+CPI!$F$8)</f>
        <v>9.0317804165923281</v>
      </c>
      <c r="F19" s="450">
        <f t="shared" si="0"/>
        <v>9.3574533346060296</v>
      </c>
      <c r="G19" s="412">
        <f>SUM(G12:G17)</f>
        <v>0.99999999999999978</v>
      </c>
      <c r="H19" s="413">
        <f>F19/F9</f>
        <v>1.0000000000000002</v>
      </c>
      <c r="I19" s="398"/>
      <c r="J19" s="398"/>
      <c r="K19" s="398"/>
      <c r="L19" s="398"/>
      <c r="M19" s="227"/>
    </row>
    <row r="20" spans="1:13" s="376" customFormat="1" ht="18" customHeight="1">
      <c r="A20" s="351"/>
      <c r="B20" s="373" t="s">
        <v>335</v>
      </c>
      <c r="C20" s="374">
        <f>C19-C9</f>
        <v>0</v>
      </c>
      <c r="D20" s="374">
        <f>D19-D9</f>
        <v>0</v>
      </c>
      <c r="E20" s="374">
        <f>E19-E9</f>
        <v>0</v>
      </c>
      <c r="F20" s="374">
        <f t="shared" si="0"/>
        <v>0</v>
      </c>
      <c r="G20" s="351"/>
      <c r="H20" s="375"/>
      <c r="I20" s="389">
        <f>F19*0.206</f>
        <v>1.9276353869288421</v>
      </c>
      <c r="J20" s="375"/>
      <c r="K20" s="375"/>
      <c r="L20" s="375"/>
      <c r="M20" s="281"/>
    </row>
    <row r="21" spans="1:13" s="369" customFormat="1" ht="18" customHeight="1">
      <c r="A21" s="50"/>
      <c r="B21" s="377"/>
      <c r="C21" s="50"/>
      <c r="D21" s="50"/>
      <c r="E21" s="50"/>
      <c r="F21" s="50"/>
      <c r="G21" s="378" t="s">
        <v>95</v>
      </c>
      <c r="H21" s="206"/>
      <c r="I21" s="206"/>
      <c r="J21" s="206"/>
      <c r="K21" s="206"/>
      <c r="L21" s="206"/>
      <c r="M21" s="50"/>
    </row>
    <row r="22" spans="1:13" s="369" customFormat="1" ht="18" customHeight="1">
      <c r="A22" s="50"/>
      <c r="B22" s="336" t="s">
        <v>331</v>
      </c>
      <c r="C22" s="453">
        <v>101.66420980111204</v>
      </c>
      <c r="D22" s="454">
        <v>106.99548977617512</v>
      </c>
      <c r="E22" s="455">
        <v>111.47741323450394</v>
      </c>
      <c r="F22" s="456">
        <f>AVERAGE(C22:E22)</f>
        <v>106.7123709372637</v>
      </c>
      <c r="G22" s="365" t="s">
        <v>176</v>
      </c>
      <c r="H22" s="206"/>
      <c r="I22" s="206"/>
      <c r="J22" s="206"/>
      <c r="K22" s="206"/>
      <c r="L22" s="206"/>
      <c r="M22" s="50"/>
    </row>
    <row r="23" spans="1:13" s="369" customFormat="1" ht="18" customHeight="1">
      <c r="A23" s="50"/>
      <c r="B23" s="388" t="s">
        <v>336</v>
      </c>
      <c r="C23" s="451">
        <f>C22*(1+CPI!$F$10)</f>
        <v>107.0100215710967</v>
      </c>
      <c r="D23" s="451">
        <f>D22*(1+CPI!$F$9)</f>
        <v>110.98350348601436</v>
      </c>
      <c r="E23" s="452">
        <f>E22*(1+CPI!$F$8)</f>
        <v>113.46630553128368</v>
      </c>
      <c r="F23" s="457">
        <f>AVERAGE(C23:E23)</f>
        <v>110.48661019613159</v>
      </c>
      <c r="G23" s="387"/>
      <c r="H23" s="206"/>
      <c r="I23" s="206"/>
      <c r="J23" s="206"/>
      <c r="K23" s="206"/>
      <c r="L23" s="206"/>
      <c r="M23" s="50"/>
    </row>
    <row r="24" spans="1:13" s="369" customFormat="1" ht="18" customHeight="1">
      <c r="A24" s="50"/>
      <c r="B24" s="336" t="s">
        <v>337</v>
      </c>
      <c r="C24" s="453">
        <f>C22-C18</f>
        <v>92.614504801112034</v>
      </c>
      <c r="D24" s="454">
        <f>D22-D18</f>
        <v>97.822382776175118</v>
      </c>
      <c r="E24" s="455">
        <f>E22-E18</f>
        <v>102.60394623450394</v>
      </c>
      <c r="F24" s="458">
        <f>AVERAGE(C24:E24)</f>
        <v>97.68027793726371</v>
      </c>
      <c r="G24" s="145"/>
      <c r="H24" s="206"/>
      <c r="I24" s="206"/>
      <c r="J24" s="206"/>
      <c r="K24" s="206"/>
      <c r="L24" s="206"/>
      <c r="M24" s="50"/>
    </row>
    <row r="25" spans="1:13" s="369" customFormat="1" ht="18" customHeight="1">
      <c r="A25" s="50"/>
      <c r="B25" s="336" t="s">
        <v>338</v>
      </c>
      <c r="C25" s="451">
        <f>C24*(1+CPI!$F$10)</f>
        <v>97.48445569932548</v>
      </c>
      <c r="D25" s="451">
        <f>D24*(1+CPI!$F$9)</f>
        <v>101.46848977055981</v>
      </c>
      <c r="E25" s="452">
        <f>E24*(1+CPI!$F$8)</f>
        <v>104.43452511469135</v>
      </c>
      <c r="F25" s="458">
        <f>AVERAGE(C25:E25)</f>
        <v>101.12915686152554</v>
      </c>
      <c r="G25" s="145"/>
      <c r="H25" s="206"/>
      <c r="I25" s="206"/>
      <c r="J25" s="206"/>
      <c r="K25" s="206"/>
      <c r="L25" s="206"/>
      <c r="M25" s="50"/>
    </row>
    <row r="26" spans="1:13" s="369" customFormat="1" ht="18" customHeight="1">
      <c r="A26" s="50"/>
      <c r="B26" s="336" t="s">
        <v>62</v>
      </c>
      <c r="C26" s="140">
        <f>C19/C25</f>
        <v>9.7713689874324522E-2</v>
      </c>
      <c r="D26" s="97">
        <f>D19/D25</f>
        <v>9.3773088935982574E-2</v>
      </c>
      <c r="E26" s="141">
        <f>E19/E25</f>
        <v>8.6482706812459856E-2</v>
      </c>
      <c r="F26" s="390">
        <f>AVERAGE(C26:E26)</f>
        <v>9.2656495207588993E-2</v>
      </c>
      <c r="G26" s="145"/>
      <c r="H26" s="206"/>
      <c r="I26" s="144"/>
      <c r="J26" s="144"/>
      <c r="K26" s="144"/>
      <c r="L26" s="144"/>
      <c r="M26" s="50"/>
    </row>
    <row r="27" spans="1:13" s="369" customFormat="1" ht="18" customHeight="1">
      <c r="A27" s="50"/>
      <c r="B27" s="71"/>
      <c r="C27" s="142"/>
      <c r="D27" s="142"/>
      <c r="E27" s="142"/>
      <c r="F27" s="143"/>
      <c r="G27" s="379"/>
      <c r="H27" s="50"/>
      <c r="I27" s="65"/>
      <c r="J27" s="65"/>
      <c r="K27" s="65"/>
      <c r="L27" s="65"/>
      <c r="M27" s="50"/>
    </row>
    <row r="28" spans="1:13" s="401" customFormat="1" ht="24.75" customHeight="1">
      <c r="A28" s="227"/>
      <c r="B28" s="213" t="s">
        <v>400</v>
      </c>
      <c r="C28" s="407"/>
      <c r="D28" s="407"/>
      <c r="E28" s="408"/>
      <c r="F28" s="408"/>
      <c r="G28" s="408"/>
      <c r="H28" s="408"/>
      <c r="I28" s="408"/>
      <c r="J28" s="408"/>
      <c r="K28" s="408"/>
      <c r="L28" s="408"/>
      <c r="M28" s="227"/>
    </row>
    <row r="29" spans="1:13" s="369" customFormat="1" ht="18" customHeight="1">
      <c r="A29" s="50"/>
      <c r="B29" s="71"/>
      <c r="C29" s="142"/>
      <c r="D29" s="142"/>
      <c r="E29" s="142"/>
      <c r="F29" s="143"/>
      <c r="G29" s="379"/>
      <c r="H29" s="50"/>
      <c r="I29" s="65"/>
      <c r="J29" s="65"/>
      <c r="K29" s="65"/>
      <c r="L29" s="65"/>
      <c r="M29" s="50"/>
    </row>
    <row r="30" spans="1:13" s="369" customFormat="1" ht="18" customHeight="1">
      <c r="A30" s="50"/>
      <c r="B30" s="71"/>
      <c r="C30" s="583" t="s">
        <v>86</v>
      </c>
      <c r="D30" s="584"/>
      <c r="E30" s="583" t="s">
        <v>232</v>
      </c>
      <c r="F30" s="584"/>
      <c r="G30" s="583" t="s">
        <v>233</v>
      </c>
      <c r="H30" s="584"/>
      <c r="I30" s="583" t="s">
        <v>234</v>
      </c>
      <c r="J30" s="584"/>
      <c r="K30" s="583" t="s">
        <v>63</v>
      </c>
      <c r="L30" s="584"/>
      <c r="M30" s="377"/>
    </row>
    <row r="31" spans="1:13" s="503" customFormat="1" ht="18" customHeight="1">
      <c r="A31" s="9"/>
      <c r="B31" s="72" t="s">
        <v>78</v>
      </c>
      <c r="C31" s="504" t="s">
        <v>84</v>
      </c>
      <c r="D31" s="505" t="s">
        <v>85</v>
      </c>
      <c r="E31" s="506" t="s">
        <v>84</v>
      </c>
      <c r="F31" s="505" t="s">
        <v>85</v>
      </c>
      <c r="G31" s="506" t="s">
        <v>84</v>
      </c>
      <c r="H31" s="506" t="s">
        <v>85</v>
      </c>
      <c r="I31" s="504" t="s">
        <v>84</v>
      </c>
      <c r="J31" s="505" t="s">
        <v>85</v>
      </c>
      <c r="K31" s="504" t="s">
        <v>84</v>
      </c>
      <c r="L31" s="505" t="s">
        <v>85</v>
      </c>
      <c r="M31" s="37"/>
    </row>
    <row r="32" spans="1:13" s="369" customFormat="1" ht="18" customHeight="1">
      <c r="A32" s="50"/>
      <c r="B32" s="37" t="s">
        <v>79</v>
      </c>
      <c r="C32" s="598">
        <v>0.85</v>
      </c>
      <c r="D32" s="599">
        <v>0.15</v>
      </c>
      <c r="E32" s="166">
        <f>C32*C12</f>
        <v>2.5240936999999999</v>
      </c>
      <c r="F32" s="167">
        <f>D32*C12</f>
        <v>0.4454283</v>
      </c>
      <c r="G32" s="166">
        <f>C32*D12</f>
        <v>2.5045300999999998</v>
      </c>
      <c r="H32" s="166">
        <f>D32*D12</f>
        <v>0.44197589999999998</v>
      </c>
      <c r="I32" s="168">
        <f>C32*E12</f>
        <v>2.1498489000000003</v>
      </c>
      <c r="J32" s="167">
        <f>D32*E12</f>
        <v>0.37938510000000003</v>
      </c>
      <c r="K32" s="168">
        <f>AVERAGE(E32,G32,I32)</f>
        <v>2.3928242333333336</v>
      </c>
      <c r="L32" s="167">
        <f>AVERAGE(F32,H32,J32)</f>
        <v>0.42226310000000006</v>
      </c>
      <c r="M32" s="50"/>
    </row>
    <row r="33" spans="1:13" s="369" customFormat="1" ht="18" customHeight="1">
      <c r="A33" s="50"/>
      <c r="B33" s="37" t="s">
        <v>80</v>
      </c>
      <c r="C33" s="598">
        <v>0.75</v>
      </c>
      <c r="D33" s="599">
        <v>0.25</v>
      </c>
      <c r="E33" s="166">
        <f t="shared" ref="E33:E37" si="2">C33*C13</f>
        <v>2.5395254999999999</v>
      </c>
      <c r="F33" s="167">
        <f t="shared" ref="F33:F37" si="3">D33*C13</f>
        <v>0.8465085</v>
      </c>
      <c r="G33" s="166">
        <f t="shared" ref="G33:G37" si="4">C33*D13</f>
        <v>2.5675732499999997</v>
      </c>
      <c r="H33" s="166">
        <f t="shared" ref="H33:H37" si="5">D33*D13</f>
        <v>0.85585774999999997</v>
      </c>
      <c r="I33" s="168">
        <f t="shared" ref="I33:I37" si="6">C33*E13</f>
        <v>2.44023375</v>
      </c>
      <c r="J33" s="167">
        <f t="shared" ref="J33:J37" si="7">D33*E13</f>
        <v>0.81341125000000003</v>
      </c>
      <c r="K33" s="168">
        <f t="shared" ref="K33:K37" si="8">AVERAGE(E33,G33,I33)</f>
        <v>2.5157775</v>
      </c>
      <c r="L33" s="167">
        <f t="shared" ref="L33:L37" si="9">AVERAGE(F33,H33,J33)</f>
        <v>0.83859249999999996</v>
      </c>
      <c r="M33" s="50"/>
    </row>
    <row r="34" spans="1:13" s="369" customFormat="1" ht="18" customHeight="1">
      <c r="A34" s="50"/>
      <c r="B34" s="37" t="s">
        <v>81</v>
      </c>
      <c r="C34" s="598">
        <v>0.75</v>
      </c>
      <c r="D34" s="599">
        <v>0.25</v>
      </c>
      <c r="E34" s="166">
        <f t="shared" si="2"/>
        <v>0</v>
      </c>
      <c r="F34" s="167">
        <f t="shared" si="3"/>
        <v>0</v>
      </c>
      <c r="G34" s="166">
        <f t="shared" si="4"/>
        <v>0</v>
      </c>
      <c r="H34" s="166">
        <f t="shared" si="5"/>
        <v>0</v>
      </c>
      <c r="I34" s="168">
        <f t="shared" si="6"/>
        <v>0</v>
      </c>
      <c r="J34" s="167">
        <f t="shared" si="7"/>
        <v>0</v>
      </c>
      <c r="K34" s="168">
        <f t="shared" si="8"/>
        <v>0</v>
      </c>
      <c r="L34" s="167">
        <f t="shared" si="9"/>
        <v>0</v>
      </c>
      <c r="M34" s="50"/>
    </row>
    <row r="35" spans="1:13" s="369" customFormat="1" ht="18" customHeight="1">
      <c r="A35" s="50"/>
      <c r="B35" s="37" t="s">
        <v>82</v>
      </c>
      <c r="C35" s="598">
        <v>0.5</v>
      </c>
      <c r="D35" s="599">
        <v>0.5</v>
      </c>
      <c r="E35" s="166">
        <f t="shared" si="2"/>
        <v>0.51914000000000005</v>
      </c>
      <c r="F35" s="167">
        <f t="shared" si="3"/>
        <v>0.51914000000000005</v>
      </c>
      <c r="G35" s="166">
        <f t="shared" si="4"/>
        <v>0.52798750000000005</v>
      </c>
      <c r="H35" s="166">
        <f t="shared" si="5"/>
        <v>0.52798750000000005</v>
      </c>
      <c r="I35" s="168">
        <f t="shared" si="6"/>
        <v>0.4576075</v>
      </c>
      <c r="J35" s="167">
        <f t="shared" si="7"/>
        <v>0.4576075</v>
      </c>
      <c r="K35" s="168">
        <f t="shared" si="8"/>
        <v>0.50157833333333335</v>
      </c>
      <c r="L35" s="167">
        <f t="shared" si="9"/>
        <v>0.50157833333333335</v>
      </c>
      <c r="M35" s="50"/>
    </row>
    <row r="36" spans="1:13" s="369" customFormat="1" ht="18" customHeight="1">
      <c r="A36" s="50"/>
      <c r="B36" s="37" t="s">
        <v>83</v>
      </c>
      <c r="C36" s="598">
        <v>0.7</v>
      </c>
      <c r="D36" s="599">
        <v>0.3</v>
      </c>
      <c r="E36" s="166">
        <f t="shared" si="2"/>
        <v>0.23403029999999997</v>
      </c>
      <c r="F36" s="167">
        <f t="shared" si="3"/>
        <v>0.10029869999999999</v>
      </c>
      <c r="G36" s="166">
        <f t="shared" si="4"/>
        <v>0.21701049999999997</v>
      </c>
      <c r="H36" s="166">
        <f t="shared" si="5"/>
        <v>9.300449999999999E-2</v>
      </c>
      <c r="I36" s="168">
        <f t="shared" si="6"/>
        <v>0.23311119999999996</v>
      </c>
      <c r="J36" s="167">
        <f t="shared" si="7"/>
        <v>9.9904799999999988E-2</v>
      </c>
      <c r="K36" s="168">
        <f t="shared" si="8"/>
        <v>0.22805066666666662</v>
      </c>
      <c r="L36" s="167">
        <f t="shared" si="9"/>
        <v>9.773599999999999E-2</v>
      </c>
      <c r="M36" s="50"/>
    </row>
    <row r="37" spans="1:13" s="369" customFormat="1" ht="18" customHeight="1">
      <c r="A37" s="50"/>
      <c r="B37" s="37" t="s">
        <v>60</v>
      </c>
      <c r="C37" s="598">
        <v>1</v>
      </c>
      <c r="D37" s="599">
        <v>0</v>
      </c>
      <c r="E37" s="166">
        <f t="shared" si="2"/>
        <v>1.3215399999999999</v>
      </c>
      <c r="F37" s="167">
        <f t="shared" si="3"/>
        <v>0</v>
      </c>
      <c r="G37" s="166">
        <f t="shared" si="4"/>
        <v>1.4371799999999999</v>
      </c>
      <c r="H37" s="166">
        <f t="shared" si="5"/>
        <v>0</v>
      </c>
      <c r="I37" s="168">
        <f t="shared" si="6"/>
        <v>1.842357</v>
      </c>
      <c r="J37" s="167">
        <f t="shared" si="7"/>
        <v>0</v>
      </c>
      <c r="K37" s="168">
        <f t="shared" si="8"/>
        <v>1.5336923333333334</v>
      </c>
      <c r="L37" s="167">
        <f t="shared" si="9"/>
        <v>0</v>
      </c>
      <c r="M37" s="50"/>
    </row>
    <row r="38" spans="1:13" s="401" customFormat="1" ht="18" customHeight="1" thickBot="1">
      <c r="A38" s="227"/>
      <c r="B38" s="17" t="s">
        <v>87</v>
      </c>
      <c r="C38" s="403"/>
      <c r="D38" s="404"/>
      <c r="E38" s="328">
        <f t="shared" ref="E38:L38" si="10">SUM(E32:E37)</f>
        <v>7.1383294999999993</v>
      </c>
      <c r="F38" s="328">
        <f t="shared" si="10"/>
        <v>1.9113754999999999</v>
      </c>
      <c r="G38" s="405">
        <f t="shared" si="10"/>
        <v>7.2542813499999985</v>
      </c>
      <c r="H38" s="406">
        <f t="shared" si="10"/>
        <v>1.9188256499999998</v>
      </c>
      <c r="I38" s="405">
        <f t="shared" si="10"/>
        <v>7.1231583499999997</v>
      </c>
      <c r="J38" s="406">
        <f t="shared" si="10"/>
        <v>1.75030865</v>
      </c>
      <c r="K38" s="405">
        <f>SUM(K32:K37)</f>
        <v>7.1719230666666673</v>
      </c>
      <c r="L38" s="406">
        <f t="shared" si="10"/>
        <v>1.8601699333333335</v>
      </c>
      <c r="M38" s="227"/>
    </row>
    <row r="39" spans="1:13" s="369" customFormat="1" ht="18" customHeight="1">
      <c r="A39" s="50"/>
      <c r="B39" s="71"/>
      <c r="C39" s="142"/>
      <c r="D39" s="142"/>
      <c r="E39" s="50"/>
      <c r="F39" s="50"/>
      <c r="G39" s="50"/>
      <c r="H39" s="50"/>
      <c r="I39" s="50"/>
      <c r="J39" s="50"/>
      <c r="K39" s="50"/>
      <c r="L39" s="65"/>
      <c r="M39" s="50"/>
    </row>
    <row r="40" spans="1:13" s="369" customFormat="1" ht="18" customHeight="1">
      <c r="A40" s="50"/>
      <c r="B40" s="380" t="s">
        <v>134</v>
      </c>
      <c r="C40" s="97"/>
      <c r="D40" s="141"/>
      <c r="E40" s="140">
        <f>E38/(E38+F38)</f>
        <v>0.78879140259268121</v>
      </c>
      <c r="F40" s="188">
        <f>F38/(E38+F38)</f>
        <v>0.21120859740731882</v>
      </c>
      <c r="G40" s="140">
        <f>G38/(G38+H38)</f>
        <v>0.79082053114609918</v>
      </c>
      <c r="H40" s="189">
        <f>H38/(G38+H38)</f>
        <v>0.2091794688539009</v>
      </c>
      <c r="I40" s="97">
        <f>I38/(I38+J38)</f>
        <v>0.80274805214241518</v>
      </c>
      <c r="J40" s="188">
        <f>J38/(I38+J38)</f>
        <v>0.19725194785758488</v>
      </c>
      <c r="K40" s="140">
        <f>K38/(K38+L38)</f>
        <v>0.79404885076655718</v>
      </c>
      <c r="L40" s="189">
        <f>L38/(K38+L38)</f>
        <v>0.20595114923344271</v>
      </c>
      <c r="M40" s="50"/>
    </row>
    <row r="41" spans="1:13" s="369" customFormat="1" ht="18" customHeight="1">
      <c r="A41" s="50"/>
      <c r="B41" s="71"/>
      <c r="C41" s="142"/>
      <c r="D41" s="142"/>
      <c r="E41" s="142"/>
      <c r="F41" s="143"/>
      <c r="G41" s="142"/>
      <c r="H41" s="50"/>
      <c r="I41" s="142"/>
      <c r="J41" s="137"/>
      <c r="K41" s="142"/>
      <c r="L41" s="65"/>
      <c r="M41" s="50"/>
    </row>
    <row r="42" spans="1:13" s="401" customFormat="1" ht="18" customHeight="1">
      <c r="A42" s="227"/>
      <c r="B42" s="607" t="s">
        <v>129</v>
      </c>
      <c r="C42" s="608"/>
      <c r="D42" s="609"/>
      <c r="E42" s="610">
        <f>E38/C24</f>
        <v>7.7075718488474693E-2</v>
      </c>
      <c r="F42" s="611">
        <f>F38/C24</f>
        <v>2.0637971385849808E-2</v>
      </c>
      <c r="G42" s="610">
        <f>G38/D24</f>
        <v>7.4157683999564128E-2</v>
      </c>
      <c r="H42" s="612">
        <f>H38/D24</f>
        <v>1.9615404936418442E-2</v>
      </c>
      <c r="I42" s="610">
        <f>I38/E24</f>
        <v>6.9423824437705742E-2</v>
      </c>
      <c r="J42" s="612">
        <f>J38/E24</f>
        <v>1.7058882374754135E-2</v>
      </c>
      <c r="K42" s="399"/>
      <c r="L42" s="399"/>
      <c r="M42" s="227"/>
    </row>
    <row r="43" spans="1:13" s="369" customFormat="1" ht="18" customHeight="1">
      <c r="A43" s="50"/>
      <c r="B43" s="71"/>
      <c r="C43" s="142"/>
      <c r="D43" s="142"/>
      <c r="E43" s="142"/>
      <c r="F43" s="143"/>
      <c r="G43" s="379"/>
      <c r="H43" s="50"/>
      <c r="I43" s="65"/>
      <c r="J43" s="50"/>
      <c r="K43" s="65"/>
      <c r="L43" s="65"/>
      <c r="M43" s="50"/>
    </row>
    <row r="44" spans="1:13" s="401" customFormat="1" ht="22.5" customHeight="1">
      <c r="A44" s="399"/>
      <c r="B44" s="213" t="s">
        <v>240</v>
      </c>
      <c r="C44" s="213"/>
      <c r="D44" s="213"/>
      <c r="E44" s="214"/>
      <c r="F44" s="214"/>
      <c r="G44" s="214"/>
      <c r="H44" s="214"/>
      <c r="I44" s="214"/>
      <c r="J44" s="214"/>
      <c r="K44" s="214"/>
      <c r="L44" s="214"/>
      <c r="M44" s="227"/>
    </row>
    <row r="45" spans="1:13" s="369" customFormat="1" ht="18" customHeight="1">
      <c r="A45" s="65"/>
      <c r="B45" s="64"/>
      <c r="C45" s="96"/>
      <c r="D45" s="9"/>
      <c r="E45" s="9"/>
      <c r="F45" s="9"/>
      <c r="G45" s="379"/>
      <c r="H45" s="50"/>
      <c r="I45" s="50"/>
      <c r="J45" s="65"/>
      <c r="K45" s="65"/>
      <c r="L45" s="65"/>
      <c r="M45" s="50"/>
    </row>
    <row r="46" spans="1:13" s="369" customFormat="1" ht="18" customHeight="1">
      <c r="A46" s="65"/>
      <c r="B46" s="605" t="s">
        <v>339</v>
      </c>
      <c r="C46" s="457">
        <f>K40*F19</f>
        <v>7.4302750664456063</v>
      </c>
      <c r="D46" s="9"/>
      <c r="E46" s="9"/>
      <c r="F46" s="9"/>
      <c r="G46" s="379"/>
      <c r="H46" s="379"/>
      <c r="I46" s="379"/>
      <c r="J46" s="379"/>
      <c r="K46" s="379"/>
      <c r="L46" s="65"/>
      <c r="M46" s="50"/>
    </row>
    <row r="47" spans="1:13" s="369" customFormat="1" ht="18" customHeight="1">
      <c r="A47" s="65"/>
      <c r="B47" s="605" t="s">
        <v>135</v>
      </c>
      <c r="C47" s="606">
        <f>(F19-C46)/F25</f>
        <v>1.9056603732979561E-2</v>
      </c>
      <c r="D47" s="9"/>
      <c r="E47" s="9"/>
      <c r="F47" s="9"/>
      <c r="G47" s="379"/>
      <c r="H47" s="50"/>
      <c r="I47" s="50"/>
      <c r="J47" s="65"/>
      <c r="K47" s="65"/>
      <c r="L47" s="65"/>
      <c r="M47" s="50"/>
    </row>
    <row r="48" spans="1:13" s="369" customFormat="1" ht="18" customHeight="1">
      <c r="A48" s="65"/>
      <c r="B48" s="64"/>
      <c r="C48" s="96"/>
      <c r="D48" s="9"/>
      <c r="E48" s="9"/>
      <c r="F48" s="9"/>
      <c r="G48" s="379"/>
      <c r="H48" s="50"/>
      <c r="I48" s="50"/>
      <c r="J48" s="65"/>
      <c r="K48" s="65"/>
      <c r="L48" s="65"/>
      <c r="M48" s="50"/>
    </row>
    <row r="49" spans="1:13" s="503" customFormat="1" ht="33.75">
      <c r="A49" s="62"/>
      <c r="B49" s="507"/>
      <c r="C49" s="254" t="s">
        <v>227</v>
      </c>
      <c r="D49" s="253" t="s">
        <v>228</v>
      </c>
      <c r="E49" s="253" t="s">
        <v>229</v>
      </c>
      <c r="F49" s="253" t="s">
        <v>230</v>
      </c>
      <c r="G49" s="491" t="s">
        <v>231</v>
      </c>
      <c r="H49" s="252" t="s">
        <v>226</v>
      </c>
      <c r="I49" s="508"/>
      <c r="J49" s="62"/>
      <c r="K49" s="62"/>
      <c r="L49" s="62"/>
      <c r="M49" s="9"/>
    </row>
    <row r="50" spans="1:13" s="369" customFormat="1" ht="18" customHeight="1">
      <c r="A50" s="65"/>
      <c r="B50" s="37" t="s">
        <v>126</v>
      </c>
      <c r="C50" s="604">
        <f>$C$46*Dec19Jun21CPI</f>
        <v>7.6824521956393594</v>
      </c>
      <c r="D50" s="99">
        <f>$C$46*Dec19Jun21CPI</f>
        <v>7.6824521956393594</v>
      </c>
      <c r="E50" s="99">
        <f>$C$46*Dec19Jun21CPI</f>
        <v>7.6824521956393594</v>
      </c>
      <c r="F50" s="99">
        <f>$C$46*Dec19Jun21CPI</f>
        <v>7.6824521956393594</v>
      </c>
      <c r="G50" s="99">
        <f>$C$46*Dec19Jun21CPI</f>
        <v>7.6824521956393594</v>
      </c>
      <c r="H50" s="41">
        <f>SUM(C50:G50)</f>
        <v>38.412260978196798</v>
      </c>
      <c r="I50" s="144"/>
      <c r="J50" s="65"/>
      <c r="K50" s="65"/>
      <c r="L50" s="65"/>
      <c r="M50" s="50"/>
    </row>
    <row r="51" spans="1:13" s="369" customFormat="1" ht="18" customHeight="1">
      <c r="A51" s="65"/>
      <c r="B51" s="37" t="s">
        <v>127</v>
      </c>
      <c r="C51" s="41">
        <f>$C$47*'Category Summary'!V83</f>
        <v>1.9483527034082255</v>
      </c>
      <c r="D51" s="40">
        <f>$C$47*'Category Summary'!W83</f>
        <v>1.8799648138252767</v>
      </c>
      <c r="E51" s="40">
        <f>$C$47*'Category Summary'!X83</f>
        <v>1.8350948463305405</v>
      </c>
      <c r="F51" s="40">
        <f>$C$47*'Category Summary'!Y83</f>
        <v>1.8981559375603156</v>
      </c>
      <c r="G51" s="40">
        <f>$C$47*'Category Summary'!Z83</f>
        <v>1.6161415820359419</v>
      </c>
      <c r="H51" s="41">
        <f>SUM(C51:G51)</f>
        <v>9.1777098831603006</v>
      </c>
      <c r="I51" s="50"/>
      <c r="J51" s="65"/>
      <c r="K51" s="65"/>
      <c r="L51" s="65"/>
      <c r="M51" s="50"/>
    </row>
    <row r="52" spans="1:13" s="401" customFormat="1" ht="18" customHeight="1" thickBot="1">
      <c r="A52" s="399"/>
      <c r="B52" s="17" t="s">
        <v>204</v>
      </c>
      <c r="C52" s="79">
        <f>SUM(C50:C51)</f>
        <v>9.6308048990475843</v>
      </c>
      <c r="D52" s="78">
        <f>SUM(D50:D51)</f>
        <v>9.5624170094646352</v>
      </c>
      <c r="E52" s="78">
        <f>SUM(E50:E51)</f>
        <v>9.5175470419699</v>
      </c>
      <c r="F52" s="78">
        <f>SUM(F50:F51)</f>
        <v>9.5806081331996751</v>
      </c>
      <c r="G52" s="78">
        <f>SUM(G50:G51)</f>
        <v>9.2985937776753005</v>
      </c>
      <c r="H52" s="79">
        <f>SUM(C52:G52)</f>
        <v>47.589970861357095</v>
      </c>
      <c r="I52" s="400">
        <f>H52/H58</f>
        <v>1.0000000000000002</v>
      </c>
      <c r="J52" s="399"/>
      <c r="K52" s="399"/>
      <c r="L52" s="399"/>
      <c r="M52" s="227"/>
    </row>
    <row r="53" spans="1:13" s="369" customFormat="1" ht="18" customHeight="1">
      <c r="A53" s="50"/>
      <c r="B53" s="377"/>
      <c r="C53" s="50"/>
      <c r="D53" s="50"/>
      <c r="E53" s="50"/>
      <c r="F53" s="50"/>
      <c r="G53" s="50"/>
      <c r="H53" s="50"/>
      <c r="I53" s="50"/>
      <c r="J53" s="65"/>
      <c r="K53" s="65"/>
      <c r="L53" s="65"/>
      <c r="M53" s="50"/>
    </row>
    <row r="54" spans="1:13" s="369" customFormat="1" ht="18" customHeight="1">
      <c r="A54" s="50"/>
      <c r="B54" s="605" t="s">
        <v>207</v>
      </c>
      <c r="C54" s="606">
        <f>'Consolidated Summary'!J63/'Consolidated Summary'!J43-1</f>
        <v>9.8815851439470137E-2</v>
      </c>
      <c r="D54" s="50"/>
      <c r="E54" s="50"/>
      <c r="F54" s="50"/>
      <c r="G54" s="50"/>
      <c r="H54" s="50"/>
      <c r="I54" s="50"/>
      <c r="J54" s="50"/>
      <c r="K54" s="50"/>
      <c r="L54" s="50"/>
      <c r="M54" s="50"/>
    </row>
    <row r="55" spans="1:13" s="369" customFormat="1" ht="18" customHeight="1">
      <c r="A55" s="50"/>
      <c r="B55" s="377"/>
      <c r="C55" s="50"/>
      <c r="D55" s="50"/>
      <c r="E55" s="50"/>
      <c r="F55" s="50"/>
      <c r="G55" s="50"/>
      <c r="H55" s="50"/>
      <c r="I55" s="50"/>
      <c r="J55" s="50"/>
      <c r="K55" s="50"/>
      <c r="L55" s="50"/>
      <c r="M55" s="50"/>
    </row>
    <row r="56" spans="1:13" s="503" customFormat="1" ht="33.75">
      <c r="A56" s="9"/>
      <c r="B56" s="72" t="s">
        <v>354</v>
      </c>
      <c r="C56" s="254" t="s">
        <v>227</v>
      </c>
      <c r="D56" s="253" t="s">
        <v>228</v>
      </c>
      <c r="E56" s="253" t="s">
        <v>229</v>
      </c>
      <c r="F56" s="253" t="s">
        <v>230</v>
      </c>
      <c r="G56" s="491" t="s">
        <v>231</v>
      </c>
      <c r="H56" s="252" t="s">
        <v>226</v>
      </c>
      <c r="I56" s="37"/>
      <c r="J56" s="9"/>
      <c r="K56" s="9"/>
      <c r="L56" s="9"/>
      <c r="M56" s="9"/>
    </row>
    <row r="57" spans="1:13" s="369" customFormat="1" ht="18" customHeight="1">
      <c r="A57" s="50"/>
      <c r="B57" s="381" t="s">
        <v>352</v>
      </c>
      <c r="C57" s="366">
        <f>C52/$H$19*(1-$H$19)</f>
        <v>-2.1384682689190765E-15</v>
      </c>
      <c r="D57" s="367">
        <f>D52/$H$19*(1-$H$19)</f>
        <v>-2.1232831069949739E-15</v>
      </c>
      <c r="E57" s="367">
        <f>E52/$H$19*(1-$H$19)</f>
        <v>-2.1133199727896064E-15</v>
      </c>
      <c r="F57" s="367">
        <f>F52/$H$19*(1-$H$19)</f>
        <v>-2.1273223478778632E-15</v>
      </c>
      <c r="G57" s="367">
        <f>G52/$H$19*(1-$H$19)</f>
        <v>-2.0647025817222661E-15</v>
      </c>
      <c r="H57" s="366">
        <f>SUM(C57:G57)</f>
        <v>-1.0567096278303787E-14</v>
      </c>
      <c r="I57" s="382">
        <f>H57/H58</f>
        <v>-2.2204460492503131E-16</v>
      </c>
      <c r="J57" s="50"/>
      <c r="K57" s="50"/>
      <c r="L57" s="50"/>
      <c r="M57" s="50"/>
    </row>
    <row r="58" spans="1:13" s="401" customFormat="1" ht="13.5" thickBot="1">
      <c r="A58" s="227"/>
      <c r="B58" s="17" t="s">
        <v>353</v>
      </c>
      <c r="C58" s="79">
        <f>C52+C57</f>
        <v>9.6308048990475825</v>
      </c>
      <c r="D58" s="78">
        <f>D52+D57</f>
        <v>9.5624170094646335</v>
      </c>
      <c r="E58" s="78">
        <f>E52+E57</f>
        <v>9.5175470419698982</v>
      </c>
      <c r="F58" s="78">
        <f>F52+F57</f>
        <v>9.5806081331996733</v>
      </c>
      <c r="G58" s="78">
        <f>G52+G57</f>
        <v>9.2985937776752987</v>
      </c>
      <c r="H58" s="79">
        <f>SUM(C58:G58)</f>
        <v>47.589970861357088</v>
      </c>
      <c r="I58" s="402">
        <f>I57+I52</f>
        <v>1</v>
      </c>
      <c r="J58" s="227"/>
      <c r="K58" s="227"/>
      <c r="L58" s="227"/>
      <c r="M58" s="227"/>
    </row>
    <row r="59" spans="1:13" s="369" customFormat="1" ht="18" customHeight="1">
      <c r="A59" s="50"/>
      <c r="B59" s="377"/>
      <c r="C59" s="377"/>
      <c r="D59" s="377"/>
      <c r="E59" s="377"/>
      <c r="F59" s="377"/>
      <c r="G59" s="377"/>
      <c r="H59" s="377"/>
      <c r="I59" s="383">
        <f>1-I58</f>
        <v>0</v>
      </c>
      <c r="J59" s="50"/>
      <c r="K59" s="50"/>
      <c r="L59" s="50"/>
      <c r="M59" s="50"/>
    </row>
    <row r="60" spans="1:13" s="503" customFormat="1" ht="33.75">
      <c r="A60" s="9"/>
      <c r="B60" s="72" t="s">
        <v>355</v>
      </c>
      <c r="C60" s="254" t="s">
        <v>227</v>
      </c>
      <c r="D60" s="253" t="s">
        <v>228</v>
      </c>
      <c r="E60" s="253" t="s">
        <v>229</v>
      </c>
      <c r="F60" s="253" t="s">
        <v>230</v>
      </c>
      <c r="G60" s="491" t="s">
        <v>231</v>
      </c>
      <c r="H60" s="252" t="s">
        <v>226</v>
      </c>
      <c r="I60" s="509"/>
      <c r="J60" s="9"/>
      <c r="K60" s="9"/>
      <c r="L60" s="9"/>
      <c r="M60" s="9"/>
    </row>
    <row r="61" spans="1:13" s="401" customFormat="1" ht="18" customHeight="1" thickBot="1">
      <c r="A61" s="227"/>
      <c r="B61" s="17" t="s">
        <v>356</v>
      </c>
      <c r="C61" s="79">
        <f>C57/Dec19Jun21CPI</f>
        <v>-2.0682728709920911E-15</v>
      </c>
      <c r="D61" s="78">
        <f>D57/Dec19Jun21CPI</f>
        <v>-2.0535861632650138E-15</v>
      </c>
      <c r="E61" s="78">
        <f>E57/Dec19Jun21CPI</f>
        <v>-2.0439500697645798E-15</v>
      </c>
      <c r="F61" s="78">
        <f>F57/Dec19Jun21CPI</f>
        <v>-2.0574928157315968E-15</v>
      </c>
      <c r="G61" s="78">
        <f>G57/Dec19Jun21CPI</f>
        <v>-1.9969285485830569E-15</v>
      </c>
      <c r="H61" s="79">
        <f>SUM(C61:G61)</f>
        <v>-1.0220230468336337E-14</v>
      </c>
      <c r="I61" s="402"/>
      <c r="J61" s="227"/>
      <c r="K61" s="227"/>
      <c r="L61" s="227"/>
      <c r="M61" s="227"/>
    </row>
    <row r="62" spans="1:13" ht="18" customHeight="1">
      <c r="A62" s="21"/>
      <c r="B62" s="330"/>
      <c r="C62" s="21"/>
      <c r="D62" s="21"/>
      <c r="E62" s="21"/>
      <c r="F62" s="21"/>
      <c r="G62" s="21"/>
      <c r="H62" s="21"/>
      <c r="I62" s="21"/>
      <c r="J62" s="21"/>
      <c r="K62" s="21"/>
      <c r="L62" s="21"/>
      <c r="M62" s="21"/>
    </row>
    <row r="63" spans="1:13">
      <c r="B63" s="364"/>
    </row>
    <row r="64" spans="1:13" ht="18" customHeight="1">
      <c r="B64" s="364"/>
    </row>
    <row r="65" spans="2:2" ht="18" customHeight="1">
      <c r="B65" s="364"/>
    </row>
    <row r="66" spans="2:2" ht="18" customHeight="1">
      <c r="B66" s="364"/>
    </row>
    <row r="67" spans="2:2" ht="18" customHeight="1">
      <c r="B67" s="364"/>
    </row>
    <row r="68" spans="2:2" ht="18" customHeight="1">
      <c r="B68" s="364"/>
    </row>
    <row r="69" spans="2:2">
      <c r="B69" s="364"/>
    </row>
    <row r="81" ht="18" customHeight="1"/>
  </sheetData>
  <mergeCells count="5">
    <mergeCell ref="I30:J30"/>
    <mergeCell ref="K30:L30"/>
    <mergeCell ref="C30:D30"/>
    <mergeCell ref="E30:F30"/>
    <mergeCell ref="G30:H30"/>
  </mergeCells>
  <hyperlinks>
    <hyperlink ref="B3" location="Contents!A1" display="Contents!A1" xr:uid="{00000000-0004-0000-0A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A3E0"/>
  </sheetPr>
  <dimension ref="A1"/>
  <sheetViews>
    <sheetView zoomScale="90" zoomScaleNormal="90" workbookViewId="0"/>
  </sheetViews>
  <sheetFormatPr defaultColWidth="9.140625" defaultRowHeight="15"/>
  <cols>
    <col min="1" max="16384" width="9.140625" style="417"/>
  </cols>
  <sheetData>
    <row r="1" spans="1:1">
      <c r="A1" s="572"/>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pageSetUpPr fitToPage="1"/>
  </sheetPr>
  <dimension ref="A1:AM84"/>
  <sheetViews>
    <sheetView zoomScale="90" zoomScaleNormal="90" workbookViewId="0">
      <pane ySplit="3" topLeftCell="A4" activePane="bottomLeft" state="frozen"/>
      <selection pane="bottomLeft" activeCell="A83" sqref="A83:XFD83"/>
    </sheetView>
  </sheetViews>
  <sheetFormatPr defaultColWidth="9.140625" defaultRowHeight="14.25"/>
  <cols>
    <col min="1" max="1" width="2.28515625" style="33" customWidth="1"/>
    <col min="2" max="2" width="4.42578125" style="33" customWidth="1"/>
    <col min="3" max="3" width="45.7109375" style="33" customWidth="1"/>
    <col min="4" max="4" width="12.7109375" style="33" bestFit="1" customWidth="1"/>
    <col min="5" max="8" width="9.85546875" style="33" bestFit="1" customWidth="1"/>
    <col min="9" max="9" width="10.7109375" style="33" bestFit="1" customWidth="1"/>
    <col min="10" max="10" width="4.28515625" style="33" customWidth="1"/>
    <col min="11" max="11" width="4.5703125" style="33" customWidth="1"/>
    <col min="12" max="12" width="41.85546875" style="33" bestFit="1" customWidth="1"/>
    <col min="13" max="13" width="12.7109375" style="33" bestFit="1" customWidth="1"/>
    <col min="14" max="17" width="9.85546875" style="33" bestFit="1" customWidth="1"/>
    <col min="18" max="18" width="10.7109375" style="33" bestFit="1" customWidth="1"/>
    <col min="19" max="19" width="4.28515625" style="33" customWidth="1"/>
    <col min="20" max="20" width="4.5703125" style="33" customWidth="1"/>
    <col min="21" max="21" width="41.85546875" style="33" bestFit="1" customWidth="1"/>
    <col min="22" max="26" width="9.140625" style="33"/>
    <col min="27" max="27" width="11" style="33" customWidth="1"/>
    <col min="28" max="28" width="3.7109375" style="33" customWidth="1"/>
    <col min="29" max="29" width="4" style="33" customWidth="1"/>
    <col min="30" max="30" width="41.85546875" style="33" bestFit="1" customWidth="1"/>
    <col min="31" max="35" width="9.140625" style="33"/>
    <col min="36" max="36" width="13.42578125" style="33" customWidth="1"/>
    <col min="37" max="37" width="3.140625" style="33" customWidth="1"/>
    <col min="38" max="16384" width="9.140625" style="33"/>
  </cols>
  <sheetData>
    <row r="1" spans="1:37">
      <c r="A1" s="57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row>
    <row r="2" spans="1:37" ht="27.95" customHeight="1">
      <c r="A2" s="47"/>
      <c r="B2" s="204" t="s">
        <v>437</v>
      </c>
      <c r="C2" s="204"/>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205"/>
      <c r="AJ2" s="205"/>
      <c r="AK2" s="21"/>
    </row>
    <row r="3" spans="1:37" s="51" customFormat="1" ht="18" customHeight="1">
      <c r="A3" s="50"/>
      <c r="B3" s="35" t="s">
        <v>15</v>
      </c>
      <c r="C3" s="35"/>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21"/>
    </row>
    <row r="4" spans="1:37" s="51" customFormat="1" ht="18" customHeight="1">
      <c r="A4" s="50"/>
      <c r="B4" s="52"/>
      <c r="C4" s="52"/>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21"/>
    </row>
    <row r="5" spans="1:37" s="51" customFormat="1" ht="24" customHeight="1">
      <c r="A5" s="50"/>
      <c r="B5" s="415" t="s">
        <v>142</v>
      </c>
      <c r="C5" s="415"/>
      <c r="D5" s="416"/>
      <c r="E5" s="416"/>
      <c r="F5" s="416"/>
      <c r="G5" s="416"/>
      <c r="H5" s="416"/>
      <c r="I5" s="416"/>
      <c r="J5" s="416"/>
      <c r="K5" s="416"/>
      <c r="L5" s="416"/>
      <c r="M5" s="416"/>
      <c r="N5" s="416"/>
      <c r="O5" s="416"/>
      <c r="P5" s="416"/>
      <c r="Q5" s="416"/>
      <c r="R5" s="416"/>
      <c r="S5" s="416"/>
      <c r="T5" s="416"/>
      <c r="U5" s="416"/>
      <c r="V5" s="416"/>
      <c r="W5" s="416"/>
      <c r="X5" s="416"/>
      <c r="Y5" s="416"/>
      <c r="Z5" s="416"/>
      <c r="AA5" s="416"/>
      <c r="AB5" s="416"/>
      <c r="AC5" s="416"/>
      <c r="AD5" s="416"/>
      <c r="AE5" s="416"/>
      <c r="AF5" s="416"/>
      <c r="AG5" s="416"/>
      <c r="AH5" s="416"/>
      <c r="AI5" s="416"/>
      <c r="AJ5" s="416"/>
      <c r="AK5" s="21"/>
    </row>
    <row r="6" spans="1:37" s="51" customFormat="1" ht="18" customHeight="1">
      <c r="A6" s="50"/>
      <c r="B6" s="52"/>
      <c r="C6" s="52"/>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21"/>
    </row>
    <row r="7" spans="1:37" s="51" customFormat="1" ht="24.75" customHeight="1">
      <c r="A7" s="50"/>
      <c r="B7" s="213" t="s">
        <v>447</v>
      </c>
      <c r="C7" s="213"/>
      <c r="D7" s="214"/>
      <c r="E7" s="214"/>
      <c r="F7" s="214"/>
      <c r="G7" s="214"/>
      <c r="H7" s="214"/>
      <c r="I7" s="214"/>
      <c r="J7" s="21"/>
      <c r="K7" s="213" t="s">
        <v>449</v>
      </c>
      <c r="L7" s="213"/>
      <c r="M7" s="214"/>
      <c r="N7" s="214"/>
      <c r="O7" s="214"/>
      <c r="P7" s="214"/>
      <c r="Q7" s="214"/>
      <c r="R7" s="214"/>
      <c r="S7" s="21"/>
      <c r="T7" s="213" t="s">
        <v>450</v>
      </c>
      <c r="U7" s="213"/>
      <c r="V7" s="214"/>
      <c r="W7" s="214"/>
      <c r="X7" s="214"/>
      <c r="Y7" s="214"/>
      <c r="Z7" s="214"/>
      <c r="AA7" s="214"/>
      <c r="AB7" s="50"/>
      <c r="AC7" s="213" t="s">
        <v>438</v>
      </c>
      <c r="AD7" s="213"/>
      <c r="AE7" s="214"/>
      <c r="AF7" s="214"/>
      <c r="AG7" s="214"/>
      <c r="AH7" s="214"/>
      <c r="AI7" s="214"/>
      <c r="AJ7" s="214"/>
      <c r="AK7" s="21"/>
    </row>
    <row r="8" spans="1:37" s="51" customFormat="1" ht="18" customHeight="1">
      <c r="A8" s="50"/>
      <c r="B8" s="56"/>
      <c r="C8" s="57"/>
      <c r="D8" s="9"/>
      <c r="E8" s="9"/>
      <c r="F8" s="9"/>
      <c r="G8" s="9"/>
      <c r="H8" s="9"/>
      <c r="I8" s="9"/>
      <c r="J8" s="21"/>
      <c r="K8" s="56"/>
      <c r="L8" s="57"/>
      <c r="M8" s="9"/>
      <c r="N8" s="9"/>
      <c r="O8" s="9"/>
      <c r="P8" s="9"/>
      <c r="Q8" s="9"/>
      <c r="R8" s="9"/>
      <c r="S8" s="21"/>
      <c r="T8" s="56"/>
      <c r="U8" s="57"/>
      <c r="V8" s="9"/>
      <c r="W8" s="9"/>
      <c r="X8" s="9"/>
      <c r="Y8" s="9"/>
      <c r="Z8" s="9"/>
      <c r="AA8" s="9"/>
      <c r="AB8" s="50"/>
      <c r="AC8" s="56"/>
      <c r="AD8" s="57"/>
      <c r="AE8" s="9"/>
      <c r="AF8" s="9"/>
      <c r="AG8" s="9"/>
      <c r="AH8" s="9"/>
      <c r="AI8" s="9"/>
      <c r="AJ8" s="9"/>
      <c r="AK8" s="21"/>
    </row>
    <row r="9" spans="1:37" s="255" customFormat="1" ht="33.75">
      <c r="A9" s="9"/>
      <c r="B9" s="7"/>
      <c r="C9" s="8"/>
      <c r="D9" s="254" t="s">
        <v>227</v>
      </c>
      <c r="E9" s="253" t="s">
        <v>228</v>
      </c>
      <c r="F9" s="253" t="s">
        <v>229</v>
      </c>
      <c r="G9" s="253" t="s">
        <v>230</v>
      </c>
      <c r="H9" s="491" t="s">
        <v>231</v>
      </c>
      <c r="I9" s="252" t="s">
        <v>226</v>
      </c>
      <c r="J9" s="34"/>
      <c r="K9" s="7"/>
      <c r="L9" s="8"/>
      <c r="M9" s="254" t="s">
        <v>227</v>
      </c>
      <c r="N9" s="253" t="s">
        <v>228</v>
      </c>
      <c r="O9" s="253" t="s">
        <v>229</v>
      </c>
      <c r="P9" s="253" t="s">
        <v>230</v>
      </c>
      <c r="Q9" s="491" t="s">
        <v>231</v>
      </c>
      <c r="R9" s="252" t="s">
        <v>226</v>
      </c>
      <c r="S9" s="34"/>
      <c r="T9" s="7"/>
      <c r="U9" s="8"/>
      <c r="V9" s="254" t="str">
        <f t="shared" ref="V9:AA9" si="0">M9</f>
        <v>2021/22</v>
      </c>
      <c r="W9" s="253" t="str">
        <f t="shared" si="0"/>
        <v>2022/23</v>
      </c>
      <c r="X9" s="253" t="str">
        <f t="shared" si="0"/>
        <v>2023/24</v>
      </c>
      <c r="Y9" s="253" t="str">
        <f t="shared" si="0"/>
        <v>2024/25</v>
      </c>
      <c r="Z9" s="491" t="str">
        <f t="shared" si="0"/>
        <v>2025/26</v>
      </c>
      <c r="AA9" s="252" t="str">
        <f t="shared" si="0"/>
        <v>Total for 
2021/22 to 2025/26</v>
      </c>
      <c r="AB9" s="9"/>
      <c r="AC9" s="137"/>
      <c r="AD9" s="215"/>
      <c r="AE9" s="254" t="str">
        <f t="shared" ref="AE9:AJ9" si="1">V9</f>
        <v>2021/22</v>
      </c>
      <c r="AF9" s="253" t="str">
        <f t="shared" si="1"/>
        <v>2022/23</v>
      </c>
      <c r="AG9" s="253" t="str">
        <f t="shared" si="1"/>
        <v>2023/24</v>
      </c>
      <c r="AH9" s="253" t="str">
        <f t="shared" si="1"/>
        <v>2024/25</v>
      </c>
      <c r="AI9" s="491" t="str">
        <f t="shared" si="1"/>
        <v>2025/26</v>
      </c>
      <c r="AJ9" s="252" t="str">
        <f t="shared" si="1"/>
        <v>Total for 
2021/22 to 2025/26</v>
      </c>
      <c r="AK9" s="34"/>
    </row>
    <row r="10" spans="1:37" s="51" customFormat="1" ht="18" customHeight="1">
      <c r="A10" s="50"/>
      <c r="B10" s="20" t="str">
        <f>'Category Index'!B8</f>
        <v>01</v>
      </c>
      <c r="C10" s="470" t="str">
        <f>'Category Index'!C8</f>
        <v>Meter Replacement - Meters &lt; 25m3</v>
      </c>
      <c r="D10" s="550" t="s">
        <v>500</v>
      </c>
      <c r="E10" s="551" t="s">
        <v>500</v>
      </c>
      <c r="F10" s="551" t="s">
        <v>500</v>
      </c>
      <c r="G10" s="551" t="s">
        <v>500</v>
      </c>
      <c r="H10" s="552" t="s">
        <v>500</v>
      </c>
      <c r="I10" s="553" t="s">
        <v>500</v>
      </c>
      <c r="J10" s="21"/>
      <c r="K10" s="20" t="str">
        <f t="shared" ref="K10:K11" si="2">B10</f>
        <v>01</v>
      </c>
      <c r="L10" s="20" t="str">
        <f>C10</f>
        <v>Meter Replacement - Meters &lt; 25m3</v>
      </c>
      <c r="M10" s="550" t="s">
        <v>500</v>
      </c>
      <c r="N10" s="551" t="s">
        <v>500</v>
      </c>
      <c r="O10" s="551" t="s">
        <v>500</v>
      </c>
      <c r="P10" s="551" t="s">
        <v>500</v>
      </c>
      <c r="Q10" s="552" t="s">
        <v>500</v>
      </c>
      <c r="R10" s="553" t="s">
        <v>500</v>
      </c>
      <c r="S10" s="21"/>
      <c r="T10" s="20" t="str">
        <f>B10</f>
        <v>01</v>
      </c>
      <c r="U10" s="20" t="str">
        <f>C10</f>
        <v>Meter Replacement - Meters &lt; 25m3</v>
      </c>
      <c r="V10" s="550" t="s">
        <v>500</v>
      </c>
      <c r="W10" s="551" t="s">
        <v>500</v>
      </c>
      <c r="X10" s="551" t="s">
        <v>500</v>
      </c>
      <c r="Y10" s="551" t="s">
        <v>500</v>
      </c>
      <c r="Z10" s="552" t="s">
        <v>500</v>
      </c>
      <c r="AA10" s="553" t="s">
        <v>500</v>
      </c>
      <c r="AB10" s="50"/>
      <c r="AC10" s="217" t="str">
        <f>B10</f>
        <v>01</v>
      </c>
      <c r="AD10" s="470" t="str">
        <f>C10</f>
        <v>Meter Replacement - Meters &lt; 25m3</v>
      </c>
      <c r="AE10" s="550" t="s">
        <v>500</v>
      </c>
      <c r="AF10" s="551" t="s">
        <v>500</v>
      </c>
      <c r="AG10" s="551" t="s">
        <v>500</v>
      </c>
      <c r="AH10" s="551" t="s">
        <v>500</v>
      </c>
      <c r="AI10" s="552" t="s">
        <v>500</v>
      </c>
      <c r="AJ10" s="553" t="s">
        <v>500</v>
      </c>
      <c r="AK10" s="21"/>
    </row>
    <row r="11" spans="1:37" s="51" customFormat="1" ht="18" customHeight="1">
      <c r="A11" s="50"/>
      <c r="B11" s="20" t="str">
        <f>'Category Index'!B9</f>
        <v>02</v>
      </c>
      <c r="C11" s="473" t="str">
        <f>'Category Index'!C9</f>
        <v>Meter Replacement - Meters &gt; 25m3</v>
      </c>
      <c r="D11" s="554" t="s">
        <v>500</v>
      </c>
      <c r="E11" s="551" t="s">
        <v>500</v>
      </c>
      <c r="F11" s="551" t="s">
        <v>500</v>
      </c>
      <c r="G11" s="551" t="s">
        <v>500</v>
      </c>
      <c r="H11" s="552" t="s">
        <v>500</v>
      </c>
      <c r="I11" s="553" t="s">
        <v>500</v>
      </c>
      <c r="J11" s="21"/>
      <c r="K11" s="20" t="str">
        <f t="shared" si="2"/>
        <v>02</v>
      </c>
      <c r="L11" s="20" t="str">
        <f t="shared" ref="L11" si="3">C11</f>
        <v>Meter Replacement - Meters &gt; 25m3</v>
      </c>
      <c r="M11" s="554" t="s">
        <v>500</v>
      </c>
      <c r="N11" s="551" t="s">
        <v>500</v>
      </c>
      <c r="O11" s="551" t="s">
        <v>500</v>
      </c>
      <c r="P11" s="551" t="s">
        <v>500</v>
      </c>
      <c r="Q11" s="552" t="s">
        <v>500</v>
      </c>
      <c r="R11" s="553" t="s">
        <v>500</v>
      </c>
      <c r="S11" s="21"/>
      <c r="T11" s="20" t="str">
        <f>B11</f>
        <v>02</v>
      </c>
      <c r="U11" s="20" t="str">
        <f>C11</f>
        <v>Meter Replacement - Meters &gt; 25m3</v>
      </c>
      <c r="V11" s="554" t="s">
        <v>500</v>
      </c>
      <c r="W11" s="551" t="s">
        <v>500</v>
      </c>
      <c r="X11" s="551" t="s">
        <v>500</v>
      </c>
      <c r="Y11" s="551" t="s">
        <v>500</v>
      </c>
      <c r="Z11" s="552" t="s">
        <v>500</v>
      </c>
      <c r="AA11" s="553" t="s">
        <v>500</v>
      </c>
      <c r="AB11" s="50"/>
      <c r="AC11" s="218" t="str">
        <f>B11</f>
        <v>02</v>
      </c>
      <c r="AD11" s="473" t="str">
        <f>C11</f>
        <v>Meter Replacement - Meters &gt; 25m3</v>
      </c>
      <c r="AE11" s="554" t="s">
        <v>500</v>
      </c>
      <c r="AF11" s="551" t="s">
        <v>500</v>
      </c>
      <c r="AG11" s="551" t="s">
        <v>500</v>
      </c>
      <c r="AH11" s="551" t="s">
        <v>500</v>
      </c>
      <c r="AI11" s="552" t="s">
        <v>500</v>
      </c>
      <c r="AJ11" s="553" t="s">
        <v>500</v>
      </c>
      <c r="AK11" s="21"/>
    </row>
    <row r="12" spans="1:37" s="329" customFormat="1" ht="18" customHeight="1" thickBot="1">
      <c r="A12" s="227"/>
      <c r="B12" s="18"/>
      <c r="C12" s="18" t="s">
        <v>69</v>
      </c>
      <c r="D12" s="532">
        <v>3.0795999199999997</v>
      </c>
      <c r="E12" s="533">
        <v>2.98941949</v>
      </c>
      <c r="F12" s="533">
        <v>4.3117059700000011</v>
      </c>
      <c r="G12" s="533">
        <v>3.57751967</v>
      </c>
      <c r="H12" s="534">
        <v>4.1966203000000002</v>
      </c>
      <c r="I12" s="533">
        <v>18.154865350000001</v>
      </c>
      <c r="J12" s="227"/>
      <c r="K12" s="18"/>
      <c r="L12" s="18" t="s">
        <v>69</v>
      </c>
      <c r="M12" s="532">
        <v>3.1841188859798715</v>
      </c>
      <c r="N12" s="533">
        <v>3.0908778099414018</v>
      </c>
      <c r="O12" s="533">
        <v>4.4580415529654775</v>
      </c>
      <c r="P12" s="533">
        <v>3.698937602976518</v>
      </c>
      <c r="Q12" s="534">
        <v>4.3390499745553033</v>
      </c>
      <c r="R12" s="533">
        <v>18.771025826418573</v>
      </c>
      <c r="S12" s="227"/>
      <c r="T12" s="18"/>
      <c r="U12" s="18" t="s">
        <v>69</v>
      </c>
      <c r="V12" s="532">
        <v>3.2033755761347109</v>
      </c>
      <c r="W12" s="533">
        <v>3.1103711979124959</v>
      </c>
      <c r="X12" s="533">
        <v>4.493184472887843</v>
      </c>
      <c r="Y12" s="533">
        <v>3.7434984673006615</v>
      </c>
      <c r="Z12" s="534">
        <v>4.4182507337692725</v>
      </c>
      <c r="AA12" s="533">
        <v>18.968680448004985</v>
      </c>
      <c r="AB12" s="227"/>
      <c r="AC12" s="216"/>
      <c r="AD12" s="216" t="s">
        <v>69</v>
      </c>
      <c r="AE12" s="532">
        <v>1.9256690154839246E-2</v>
      </c>
      <c r="AF12" s="533">
        <v>1.9493387971094511E-2</v>
      </c>
      <c r="AG12" s="533">
        <v>3.5142919922364846E-2</v>
      </c>
      <c r="AH12" s="533">
        <v>4.4560864324143301E-2</v>
      </c>
      <c r="AI12" s="534">
        <v>7.920075921396974E-2</v>
      </c>
      <c r="AJ12" s="533">
        <v>0.19765462158641164</v>
      </c>
      <c r="AK12" s="227"/>
    </row>
    <row r="13" spans="1:37" s="51" customFormat="1" ht="18" customHeight="1">
      <c r="A13" s="50"/>
      <c r="B13" s="52"/>
      <c r="C13" s="52"/>
      <c r="D13" s="50"/>
      <c r="E13" s="50"/>
      <c r="F13" s="50"/>
      <c r="G13" s="50"/>
      <c r="H13" s="50"/>
      <c r="I13" s="50"/>
      <c r="J13" s="21"/>
      <c r="K13" s="50"/>
      <c r="L13" s="50"/>
      <c r="M13" s="50"/>
      <c r="N13" s="50"/>
      <c r="O13" s="50"/>
      <c r="P13" s="50"/>
      <c r="Q13" s="50"/>
      <c r="R13" s="50"/>
      <c r="S13" s="21"/>
      <c r="T13" s="50"/>
      <c r="U13" s="50"/>
      <c r="V13" s="50"/>
      <c r="W13" s="50"/>
      <c r="X13" s="50"/>
      <c r="Y13" s="50"/>
      <c r="Z13" s="50"/>
      <c r="AA13" s="50"/>
      <c r="AB13" s="50"/>
      <c r="AC13" s="50"/>
      <c r="AD13" s="50"/>
      <c r="AE13" s="50"/>
      <c r="AF13" s="50"/>
      <c r="AG13" s="50"/>
      <c r="AH13" s="50"/>
      <c r="AI13" s="50"/>
      <c r="AJ13" s="50"/>
      <c r="AK13" s="21"/>
    </row>
    <row r="14" spans="1:37" s="55" customFormat="1" ht="24" customHeight="1">
      <c r="A14" s="53"/>
      <c r="B14" s="213" t="s">
        <v>448</v>
      </c>
      <c r="C14" s="213"/>
      <c r="D14" s="214"/>
      <c r="E14" s="214"/>
      <c r="F14" s="214"/>
      <c r="G14" s="214"/>
      <c r="H14" s="214"/>
      <c r="I14" s="214"/>
      <c r="J14" s="21"/>
      <c r="K14" s="213" t="s">
        <v>458</v>
      </c>
      <c r="L14" s="213"/>
      <c r="M14" s="214"/>
      <c r="N14" s="214"/>
      <c r="O14" s="214"/>
      <c r="P14" s="214"/>
      <c r="Q14" s="214"/>
      <c r="R14" s="214"/>
      <c r="S14" s="21"/>
      <c r="T14" s="213" t="s">
        <v>466</v>
      </c>
      <c r="U14" s="213"/>
      <c r="V14" s="214"/>
      <c r="W14" s="214"/>
      <c r="X14" s="214"/>
      <c r="Y14" s="214"/>
      <c r="Z14" s="214"/>
      <c r="AA14" s="214"/>
      <c r="AB14" s="50"/>
      <c r="AC14" s="213" t="s">
        <v>439</v>
      </c>
      <c r="AD14" s="213"/>
      <c r="AE14" s="214"/>
      <c r="AF14" s="214"/>
      <c r="AG14" s="214"/>
      <c r="AH14" s="214"/>
      <c r="AI14" s="214"/>
      <c r="AJ14" s="214"/>
      <c r="AK14" s="21"/>
    </row>
    <row r="15" spans="1:37" s="51" customFormat="1" ht="18" customHeight="1">
      <c r="A15" s="50"/>
      <c r="B15" s="9"/>
      <c r="C15" s="9"/>
      <c r="D15" s="9"/>
      <c r="E15" s="9"/>
      <c r="F15" s="9"/>
      <c r="G15" s="9"/>
      <c r="H15" s="9"/>
      <c r="I15" s="9"/>
      <c r="J15" s="21"/>
      <c r="K15" s="9"/>
      <c r="L15" s="9"/>
      <c r="M15" s="9"/>
      <c r="N15" s="9"/>
      <c r="O15" s="9"/>
      <c r="P15" s="9"/>
      <c r="Q15" s="9"/>
      <c r="R15" s="9"/>
      <c r="S15" s="21"/>
      <c r="T15" s="9"/>
      <c r="U15" s="9"/>
      <c r="V15" s="9"/>
      <c r="W15" s="9"/>
      <c r="X15" s="9"/>
      <c r="Y15" s="9"/>
      <c r="Z15" s="9"/>
      <c r="AA15" s="9"/>
      <c r="AB15" s="50"/>
      <c r="AC15" s="9"/>
      <c r="AD15" s="9"/>
      <c r="AE15" s="9"/>
      <c r="AF15" s="9"/>
      <c r="AG15" s="9"/>
      <c r="AH15" s="9"/>
      <c r="AI15" s="9"/>
      <c r="AJ15" s="9"/>
      <c r="AK15" s="21"/>
    </row>
    <row r="16" spans="1:37" s="255" customFormat="1" ht="33.75">
      <c r="A16" s="9"/>
      <c r="B16" s="7"/>
      <c r="C16" s="8"/>
      <c r="D16" s="254" t="s">
        <v>227</v>
      </c>
      <c r="E16" s="253" t="s">
        <v>228</v>
      </c>
      <c r="F16" s="253" t="s">
        <v>229</v>
      </c>
      <c r="G16" s="253" t="s">
        <v>230</v>
      </c>
      <c r="H16" s="491" t="s">
        <v>231</v>
      </c>
      <c r="I16" s="252" t="s">
        <v>226</v>
      </c>
      <c r="J16" s="34"/>
      <c r="K16" s="7"/>
      <c r="L16" s="8"/>
      <c r="M16" s="254" t="s">
        <v>227</v>
      </c>
      <c r="N16" s="253" t="s">
        <v>228</v>
      </c>
      <c r="O16" s="253" t="s">
        <v>229</v>
      </c>
      <c r="P16" s="253" t="s">
        <v>230</v>
      </c>
      <c r="Q16" s="491" t="s">
        <v>231</v>
      </c>
      <c r="R16" s="252" t="s">
        <v>226</v>
      </c>
      <c r="S16" s="34"/>
      <c r="T16" s="7"/>
      <c r="U16" s="8"/>
      <c r="V16" s="254" t="str">
        <f t="shared" ref="V16:AA16" si="4">M16</f>
        <v>2021/22</v>
      </c>
      <c r="W16" s="253" t="str">
        <f t="shared" si="4"/>
        <v>2022/23</v>
      </c>
      <c r="X16" s="253" t="str">
        <f t="shared" si="4"/>
        <v>2023/24</v>
      </c>
      <c r="Y16" s="253" t="str">
        <f t="shared" si="4"/>
        <v>2024/25</v>
      </c>
      <c r="Z16" s="491" t="str">
        <f t="shared" si="4"/>
        <v>2025/26</v>
      </c>
      <c r="AA16" s="252" t="str">
        <f t="shared" si="4"/>
        <v>Total for 
2021/22 to 2025/26</v>
      </c>
      <c r="AB16" s="9"/>
      <c r="AC16" s="7"/>
      <c r="AD16" s="8"/>
      <c r="AE16" s="254" t="str">
        <f t="shared" ref="AE16:AJ16" si="5">V16</f>
        <v>2021/22</v>
      </c>
      <c r="AF16" s="253" t="str">
        <f t="shared" si="5"/>
        <v>2022/23</v>
      </c>
      <c r="AG16" s="253" t="str">
        <f t="shared" si="5"/>
        <v>2023/24</v>
      </c>
      <c r="AH16" s="253" t="str">
        <f t="shared" si="5"/>
        <v>2024/25</v>
      </c>
      <c r="AI16" s="491" t="str">
        <f t="shared" si="5"/>
        <v>2025/26</v>
      </c>
      <c r="AJ16" s="252" t="str">
        <f t="shared" si="5"/>
        <v>Total for 
2021/22 to 2025/26</v>
      </c>
      <c r="AK16" s="34"/>
    </row>
    <row r="17" spans="1:39" s="51" customFormat="1" ht="18" customHeight="1">
      <c r="A17" s="50"/>
      <c r="B17" s="20" t="str">
        <f>'Category Index'!B10</f>
        <v>03</v>
      </c>
      <c r="C17" s="470" t="str">
        <f>'Category Index'!C10</f>
        <v>Mains Replacement - General Block Replacement</v>
      </c>
      <c r="D17" s="556" t="s">
        <v>500</v>
      </c>
      <c r="E17" s="551" t="s">
        <v>500</v>
      </c>
      <c r="F17" s="551" t="s">
        <v>500</v>
      </c>
      <c r="G17" s="551" t="s">
        <v>500</v>
      </c>
      <c r="H17" s="552" t="s">
        <v>500</v>
      </c>
      <c r="I17" s="553" t="s">
        <v>500</v>
      </c>
      <c r="J17" s="21"/>
      <c r="K17" s="20" t="str">
        <f t="shared" ref="K17:K22" si="6">B17</f>
        <v>03</v>
      </c>
      <c r="L17" s="20" t="str">
        <f t="shared" ref="L17:L22" si="7">C17</f>
        <v>Mains Replacement - General Block Replacement</v>
      </c>
      <c r="M17" s="556" t="s">
        <v>500</v>
      </c>
      <c r="N17" s="551" t="s">
        <v>500</v>
      </c>
      <c r="O17" s="551" t="s">
        <v>500</v>
      </c>
      <c r="P17" s="551" t="s">
        <v>500</v>
      </c>
      <c r="Q17" s="552" t="s">
        <v>500</v>
      </c>
      <c r="R17" s="553" t="s">
        <v>500</v>
      </c>
      <c r="S17" s="21"/>
      <c r="T17" s="20" t="str">
        <f t="shared" ref="T17:U22" si="8">B17</f>
        <v>03</v>
      </c>
      <c r="U17" s="20" t="str">
        <f t="shared" si="8"/>
        <v>Mains Replacement - General Block Replacement</v>
      </c>
      <c r="V17" s="556" t="s">
        <v>500</v>
      </c>
      <c r="W17" s="551" t="s">
        <v>500</v>
      </c>
      <c r="X17" s="551" t="s">
        <v>500</v>
      </c>
      <c r="Y17" s="551" t="s">
        <v>500</v>
      </c>
      <c r="Z17" s="552" t="s">
        <v>500</v>
      </c>
      <c r="AA17" s="553" t="s">
        <v>500</v>
      </c>
      <c r="AB17" s="50"/>
      <c r="AC17" s="20" t="str">
        <f t="shared" ref="AC17:AD22" si="9">B17</f>
        <v>03</v>
      </c>
      <c r="AD17" s="20" t="str">
        <f t="shared" si="9"/>
        <v>Mains Replacement - General Block Replacement</v>
      </c>
      <c r="AE17" s="556" t="s">
        <v>500</v>
      </c>
      <c r="AF17" s="551" t="s">
        <v>500</v>
      </c>
      <c r="AG17" s="551" t="s">
        <v>500</v>
      </c>
      <c r="AH17" s="551" t="s">
        <v>500</v>
      </c>
      <c r="AI17" s="552" t="s">
        <v>500</v>
      </c>
      <c r="AJ17" s="553" t="s">
        <v>500</v>
      </c>
      <c r="AK17" s="21"/>
    </row>
    <row r="18" spans="1:39" s="51" customFormat="1" ht="18" customHeight="1">
      <c r="A18" s="50"/>
      <c r="B18" s="20" t="str">
        <f>'Category Index'!B11</f>
        <v>04</v>
      </c>
      <c r="C18" s="471" t="str">
        <f>'Category Index'!C11</f>
        <v>Mains Replacement - North Adelaide Block Replacement</v>
      </c>
      <c r="D18" s="555" t="s">
        <v>500</v>
      </c>
      <c r="E18" s="551" t="s">
        <v>500</v>
      </c>
      <c r="F18" s="551" t="s">
        <v>500</v>
      </c>
      <c r="G18" s="551" t="s">
        <v>500</v>
      </c>
      <c r="H18" s="552" t="s">
        <v>500</v>
      </c>
      <c r="I18" s="553" t="s">
        <v>500</v>
      </c>
      <c r="J18" s="21"/>
      <c r="K18" s="20" t="str">
        <f t="shared" si="6"/>
        <v>04</v>
      </c>
      <c r="L18" s="20" t="str">
        <f t="shared" si="7"/>
        <v>Mains Replacement - North Adelaide Block Replacement</v>
      </c>
      <c r="M18" s="555" t="s">
        <v>500</v>
      </c>
      <c r="N18" s="551" t="s">
        <v>500</v>
      </c>
      <c r="O18" s="551" t="s">
        <v>500</v>
      </c>
      <c r="P18" s="551" t="s">
        <v>500</v>
      </c>
      <c r="Q18" s="552" t="s">
        <v>500</v>
      </c>
      <c r="R18" s="553" t="s">
        <v>500</v>
      </c>
      <c r="S18" s="21"/>
      <c r="T18" s="20" t="str">
        <f t="shared" si="8"/>
        <v>04</v>
      </c>
      <c r="U18" s="20" t="str">
        <f t="shared" si="8"/>
        <v>Mains Replacement - North Adelaide Block Replacement</v>
      </c>
      <c r="V18" s="555" t="s">
        <v>500</v>
      </c>
      <c r="W18" s="551" t="s">
        <v>500</v>
      </c>
      <c r="X18" s="551" t="s">
        <v>500</v>
      </c>
      <c r="Y18" s="551" t="s">
        <v>500</v>
      </c>
      <c r="Z18" s="552" t="s">
        <v>500</v>
      </c>
      <c r="AA18" s="553" t="s">
        <v>500</v>
      </c>
      <c r="AB18" s="50"/>
      <c r="AC18" s="20" t="str">
        <f t="shared" si="9"/>
        <v>04</v>
      </c>
      <c r="AD18" s="20" t="str">
        <f t="shared" si="9"/>
        <v>Mains Replacement - North Adelaide Block Replacement</v>
      </c>
      <c r="AE18" s="555" t="s">
        <v>500</v>
      </c>
      <c r="AF18" s="551" t="s">
        <v>500</v>
      </c>
      <c r="AG18" s="551" t="s">
        <v>500</v>
      </c>
      <c r="AH18" s="551" t="s">
        <v>500</v>
      </c>
      <c r="AI18" s="552" t="s">
        <v>500</v>
      </c>
      <c r="AJ18" s="553" t="s">
        <v>500</v>
      </c>
      <c r="AK18" s="21"/>
    </row>
    <row r="19" spans="1:39" s="51" customFormat="1" ht="18" customHeight="1">
      <c r="A19" s="50"/>
      <c r="B19" s="20" t="str">
        <f>'Category Index'!B12</f>
        <v>05</v>
      </c>
      <c r="C19" s="471" t="str">
        <f>'Category Index'!C12</f>
        <v>Mains Replacement - Piecemeal Replacement</v>
      </c>
      <c r="D19" s="555" t="s">
        <v>500</v>
      </c>
      <c r="E19" s="551" t="s">
        <v>500</v>
      </c>
      <c r="F19" s="551" t="s">
        <v>500</v>
      </c>
      <c r="G19" s="551" t="s">
        <v>500</v>
      </c>
      <c r="H19" s="552" t="s">
        <v>500</v>
      </c>
      <c r="I19" s="553" t="s">
        <v>500</v>
      </c>
      <c r="J19" s="21"/>
      <c r="K19" s="20" t="str">
        <f t="shared" si="6"/>
        <v>05</v>
      </c>
      <c r="L19" s="20" t="str">
        <f t="shared" si="7"/>
        <v>Mains Replacement - Piecemeal Replacement</v>
      </c>
      <c r="M19" s="555" t="s">
        <v>500</v>
      </c>
      <c r="N19" s="551" t="s">
        <v>500</v>
      </c>
      <c r="O19" s="551" t="s">
        <v>500</v>
      </c>
      <c r="P19" s="551" t="s">
        <v>500</v>
      </c>
      <c r="Q19" s="552" t="s">
        <v>500</v>
      </c>
      <c r="R19" s="553" t="s">
        <v>500</v>
      </c>
      <c r="S19" s="21"/>
      <c r="T19" s="20" t="str">
        <f t="shared" si="8"/>
        <v>05</v>
      </c>
      <c r="U19" s="20" t="str">
        <f t="shared" si="8"/>
        <v>Mains Replacement - Piecemeal Replacement</v>
      </c>
      <c r="V19" s="555" t="s">
        <v>500</v>
      </c>
      <c r="W19" s="551" t="s">
        <v>500</v>
      </c>
      <c r="X19" s="551" t="s">
        <v>500</v>
      </c>
      <c r="Y19" s="551" t="s">
        <v>500</v>
      </c>
      <c r="Z19" s="552" t="s">
        <v>500</v>
      </c>
      <c r="AA19" s="553" t="s">
        <v>500</v>
      </c>
      <c r="AB19" s="50"/>
      <c r="AC19" s="20" t="str">
        <f t="shared" si="9"/>
        <v>05</v>
      </c>
      <c r="AD19" s="20" t="str">
        <f t="shared" si="9"/>
        <v>Mains Replacement - Piecemeal Replacement</v>
      </c>
      <c r="AE19" s="555" t="s">
        <v>500</v>
      </c>
      <c r="AF19" s="551" t="s">
        <v>500</v>
      </c>
      <c r="AG19" s="551" t="s">
        <v>500</v>
      </c>
      <c r="AH19" s="551" t="s">
        <v>500</v>
      </c>
      <c r="AI19" s="552" t="s">
        <v>500</v>
      </c>
      <c r="AJ19" s="553" t="s">
        <v>500</v>
      </c>
      <c r="AK19" s="21"/>
    </row>
    <row r="20" spans="1:39" s="51" customFormat="1" ht="18" customHeight="1">
      <c r="A20" s="50"/>
      <c r="B20" s="20" t="str">
        <f>'Category Index'!B13</f>
        <v>06</v>
      </c>
      <c r="C20" s="471" t="str">
        <f>'Category Index'!C13</f>
        <v>Mains Replacement - HDPE Replacement Class 250</v>
      </c>
      <c r="D20" s="555" t="s">
        <v>500</v>
      </c>
      <c r="E20" s="551" t="s">
        <v>500</v>
      </c>
      <c r="F20" s="551" t="s">
        <v>500</v>
      </c>
      <c r="G20" s="551" t="s">
        <v>500</v>
      </c>
      <c r="H20" s="552" t="s">
        <v>500</v>
      </c>
      <c r="I20" s="553" t="s">
        <v>500</v>
      </c>
      <c r="J20" s="21"/>
      <c r="K20" s="20" t="str">
        <f t="shared" si="6"/>
        <v>06</v>
      </c>
      <c r="L20" s="20" t="str">
        <f t="shared" si="7"/>
        <v>Mains Replacement - HDPE Replacement Class 250</v>
      </c>
      <c r="M20" s="555" t="s">
        <v>500</v>
      </c>
      <c r="N20" s="551" t="s">
        <v>500</v>
      </c>
      <c r="O20" s="551" t="s">
        <v>500</v>
      </c>
      <c r="P20" s="551" t="s">
        <v>500</v>
      </c>
      <c r="Q20" s="552" t="s">
        <v>500</v>
      </c>
      <c r="R20" s="553" t="s">
        <v>500</v>
      </c>
      <c r="S20" s="21"/>
      <c r="T20" s="20" t="str">
        <f t="shared" si="8"/>
        <v>06</v>
      </c>
      <c r="U20" s="20" t="str">
        <f t="shared" si="8"/>
        <v>Mains Replacement - HDPE Replacement Class 250</v>
      </c>
      <c r="V20" s="555" t="s">
        <v>500</v>
      </c>
      <c r="W20" s="551" t="s">
        <v>500</v>
      </c>
      <c r="X20" s="551" t="s">
        <v>500</v>
      </c>
      <c r="Y20" s="551" t="s">
        <v>500</v>
      </c>
      <c r="Z20" s="552" t="s">
        <v>500</v>
      </c>
      <c r="AA20" s="553" t="s">
        <v>500</v>
      </c>
      <c r="AB20" s="50"/>
      <c r="AC20" s="20" t="str">
        <f t="shared" si="9"/>
        <v>06</v>
      </c>
      <c r="AD20" s="20" t="str">
        <f t="shared" si="9"/>
        <v>Mains Replacement - HDPE Replacement Class 250</v>
      </c>
      <c r="AE20" s="555" t="s">
        <v>500</v>
      </c>
      <c r="AF20" s="551" t="s">
        <v>500</v>
      </c>
      <c r="AG20" s="551" t="s">
        <v>500</v>
      </c>
      <c r="AH20" s="551" t="s">
        <v>500</v>
      </c>
      <c r="AI20" s="552" t="s">
        <v>500</v>
      </c>
      <c r="AJ20" s="553" t="s">
        <v>500</v>
      </c>
      <c r="AK20" s="21"/>
    </row>
    <row r="21" spans="1:39" s="51" customFormat="1" ht="18" customHeight="1">
      <c r="A21" s="50"/>
      <c r="B21" s="20" t="str">
        <f>'Category Index'!B14</f>
        <v>07</v>
      </c>
      <c r="C21" s="471" t="str">
        <f>'Category Index'!C14</f>
        <v>Mains Replacement - HDPE 575 DN40 MP</v>
      </c>
      <c r="D21" s="555" t="s">
        <v>500</v>
      </c>
      <c r="E21" s="551" t="s">
        <v>500</v>
      </c>
      <c r="F21" s="551" t="s">
        <v>500</v>
      </c>
      <c r="G21" s="551" t="s">
        <v>500</v>
      </c>
      <c r="H21" s="552" t="s">
        <v>500</v>
      </c>
      <c r="I21" s="553" t="s">
        <v>500</v>
      </c>
      <c r="J21" s="21"/>
      <c r="K21" s="20" t="str">
        <f t="shared" si="6"/>
        <v>07</v>
      </c>
      <c r="L21" s="20" t="str">
        <f t="shared" si="7"/>
        <v>Mains Replacement - HDPE 575 DN40 MP</v>
      </c>
      <c r="M21" s="555" t="s">
        <v>500</v>
      </c>
      <c r="N21" s="551" t="s">
        <v>500</v>
      </c>
      <c r="O21" s="551" t="s">
        <v>500</v>
      </c>
      <c r="P21" s="551" t="s">
        <v>500</v>
      </c>
      <c r="Q21" s="552" t="s">
        <v>500</v>
      </c>
      <c r="R21" s="553" t="s">
        <v>500</v>
      </c>
      <c r="S21" s="21"/>
      <c r="T21" s="20" t="str">
        <f t="shared" si="8"/>
        <v>07</v>
      </c>
      <c r="U21" s="20" t="str">
        <f t="shared" si="8"/>
        <v>Mains Replacement - HDPE 575 DN40 MP</v>
      </c>
      <c r="V21" s="555" t="s">
        <v>500</v>
      </c>
      <c r="W21" s="551" t="s">
        <v>500</v>
      </c>
      <c r="X21" s="551" t="s">
        <v>500</v>
      </c>
      <c r="Y21" s="551" t="s">
        <v>500</v>
      </c>
      <c r="Z21" s="552" t="s">
        <v>500</v>
      </c>
      <c r="AA21" s="553" t="s">
        <v>500</v>
      </c>
      <c r="AB21" s="50"/>
      <c r="AC21" s="20" t="str">
        <f t="shared" si="9"/>
        <v>07</v>
      </c>
      <c r="AD21" s="20" t="str">
        <f t="shared" si="9"/>
        <v>Mains Replacement - HDPE 575 DN40 MP</v>
      </c>
      <c r="AE21" s="555" t="s">
        <v>500</v>
      </c>
      <c r="AF21" s="551" t="s">
        <v>500</v>
      </c>
      <c r="AG21" s="551" t="s">
        <v>500</v>
      </c>
      <c r="AH21" s="551" t="s">
        <v>500</v>
      </c>
      <c r="AI21" s="552" t="s">
        <v>500</v>
      </c>
      <c r="AJ21" s="553" t="s">
        <v>500</v>
      </c>
      <c r="AK21" s="21"/>
    </row>
    <row r="22" spans="1:39" s="51" customFormat="1" ht="18" customHeight="1">
      <c r="A22" s="50"/>
      <c r="B22" s="20" t="str">
        <f>'Category Index'!B15</f>
        <v>08</v>
      </c>
      <c r="C22" s="473" t="str">
        <f>'Category Index'!C15</f>
        <v>Mains Replacement - HDPE 575 DN40 HP</v>
      </c>
      <c r="D22" s="554" t="s">
        <v>500</v>
      </c>
      <c r="E22" s="551" t="s">
        <v>500</v>
      </c>
      <c r="F22" s="551" t="s">
        <v>500</v>
      </c>
      <c r="G22" s="551" t="s">
        <v>500</v>
      </c>
      <c r="H22" s="552" t="s">
        <v>500</v>
      </c>
      <c r="I22" s="553" t="s">
        <v>500</v>
      </c>
      <c r="J22" s="21"/>
      <c r="K22" s="20" t="str">
        <f t="shared" si="6"/>
        <v>08</v>
      </c>
      <c r="L22" s="20" t="str">
        <f t="shared" si="7"/>
        <v>Mains Replacement - HDPE 575 DN40 HP</v>
      </c>
      <c r="M22" s="554" t="s">
        <v>500</v>
      </c>
      <c r="N22" s="551" t="s">
        <v>500</v>
      </c>
      <c r="O22" s="551" t="s">
        <v>500</v>
      </c>
      <c r="P22" s="551" t="s">
        <v>500</v>
      </c>
      <c r="Q22" s="552" t="s">
        <v>500</v>
      </c>
      <c r="R22" s="553" t="s">
        <v>500</v>
      </c>
      <c r="S22" s="21"/>
      <c r="T22" s="20" t="str">
        <f t="shared" si="8"/>
        <v>08</v>
      </c>
      <c r="U22" s="20" t="str">
        <f t="shared" si="8"/>
        <v>Mains Replacement - HDPE 575 DN40 HP</v>
      </c>
      <c r="V22" s="554" t="s">
        <v>500</v>
      </c>
      <c r="W22" s="551" t="s">
        <v>500</v>
      </c>
      <c r="X22" s="551" t="s">
        <v>500</v>
      </c>
      <c r="Y22" s="551" t="s">
        <v>500</v>
      </c>
      <c r="Z22" s="552" t="s">
        <v>500</v>
      </c>
      <c r="AA22" s="553" t="s">
        <v>500</v>
      </c>
      <c r="AB22" s="50"/>
      <c r="AC22" s="20" t="str">
        <f t="shared" si="9"/>
        <v>08</v>
      </c>
      <c r="AD22" s="20" t="str">
        <f t="shared" si="9"/>
        <v>Mains Replacement - HDPE 575 DN40 HP</v>
      </c>
      <c r="AE22" s="554" t="s">
        <v>500</v>
      </c>
      <c r="AF22" s="551" t="s">
        <v>500</v>
      </c>
      <c r="AG22" s="551" t="s">
        <v>500</v>
      </c>
      <c r="AH22" s="551" t="s">
        <v>500</v>
      </c>
      <c r="AI22" s="552" t="s">
        <v>500</v>
      </c>
      <c r="AJ22" s="553" t="s">
        <v>500</v>
      </c>
      <c r="AK22" s="21"/>
    </row>
    <row r="23" spans="1:39" s="329" customFormat="1" ht="18" customHeight="1" thickBot="1">
      <c r="A23" s="227"/>
      <c r="B23" s="16"/>
      <c r="C23" s="17" t="s">
        <v>68</v>
      </c>
      <c r="D23" s="532">
        <v>43.63655</v>
      </c>
      <c r="E23" s="533">
        <v>43.63655</v>
      </c>
      <c r="F23" s="533">
        <v>42.547260000000001</v>
      </c>
      <c r="G23" s="533">
        <v>41.415259999999996</v>
      </c>
      <c r="H23" s="534">
        <v>34.862780000000001</v>
      </c>
      <c r="I23" s="533">
        <v>206.0984</v>
      </c>
      <c r="J23" s="227"/>
      <c r="K23" s="16"/>
      <c r="L23" s="17" t="s">
        <v>68</v>
      </c>
      <c r="M23" s="532">
        <v>45.117536882519772</v>
      </c>
      <c r="N23" s="533">
        <v>45.117536882519772</v>
      </c>
      <c r="O23" s="533">
        <v>43.99127731913174</v>
      </c>
      <c r="P23" s="533">
        <v>42.820858215169295</v>
      </c>
      <c r="Q23" s="534">
        <v>36.045992693674748</v>
      </c>
      <c r="R23" s="533">
        <v>213.09320199301533</v>
      </c>
      <c r="S23" s="227"/>
      <c r="T23" s="16"/>
      <c r="U23" s="17" t="s">
        <v>68</v>
      </c>
      <c r="V23" s="532">
        <v>45.390395547477837</v>
      </c>
      <c r="W23" s="533">
        <v>45.402081825681982</v>
      </c>
      <c r="X23" s="533">
        <v>44.338062318271206</v>
      </c>
      <c r="Y23" s="533">
        <v>43.336718350694177</v>
      </c>
      <c r="Z23" s="534">
        <v>36.703940863136154</v>
      </c>
      <c r="AA23" s="533">
        <v>215.17119890526132</v>
      </c>
      <c r="AB23" s="227"/>
      <c r="AC23" s="16"/>
      <c r="AD23" s="17" t="s">
        <v>68</v>
      </c>
      <c r="AE23" s="405">
        <v>0.27285866495805711</v>
      </c>
      <c r="AF23" s="328">
        <v>0.28454494316221091</v>
      </c>
      <c r="AG23" s="328">
        <v>0.34678499913945959</v>
      </c>
      <c r="AH23" s="328">
        <v>0.5158601355248793</v>
      </c>
      <c r="AI23" s="406">
        <v>0.65794816946140777</v>
      </c>
      <c r="AJ23" s="533">
        <v>2.0779969122460145</v>
      </c>
      <c r="AK23" s="227"/>
    </row>
    <row r="24" spans="1:39" s="51" customFormat="1" ht="18" customHeight="1">
      <c r="A24" s="50"/>
      <c r="B24" s="56"/>
      <c r="C24" s="57"/>
      <c r="D24" s="9"/>
      <c r="E24" s="9"/>
      <c r="F24" s="9"/>
      <c r="G24" s="9"/>
      <c r="H24" s="9"/>
      <c r="I24" s="9"/>
      <c r="J24" s="21"/>
      <c r="K24" s="56"/>
      <c r="L24" s="57"/>
      <c r="M24" s="9"/>
      <c r="N24" s="9"/>
      <c r="O24" s="9"/>
      <c r="P24" s="9"/>
      <c r="Q24" s="9"/>
      <c r="R24" s="9"/>
      <c r="S24" s="21"/>
      <c r="T24" s="56"/>
      <c r="U24" s="57"/>
      <c r="V24" s="9"/>
      <c r="W24" s="9"/>
      <c r="X24" s="9"/>
      <c r="Y24" s="9"/>
      <c r="Z24" s="9"/>
      <c r="AA24" s="9"/>
      <c r="AB24" s="50"/>
      <c r="AC24" s="56"/>
      <c r="AD24" s="57"/>
      <c r="AE24" s="9"/>
      <c r="AF24" s="9"/>
      <c r="AG24" s="9"/>
      <c r="AH24" s="9"/>
      <c r="AI24" s="9"/>
      <c r="AJ24" s="9"/>
      <c r="AK24" s="21"/>
    </row>
    <row r="25" spans="1:39" s="55" customFormat="1" ht="24" customHeight="1">
      <c r="A25" s="53"/>
      <c r="B25" s="213" t="s">
        <v>451</v>
      </c>
      <c r="C25" s="213"/>
      <c r="D25" s="214"/>
      <c r="E25" s="214"/>
      <c r="F25" s="214"/>
      <c r="G25" s="214"/>
      <c r="H25" s="214"/>
      <c r="I25" s="214"/>
      <c r="J25" s="21"/>
      <c r="K25" s="213" t="s">
        <v>459</v>
      </c>
      <c r="L25" s="213"/>
      <c r="M25" s="214"/>
      <c r="N25" s="214"/>
      <c r="O25" s="214"/>
      <c r="P25" s="214"/>
      <c r="Q25" s="214"/>
      <c r="R25" s="214"/>
      <c r="S25" s="21"/>
      <c r="T25" s="213" t="s">
        <v>467</v>
      </c>
      <c r="U25" s="213"/>
      <c r="V25" s="214"/>
      <c r="W25" s="214"/>
      <c r="X25" s="214"/>
      <c r="Y25" s="214"/>
      <c r="Z25" s="214"/>
      <c r="AA25" s="214"/>
      <c r="AB25" s="50"/>
      <c r="AC25" s="213" t="s">
        <v>440</v>
      </c>
      <c r="AD25" s="213"/>
      <c r="AE25" s="214"/>
      <c r="AF25" s="214"/>
      <c r="AG25" s="214"/>
      <c r="AH25" s="214"/>
      <c r="AI25" s="214"/>
      <c r="AJ25" s="214"/>
      <c r="AK25" s="21"/>
    </row>
    <row r="26" spans="1:39" s="51" customFormat="1" ht="18" customHeight="1">
      <c r="A26" s="50"/>
      <c r="B26" s="56"/>
      <c r="C26" s="57"/>
      <c r="D26" s="9"/>
      <c r="E26" s="9"/>
      <c r="F26" s="9"/>
      <c r="G26" s="9"/>
      <c r="H26" s="9"/>
      <c r="I26" s="9"/>
      <c r="J26" s="21"/>
      <c r="K26" s="56"/>
      <c r="L26" s="57"/>
      <c r="M26" s="9"/>
      <c r="N26" s="9"/>
      <c r="O26" s="9"/>
      <c r="P26" s="9"/>
      <c r="Q26" s="9"/>
      <c r="R26" s="9"/>
      <c r="S26" s="21"/>
      <c r="T26" s="56"/>
      <c r="U26" s="57"/>
      <c r="V26" s="9"/>
      <c r="W26" s="9"/>
      <c r="X26" s="9"/>
      <c r="Y26" s="9"/>
      <c r="Z26" s="9"/>
      <c r="AA26" s="9"/>
      <c r="AB26" s="50"/>
      <c r="AC26" s="56"/>
      <c r="AD26" s="57"/>
      <c r="AE26" s="9"/>
      <c r="AF26" s="9"/>
      <c r="AG26" s="9"/>
      <c r="AH26" s="9"/>
      <c r="AI26" s="9"/>
      <c r="AJ26" s="9"/>
      <c r="AK26" s="21"/>
    </row>
    <row r="27" spans="1:39" s="255" customFormat="1" ht="33.75">
      <c r="A27" s="9"/>
      <c r="B27" s="7"/>
      <c r="C27" s="8"/>
      <c r="D27" s="254" t="s">
        <v>227</v>
      </c>
      <c r="E27" s="253" t="s">
        <v>228</v>
      </c>
      <c r="F27" s="253" t="s">
        <v>229</v>
      </c>
      <c r="G27" s="253" t="s">
        <v>230</v>
      </c>
      <c r="H27" s="491" t="s">
        <v>231</v>
      </c>
      <c r="I27" s="252" t="s">
        <v>226</v>
      </c>
      <c r="J27" s="34"/>
      <c r="K27" s="7"/>
      <c r="L27" s="8"/>
      <c r="M27" s="254" t="s">
        <v>227</v>
      </c>
      <c r="N27" s="253" t="s">
        <v>228</v>
      </c>
      <c r="O27" s="253" t="s">
        <v>229</v>
      </c>
      <c r="P27" s="253" t="s">
        <v>230</v>
      </c>
      <c r="Q27" s="491" t="s">
        <v>231</v>
      </c>
      <c r="R27" s="252" t="s">
        <v>226</v>
      </c>
      <c r="S27" s="34"/>
      <c r="T27" s="7"/>
      <c r="U27" s="8"/>
      <c r="V27" s="254" t="str">
        <f>M27</f>
        <v>2021/22</v>
      </c>
      <c r="W27" s="253" t="str">
        <f>N27</f>
        <v>2022/23</v>
      </c>
      <c r="X27" s="253" t="str">
        <f>O27</f>
        <v>2023/24</v>
      </c>
      <c r="Y27" s="253" t="str">
        <f>P27</f>
        <v>2024/25</v>
      </c>
      <c r="Z27" s="491" t="str">
        <f>Q27</f>
        <v>2025/26</v>
      </c>
      <c r="AA27" s="252" t="str">
        <f>AA9</f>
        <v>Total for 
2021/22 to 2025/26</v>
      </c>
      <c r="AB27" s="9"/>
      <c r="AC27" s="7"/>
      <c r="AD27" s="8"/>
      <c r="AE27" s="254" t="str">
        <f t="shared" ref="AE27:AJ27" si="10">V27</f>
        <v>2021/22</v>
      </c>
      <c r="AF27" s="253" t="str">
        <f t="shared" si="10"/>
        <v>2022/23</v>
      </c>
      <c r="AG27" s="253" t="str">
        <f t="shared" si="10"/>
        <v>2023/24</v>
      </c>
      <c r="AH27" s="253" t="str">
        <f t="shared" si="10"/>
        <v>2024/25</v>
      </c>
      <c r="AI27" s="491" t="str">
        <f t="shared" si="10"/>
        <v>2025/26</v>
      </c>
      <c r="AJ27" s="252" t="str">
        <f t="shared" si="10"/>
        <v>Total for 
2021/22 to 2025/26</v>
      </c>
      <c r="AK27" s="34"/>
    </row>
    <row r="28" spans="1:39" s="51" customFormat="1" ht="18" customHeight="1">
      <c r="A28" s="50"/>
      <c r="B28" s="20" t="str">
        <f>'Category Index'!B16</f>
        <v>09</v>
      </c>
      <c r="C28" s="474" t="str">
        <f>'Category Index'!C16</f>
        <v>Inline Camera Inspection</v>
      </c>
      <c r="D28" s="560" t="s">
        <v>500</v>
      </c>
      <c r="E28" s="551" t="s">
        <v>500</v>
      </c>
      <c r="F28" s="551" t="s">
        <v>500</v>
      </c>
      <c r="G28" s="551" t="s">
        <v>500</v>
      </c>
      <c r="H28" s="552" t="s">
        <v>500</v>
      </c>
      <c r="I28" s="553" t="s">
        <v>500</v>
      </c>
      <c r="J28" s="21"/>
      <c r="K28" s="20" t="str">
        <f t="shared" ref="K28" si="11">B28</f>
        <v>09</v>
      </c>
      <c r="L28" s="20" t="str">
        <f t="shared" ref="L28" si="12">C28</f>
        <v>Inline Camera Inspection</v>
      </c>
      <c r="M28" s="560" t="s">
        <v>500</v>
      </c>
      <c r="N28" s="551" t="s">
        <v>500</v>
      </c>
      <c r="O28" s="551" t="s">
        <v>500</v>
      </c>
      <c r="P28" s="551" t="s">
        <v>500</v>
      </c>
      <c r="Q28" s="552" t="s">
        <v>500</v>
      </c>
      <c r="R28" s="553" t="s">
        <v>500</v>
      </c>
      <c r="S28" s="21"/>
      <c r="T28" s="20" t="str">
        <f>B28</f>
        <v>09</v>
      </c>
      <c r="U28" s="20" t="str">
        <f>C28</f>
        <v>Inline Camera Inspection</v>
      </c>
      <c r="V28" s="560" t="s">
        <v>500</v>
      </c>
      <c r="W28" s="551" t="s">
        <v>500</v>
      </c>
      <c r="X28" s="551" t="s">
        <v>500</v>
      </c>
      <c r="Y28" s="551" t="s">
        <v>500</v>
      </c>
      <c r="Z28" s="552" t="s">
        <v>500</v>
      </c>
      <c r="AA28" s="553" t="s">
        <v>500</v>
      </c>
      <c r="AB28" s="50"/>
      <c r="AC28" s="20" t="str">
        <f>B28</f>
        <v>09</v>
      </c>
      <c r="AD28" s="20" t="str">
        <f>C28</f>
        <v>Inline Camera Inspection</v>
      </c>
      <c r="AE28" s="560" t="s">
        <v>500</v>
      </c>
      <c r="AF28" s="551" t="s">
        <v>500</v>
      </c>
      <c r="AG28" s="551" t="s">
        <v>500</v>
      </c>
      <c r="AH28" s="551" t="s">
        <v>500</v>
      </c>
      <c r="AI28" s="552" t="s">
        <v>500</v>
      </c>
      <c r="AJ28" s="553" t="s">
        <v>500</v>
      </c>
      <c r="AK28" s="21"/>
    </row>
    <row r="29" spans="1:39" s="329" customFormat="1" ht="18" customHeight="1" thickBot="1">
      <c r="A29" s="227"/>
      <c r="B29" s="18"/>
      <c r="C29" s="18" t="s">
        <v>330</v>
      </c>
      <c r="D29" s="557" t="s">
        <v>500</v>
      </c>
      <c r="E29" s="558" t="s">
        <v>500</v>
      </c>
      <c r="F29" s="558" t="s">
        <v>500</v>
      </c>
      <c r="G29" s="558" t="s">
        <v>500</v>
      </c>
      <c r="H29" s="559" t="s">
        <v>500</v>
      </c>
      <c r="I29" s="558" t="s">
        <v>500</v>
      </c>
      <c r="J29" s="227"/>
      <c r="K29" s="18"/>
      <c r="L29" s="18" t="s">
        <v>330</v>
      </c>
      <c r="M29" s="557" t="s">
        <v>500</v>
      </c>
      <c r="N29" s="558" t="s">
        <v>500</v>
      </c>
      <c r="O29" s="558" t="s">
        <v>500</v>
      </c>
      <c r="P29" s="558" t="s">
        <v>500</v>
      </c>
      <c r="Q29" s="559" t="s">
        <v>500</v>
      </c>
      <c r="R29" s="558" t="s">
        <v>500</v>
      </c>
      <c r="S29" s="227"/>
      <c r="T29" s="18"/>
      <c r="U29" s="18" t="s">
        <v>330</v>
      </c>
      <c r="V29" s="557" t="s">
        <v>500</v>
      </c>
      <c r="W29" s="558" t="s">
        <v>500</v>
      </c>
      <c r="X29" s="558" t="s">
        <v>500</v>
      </c>
      <c r="Y29" s="558" t="s">
        <v>500</v>
      </c>
      <c r="Z29" s="559" t="s">
        <v>500</v>
      </c>
      <c r="AA29" s="558" t="s">
        <v>500</v>
      </c>
      <c r="AB29" s="227"/>
      <c r="AC29" s="18"/>
      <c r="AD29" s="18" t="s">
        <v>330</v>
      </c>
      <c r="AE29" s="557" t="s">
        <v>500</v>
      </c>
      <c r="AF29" s="558" t="s">
        <v>500</v>
      </c>
      <c r="AG29" s="558" t="s">
        <v>500</v>
      </c>
      <c r="AH29" s="558" t="s">
        <v>500</v>
      </c>
      <c r="AI29" s="559" t="s">
        <v>500</v>
      </c>
      <c r="AJ29" s="558" t="s">
        <v>500</v>
      </c>
      <c r="AK29" s="227"/>
    </row>
    <row r="30" spans="1:39" s="51" customFormat="1" ht="18" customHeight="1">
      <c r="A30" s="50"/>
      <c r="B30" s="56"/>
      <c r="C30" s="57"/>
      <c r="D30" s="9"/>
      <c r="E30" s="9"/>
      <c r="F30" s="9"/>
      <c r="G30" s="9"/>
      <c r="H30" s="9"/>
      <c r="I30" s="9"/>
      <c r="J30" s="21"/>
      <c r="K30" s="56"/>
      <c r="L30" s="57"/>
      <c r="M30" s="9"/>
      <c r="N30" s="9"/>
      <c r="O30" s="9"/>
      <c r="P30" s="9"/>
      <c r="Q30" s="9"/>
      <c r="R30" s="9"/>
      <c r="S30" s="21"/>
      <c r="T30" s="56"/>
      <c r="U30" s="57"/>
      <c r="V30" s="9"/>
      <c r="W30" s="9"/>
      <c r="X30" s="9"/>
      <c r="Y30" s="9"/>
      <c r="Z30" s="9"/>
      <c r="AA30" s="9"/>
      <c r="AB30" s="50"/>
      <c r="AC30" s="56"/>
      <c r="AD30" s="57"/>
      <c r="AE30" s="9"/>
      <c r="AF30" s="9"/>
      <c r="AG30" s="9"/>
      <c r="AH30" s="9"/>
      <c r="AI30" s="9"/>
      <c r="AJ30" s="9"/>
      <c r="AK30" s="21"/>
    </row>
    <row r="31" spans="1:39" s="55" customFormat="1" ht="24" customHeight="1">
      <c r="A31" s="53"/>
      <c r="B31" s="213" t="s">
        <v>452</v>
      </c>
      <c r="C31" s="213"/>
      <c r="D31" s="214"/>
      <c r="E31" s="214"/>
      <c r="F31" s="214"/>
      <c r="G31" s="214"/>
      <c r="H31" s="214"/>
      <c r="I31" s="214"/>
      <c r="J31" s="21"/>
      <c r="K31" s="213" t="s">
        <v>460</v>
      </c>
      <c r="L31" s="213"/>
      <c r="M31" s="214"/>
      <c r="N31" s="214"/>
      <c r="O31" s="214"/>
      <c r="P31" s="214"/>
      <c r="Q31" s="214"/>
      <c r="R31" s="214"/>
      <c r="S31" s="21"/>
      <c r="T31" s="213" t="s">
        <v>468</v>
      </c>
      <c r="U31" s="213"/>
      <c r="V31" s="214"/>
      <c r="W31" s="214"/>
      <c r="X31" s="214"/>
      <c r="Y31" s="214"/>
      <c r="Z31" s="214"/>
      <c r="AA31" s="214"/>
      <c r="AB31" s="50"/>
      <c r="AC31" s="213" t="s">
        <v>441</v>
      </c>
      <c r="AD31" s="213"/>
      <c r="AE31" s="214"/>
      <c r="AF31" s="214"/>
      <c r="AG31" s="214"/>
      <c r="AH31" s="214"/>
      <c r="AI31" s="214"/>
      <c r="AJ31" s="214"/>
      <c r="AK31" s="21"/>
      <c r="AL31" s="51"/>
      <c r="AM31" s="51"/>
    </row>
    <row r="32" spans="1:39" s="51" customFormat="1" ht="18" customHeight="1">
      <c r="A32" s="50"/>
      <c r="B32" s="56"/>
      <c r="C32" s="57"/>
      <c r="D32" s="9"/>
      <c r="E32" s="9"/>
      <c r="F32" s="9"/>
      <c r="G32" s="9"/>
      <c r="H32" s="9"/>
      <c r="I32" s="9"/>
      <c r="J32" s="21"/>
      <c r="K32" s="56"/>
      <c r="L32" s="57"/>
      <c r="M32" s="9"/>
      <c r="N32" s="9"/>
      <c r="O32" s="9"/>
      <c r="P32" s="9"/>
      <c r="Q32" s="9"/>
      <c r="R32" s="9"/>
      <c r="S32" s="21"/>
      <c r="T32" s="56"/>
      <c r="U32" s="57"/>
      <c r="V32" s="9"/>
      <c r="W32" s="9"/>
      <c r="X32" s="9"/>
      <c r="Y32" s="9"/>
      <c r="Z32" s="9"/>
      <c r="AA32" s="9"/>
      <c r="AB32" s="50"/>
      <c r="AC32" s="56"/>
      <c r="AD32" s="57"/>
      <c r="AE32" s="9"/>
      <c r="AF32" s="9"/>
      <c r="AG32" s="9"/>
      <c r="AH32" s="9"/>
      <c r="AI32" s="9"/>
      <c r="AJ32" s="9"/>
      <c r="AK32" s="21"/>
    </row>
    <row r="33" spans="1:39" s="255" customFormat="1" ht="33.75">
      <c r="A33" s="9"/>
      <c r="B33" s="7"/>
      <c r="C33" s="8"/>
      <c r="D33" s="254" t="s">
        <v>227</v>
      </c>
      <c r="E33" s="253" t="s">
        <v>228</v>
      </c>
      <c r="F33" s="253" t="s">
        <v>229</v>
      </c>
      <c r="G33" s="253" t="s">
        <v>230</v>
      </c>
      <c r="H33" s="491" t="s">
        <v>231</v>
      </c>
      <c r="I33" s="252" t="s">
        <v>226</v>
      </c>
      <c r="J33" s="34"/>
      <c r="K33" s="7"/>
      <c r="L33" s="8"/>
      <c r="M33" s="254" t="s">
        <v>227</v>
      </c>
      <c r="N33" s="253" t="s">
        <v>228</v>
      </c>
      <c r="O33" s="253" t="s">
        <v>229</v>
      </c>
      <c r="P33" s="253" t="s">
        <v>230</v>
      </c>
      <c r="Q33" s="491" t="s">
        <v>231</v>
      </c>
      <c r="R33" s="252" t="s">
        <v>226</v>
      </c>
      <c r="S33" s="34"/>
      <c r="T33" s="7"/>
      <c r="U33" s="8"/>
      <c r="V33" s="492" t="str">
        <f t="shared" ref="V33:AA33" si="13">V16</f>
        <v>2021/22</v>
      </c>
      <c r="W33" s="252" t="str">
        <f t="shared" si="13"/>
        <v>2022/23</v>
      </c>
      <c r="X33" s="252" t="str">
        <f t="shared" si="13"/>
        <v>2023/24</v>
      </c>
      <c r="Y33" s="252" t="str">
        <f t="shared" si="13"/>
        <v>2024/25</v>
      </c>
      <c r="Z33" s="493" t="str">
        <f t="shared" si="13"/>
        <v>2025/26</v>
      </c>
      <c r="AA33" s="252" t="str">
        <f t="shared" si="13"/>
        <v>Total for 
2021/22 to 2025/26</v>
      </c>
      <c r="AB33" s="9"/>
      <c r="AC33" s="7"/>
      <c r="AD33" s="8"/>
      <c r="AE33" s="492" t="str">
        <f t="shared" ref="AE33:AJ33" si="14">AE16</f>
        <v>2021/22</v>
      </c>
      <c r="AF33" s="252" t="str">
        <f t="shared" si="14"/>
        <v>2022/23</v>
      </c>
      <c r="AG33" s="252" t="str">
        <f t="shared" si="14"/>
        <v>2023/24</v>
      </c>
      <c r="AH33" s="252" t="str">
        <f t="shared" si="14"/>
        <v>2024/25</v>
      </c>
      <c r="AI33" s="493" t="str">
        <f t="shared" si="14"/>
        <v>2025/26</v>
      </c>
      <c r="AJ33" s="252" t="str">
        <f t="shared" si="14"/>
        <v>Total for 
2021/22 to 2025/26</v>
      </c>
      <c r="AK33" s="34"/>
    </row>
    <row r="34" spans="1:39" s="51" customFormat="1" ht="18" customHeight="1">
      <c r="A34" s="50"/>
      <c r="B34" s="20" t="str">
        <f>'Category Index'!B17</f>
        <v>10</v>
      </c>
      <c r="C34" s="470" t="str">
        <f>'Category Index'!C17</f>
        <v>Service renewal - Multi User</v>
      </c>
      <c r="D34" s="556" t="s">
        <v>500</v>
      </c>
      <c r="E34" s="551" t="s">
        <v>500</v>
      </c>
      <c r="F34" s="551" t="s">
        <v>500</v>
      </c>
      <c r="G34" s="551" t="s">
        <v>500</v>
      </c>
      <c r="H34" s="552" t="s">
        <v>500</v>
      </c>
      <c r="I34" s="553" t="s">
        <v>500</v>
      </c>
      <c r="J34" s="21"/>
      <c r="K34" s="20" t="str">
        <f t="shared" ref="K34:K35" si="15">B34</f>
        <v>10</v>
      </c>
      <c r="L34" s="20" t="str">
        <f t="shared" ref="L34:L35" si="16">C34</f>
        <v>Service renewal - Multi User</v>
      </c>
      <c r="M34" s="556" t="s">
        <v>500</v>
      </c>
      <c r="N34" s="551" t="s">
        <v>500</v>
      </c>
      <c r="O34" s="551" t="s">
        <v>500</v>
      </c>
      <c r="P34" s="551" t="s">
        <v>500</v>
      </c>
      <c r="Q34" s="552" t="s">
        <v>500</v>
      </c>
      <c r="R34" s="553" t="s">
        <v>500</v>
      </c>
      <c r="S34" s="21"/>
      <c r="T34" s="20" t="str">
        <f>B34</f>
        <v>10</v>
      </c>
      <c r="U34" s="20" t="str">
        <f>C34</f>
        <v>Service renewal - Multi User</v>
      </c>
      <c r="V34" s="556" t="s">
        <v>500</v>
      </c>
      <c r="W34" s="551" t="s">
        <v>500</v>
      </c>
      <c r="X34" s="551" t="s">
        <v>500</v>
      </c>
      <c r="Y34" s="551" t="s">
        <v>500</v>
      </c>
      <c r="Z34" s="552" t="s">
        <v>500</v>
      </c>
      <c r="AA34" s="553" t="s">
        <v>500</v>
      </c>
      <c r="AB34" s="50"/>
      <c r="AC34" s="20" t="str">
        <f>B34</f>
        <v>10</v>
      </c>
      <c r="AD34" s="20" t="str">
        <f>C34</f>
        <v>Service renewal - Multi User</v>
      </c>
      <c r="AE34" s="556" t="s">
        <v>500</v>
      </c>
      <c r="AF34" s="551" t="s">
        <v>500</v>
      </c>
      <c r="AG34" s="551" t="s">
        <v>500</v>
      </c>
      <c r="AH34" s="551" t="s">
        <v>500</v>
      </c>
      <c r="AI34" s="552" t="s">
        <v>500</v>
      </c>
      <c r="AJ34" s="553" t="s">
        <v>500</v>
      </c>
      <c r="AK34" s="21"/>
    </row>
    <row r="35" spans="1:39" s="51" customFormat="1" ht="18" customHeight="1">
      <c r="A35" s="50"/>
      <c r="B35" s="20" t="str">
        <f>'Category Index'!B18</f>
        <v>11</v>
      </c>
      <c r="C35" s="473" t="str">
        <f>'Category Index'!C18</f>
        <v>Service renewal - Standalone</v>
      </c>
      <c r="D35" s="554" t="s">
        <v>500</v>
      </c>
      <c r="E35" s="551" t="s">
        <v>500</v>
      </c>
      <c r="F35" s="551" t="s">
        <v>500</v>
      </c>
      <c r="G35" s="551" t="s">
        <v>500</v>
      </c>
      <c r="H35" s="552" t="s">
        <v>500</v>
      </c>
      <c r="I35" s="553" t="s">
        <v>500</v>
      </c>
      <c r="J35" s="21"/>
      <c r="K35" s="20" t="str">
        <f t="shared" si="15"/>
        <v>11</v>
      </c>
      <c r="L35" s="20" t="str">
        <f t="shared" si="16"/>
        <v>Service renewal - Standalone</v>
      </c>
      <c r="M35" s="554" t="s">
        <v>500</v>
      </c>
      <c r="N35" s="551" t="s">
        <v>500</v>
      </c>
      <c r="O35" s="551" t="s">
        <v>500</v>
      </c>
      <c r="P35" s="551" t="s">
        <v>500</v>
      </c>
      <c r="Q35" s="552" t="s">
        <v>500</v>
      </c>
      <c r="R35" s="553" t="s">
        <v>500</v>
      </c>
      <c r="S35" s="21"/>
      <c r="T35" s="20" t="str">
        <f>B35</f>
        <v>11</v>
      </c>
      <c r="U35" s="20" t="str">
        <f>C35</f>
        <v>Service renewal - Standalone</v>
      </c>
      <c r="V35" s="554" t="s">
        <v>500</v>
      </c>
      <c r="W35" s="551" t="s">
        <v>500</v>
      </c>
      <c r="X35" s="551" t="s">
        <v>500</v>
      </c>
      <c r="Y35" s="551" t="s">
        <v>500</v>
      </c>
      <c r="Z35" s="552" t="s">
        <v>500</v>
      </c>
      <c r="AA35" s="553" t="s">
        <v>500</v>
      </c>
      <c r="AB35" s="50"/>
      <c r="AC35" s="20" t="str">
        <f>B35</f>
        <v>11</v>
      </c>
      <c r="AD35" s="20" t="str">
        <f>C35</f>
        <v>Service renewal - Standalone</v>
      </c>
      <c r="AE35" s="554" t="s">
        <v>500</v>
      </c>
      <c r="AF35" s="551" t="s">
        <v>500</v>
      </c>
      <c r="AG35" s="551" t="s">
        <v>500</v>
      </c>
      <c r="AH35" s="551" t="s">
        <v>500</v>
      </c>
      <c r="AI35" s="552" t="s">
        <v>500</v>
      </c>
      <c r="AJ35" s="553" t="s">
        <v>500</v>
      </c>
      <c r="AK35" s="21"/>
    </row>
    <row r="36" spans="1:39" s="329" customFormat="1" ht="18" customHeight="1" thickBot="1">
      <c r="A36" s="227"/>
      <c r="B36" s="18"/>
      <c r="C36" s="18" t="s">
        <v>110</v>
      </c>
      <c r="D36" s="532">
        <v>2.3563526000000001</v>
      </c>
      <c r="E36" s="533">
        <v>2.3563526000000001</v>
      </c>
      <c r="F36" s="533">
        <v>2.3415336</v>
      </c>
      <c r="G36" s="533">
        <v>2.3415336</v>
      </c>
      <c r="H36" s="534">
        <v>2.3415336</v>
      </c>
      <c r="I36" s="533">
        <v>11.737306</v>
      </c>
      <c r="J36" s="227"/>
      <c r="K36" s="18"/>
      <c r="L36" s="18" t="s">
        <v>110</v>
      </c>
      <c r="M36" s="532">
        <v>2.4363251755402606</v>
      </c>
      <c r="N36" s="533">
        <v>2.4363251755402606</v>
      </c>
      <c r="O36" s="533">
        <v>2.4210032314575578</v>
      </c>
      <c r="P36" s="533">
        <v>2.4210032314575578</v>
      </c>
      <c r="Q36" s="534">
        <v>2.4210032314575578</v>
      </c>
      <c r="R36" s="533">
        <v>12.135660045453196</v>
      </c>
      <c r="S36" s="227"/>
      <c r="T36" s="18"/>
      <c r="U36" s="18" t="s">
        <v>110</v>
      </c>
      <c r="V36" s="532">
        <v>2.4510594115100259</v>
      </c>
      <c r="W36" s="533">
        <v>2.4516904648822715</v>
      </c>
      <c r="X36" s="533">
        <v>2.4400880967922705</v>
      </c>
      <c r="Y36" s="533">
        <v>2.4501689022811157</v>
      </c>
      <c r="Z36" s="534">
        <v>2.4651938480937634</v>
      </c>
      <c r="AA36" s="533">
        <v>12.258200723559447</v>
      </c>
      <c r="AB36" s="227"/>
      <c r="AC36" s="18"/>
      <c r="AD36" s="18" t="s">
        <v>110</v>
      </c>
      <c r="AE36" s="532">
        <v>1.4734235969765086E-2</v>
      </c>
      <c r="AF36" s="533">
        <v>1.536528934201109E-2</v>
      </c>
      <c r="AG36" s="533">
        <v>1.9084865334712653E-2</v>
      </c>
      <c r="AH36" s="533">
        <v>2.9165670823557699E-2</v>
      </c>
      <c r="AI36" s="534">
        <v>4.4190616636205604E-2</v>
      </c>
      <c r="AJ36" s="533">
        <v>0.12254067810625213</v>
      </c>
      <c r="AK36" s="227"/>
    </row>
    <row r="37" spans="1:39" s="51" customFormat="1" ht="18" customHeight="1">
      <c r="A37" s="50"/>
      <c r="B37" s="56"/>
      <c r="C37" s="57"/>
      <c r="D37" s="9"/>
      <c r="E37" s="9"/>
      <c r="F37" s="9"/>
      <c r="G37" s="9"/>
      <c r="H37" s="9"/>
      <c r="I37" s="9"/>
      <c r="J37" s="21"/>
      <c r="K37" s="56"/>
      <c r="L37" s="57"/>
      <c r="M37" s="9"/>
      <c r="N37" s="9"/>
      <c r="O37" s="9"/>
      <c r="P37" s="9"/>
      <c r="Q37" s="9"/>
      <c r="R37" s="9"/>
      <c r="S37" s="21"/>
      <c r="T37" s="56"/>
      <c r="U37" s="57"/>
      <c r="V37" s="9"/>
      <c r="W37" s="9"/>
      <c r="X37" s="9"/>
      <c r="Y37" s="9"/>
      <c r="Z37" s="9"/>
      <c r="AA37" s="9"/>
      <c r="AB37" s="50"/>
      <c r="AC37" s="56"/>
      <c r="AD37" s="57"/>
      <c r="AE37" s="9"/>
      <c r="AF37" s="9"/>
      <c r="AG37" s="9"/>
      <c r="AH37" s="9"/>
      <c r="AI37" s="9"/>
      <c r="AJ37" s="9"/>
      <c r="AK37" s="21"/>
    </row>
    <row r="38" spans="1:39" s="55" customFormat="1" ht="24" customHeight="1">
      <c r="A38" s="53"/>
      <c r="B38" s="213" t="s">
        <v>453</v>
      </c>
      <c r="C38" s="213"/>
      <c r="D38" s="214"/>
      <c r="E38" s="214"/>
      <c r="F38" s="214"/>
      <c r="G38" s="214"/>
      <c r="H38" s="214"/>
      <c r="I38" s="214"/>
      <c r="J38" s="21"/>
      <c r="K38" s="213" t="s">
        <v>461</v>
      </c>
      <c r="L38" s="213"/>
      <c r="M38" s="214"/>
      <c r="N38" s="214"/>
      <c r="O38" s="214"/>
      <c r="P38" s="214"/>
      <c r="Q38" s="214"/>
      <c r="R38" s="214"/>
      <c r="S38" s="21"/>
      <c r="T38" s="213" t="s">
        <v>469</v>
      </c>
      <c r="U38" s="213"/>
      <c r="V38" s="214"/>
      <c r="W38" s="214"/>
      <c r="X38" s="214"/>
      <c r="Y38" s="214"/>
      <c r="Z38" s="214"/>
      <c r="AA38" s="214"/>
      <c r="AB38" s="50"/>
      <c r="AC38" s="213" t="s">
        <v>442</v>
      </c>
      <c r="AD38" s="213"/>
      <c r="AE38" s="214"/>
      <c r="AF38" s="214"/>
      <c r="AG38" s="214"/>
      <c r="AH38" s="214"/>
      <c r="AI38" s="214"/>
      <c r="AJ38" s="214"/>
      <c r="AK38" s="21"/>
      <c r="AL38" s="51"/>
      <c r="AM38" s="51"/>
    </row>
    <row r="39" spans="1:39">
      <c r="A39" s="50"/>
      <c r="B39" s="56"/>
      <c r="C39" s="57"/>
      <c r="D39" s="9"/>
      <c r="E39" s="9"/>
      <c r="F39" s="9"/>
      <c r="G39" s="9"/>
      <c r="H39" s="9"/>
      <c r="I39" s="9"/>
      <c r="J39" s="21"/>
      <c r="K39" s="56"/>
      <c r="L39" s="57"/>
      <c r="M39" s="9"/>
      <c r="N39" s="9"/>
      <c r="O39" s="9"/>
      <c r="P39" s="9"/>
      <c r="Q39" s="9"/>
      <c r="R39" s="9"/>
      <c r="S39" s="21"/>
      <c r="T39" s="56"/>
      <c r="U39" s="57"/>
      <c r="V39" s="9"/>
      <c r="W39" s="9"/>
      <c r="X39" s="9"/>
      <c r="Y39" s="9"/>
      <c r="Z39" s="9"/>
      <c r="AA39" s="9"/>
      <c r="AB39" s="50"/>
      <c r="AC39" s="56"/>
      <c r="AD39" s="57"/>
      <c r="AE39" s="9"/>
      <c r="AF39" s="9"/>
      <c r="AG39" s="9"/>
      <c r="AH39" s="9"/>
      <c r="AI39" s="9"/>
      <c r="AJ39" s="9"/>
      <c r="AK39" s="21"/>
      <c r="AL39" s="51"/>
      <c r="AM39" s="51"/>
    </row>
    <row r="40" spans="1:39" s="92" customFormat="1" ht="33.75">
      <c r="A40" s="9"/>
      <c r="B40" s="7"/>
      <c r="C40" s="8"/>
      <c r="D40" s="254" t="s">
        <v>227</v>
      </c>
      <c r="E40" s="253" t="s">
        <v>228</v>
      </c>
      <c r="F40" s="253" t="s">
        <v>229</v>
      </c>
      <c r="G40" s="253" t="s">
        <v>230</v>
      </c>
      <c r="H40" s="491" t="s">
        <v>231</v>
      </c>
      <c r="I40" s="252" t="s">
        <v>226</v>
      </c>
      <c r="J40" s="34"/>
      <c r="K40" s="7"/>
      <c r="L40" s="8"/>
      <c r="M40" s="254" t="s">
        <v>227</v>
      </c>
      <c r="N40" s="253" t="s">
        <v>228</v>
      </c>
      <c r="O40" s="253" t="s">
        <v>229</v>
      </c>
      <c r="P40" s="253" t="s">
        <v>230</v>
      </c>
      <c r="Q40" s="491" t="s">
        <v>231</v>
      </c>
      <c r="R40" s="252" t="s">
        <v>226</v>
      </c>
      <c r="S40" s="34"/>
      <c r="T40" s="7"/>
      <c r="U40" s="8"/>
      <c r="V40" s="254" t="str">
        <f t="shared" ref="V40:AA40" si="17">M40</f>
        <v>2021/22</v>
      </c>
      <c r="W40" s="253" t="str">
        <f t="shared" si="17"/>
        <v>2022/23</v>
      </c>
      <c r="X40" s="253" t="str">
        <f t="shared" si="17"/>
        <v>2023/24</v>
      </c>
      <c r="Y40" s="253" t="str">
        <f t="shared" si="17"/>
        <v>2024/25</v>
      </c>
      <c r="Z40" s="491" t="str">
        <f t="shared" si="17"/>
        <v>2025/26</v>
      </c>
      <c r="AA40" s="252" t="str">
        <f t="shared" si="17"/>
        <v>Total for 
2021/22 to 2025/26</v>
      </c>
      <c r="AB40" s="9"/>
      <c r="AC40" s="7"/>
      <c r="AD40" s="8"/>
      <c r="AE40" s="254" t="str">
        <f t="shared" ref="AE40:AJ40" si="18">V40</f>
        <v>2021/22</v>
      </c>
      <c r="AF40" s="253" t="str">
        <f t="shared" si="18"/>
        <v>2022/23</v>
      </c>
      <c r="AG40" s="253" t="str">
        <f t="shared" si="18"/>
        <v>2023/24</v>
      </c>
      <c r="AH40" s="253" t="str">
        <f t="shared" si="18"/>
        <v>2024/25</v>
      </c>
      <c r="AI40" s="491" t="str">
        <f t="shared" si="18"/>
        <v>2025/26</v>
      </c>
      <c r="AJ40" s="252" t="str">
        <f t="shared" si="18"/>
        <v>Total for 
2021/22 to 2025/26</v>
      </c>
      <c r="AK40" s="34"/>
      <c r="AL40" s="255"/>
      <c r="AM40" s="255"/>
    </row>
    <row r="41" spans="1:39" ht="18" customHeight="1">
      <c r="A41" s="50"/>
      <c r="B41" s="20" t="str">
        <f>'Category Index'!B19</f>
        <v>12</v>
      </c>
      <c r="C41" s="470" t="str">
        <f>'Category Index'!C19</f>
        <v>New Main - Estate</v>
      </c>
      <c r="D41" s="556" t="s">
        <v>500</v>
      </c>
      <c r="E41" s="551" t="s">
        <v>500</v>
      </c>
      <c r="F41" s="551" t="s">
        <v>500</v>
      </c>
      <c r="G41" s="551" t="s">
        <v>500</v>
      </c>
      <c r="H41" s="552" t="s">
        <v>500</v>
      </c>
      <c r="I41" s="553" t="s">
        <v>500</v>
      </c>
      <c r="J41" s="21"/>
      <c r="K41" s="20" t="str">
        <f t="shared" ref="K41:K43" si="19">B41</f>
        <v>12</v>
      </c>
      <c r="L41" s="20" t="str">
        <f t="shared" ref="L41:L43" si="20">C41</f>
        <v>New Main - Estate</v>
      </c>
      <c r="M41" s="556" t="s">
        <v>500</v>
      </c>
      <c r="N41" s="551" t="s">
        <v>500</v>
      </c>
      <c r="O41" s="551" t="s">
        <v>500</v>
      </c>
      <c r="P41" s="551" t="s">
        <v>500</v>
      </c>
      <c r="Q41" s="552" t="s">
        <v>500</v>
      </c>
      <c r="R41" s="553" t="s">
        <v>500</v>
      </c>
      <c r="S41" s="21"/>
      <c r="T41" s="20" t="str">
        <f t="shared" ref="T41:U43" si="21">B41</f>
        <v>12</v>
      </c>
      <c r="U41" s="20" t="str">
        <f t="shared" si="21"/>
        <v>New Main - Estate</v>
      </c>
      <c r="V41" s="556" t="s">
        <v>500</v>
      </c>
      <c r="W41" s="551" t="s">
        <v>500</v>
      </c>
      <c r="X41" s="551" t="s">
        <v>500</v>
      </c>
      <c r="Y41" s="551" t="s">
        <v>500</v>
      </c>
      <c r="Z41" s="552" t="s">
        <v>500</v>
      </c>
      <c r="AA41" s="553" t="s">
        <v>500</v>
      </c>
      <c r="AB41" s="50"/>
      <c r="AC41" s="20" t="str">
        <f t="shared" ref="AC41:AD43" si="22">B41</f>
        <v>12</v>
      </c>
      <c r="AD41" s="20" t="str">
        <f t="shared" si="22"/>
        <v>New Main - Estate</v>
      </c>
      <c r="AE41" s="556" t="s">
        <v>500</v>
      </c>
      <c r="AF41" s="551" t="s">
        <v>500</v>
      </c>
      <c r="AG41" s="551" t="s">
        <v>500</v>
      </c>
      <c r="AH41" s="551" t="s">
        <v>500</v>
      </c>
      <c r="AI41" s="552" t="s">
        <v>500</v>
      </c>
      <c r="AJ41" s="553" t="s">
        <v>500</v>
      </c>
      <c r="AK41" s="21"/>
      <c r="AL41" s="51"/>
      <c r="AM41" s="51"/>
    </row>
    <row r="42" spans="1:39" ht="18" customHeight="1">
      <c r="A42" s="50"/>
      <c r="B42" s="20" t="str">
        <f>'Category Index'!B20</f>
        <v>13</v>
      </c>
      <c r="C42" s="471" t="str">
        <f>'Category Index'!C20</f>
        <v>New Main - Existing Domestic</v>
      </c>
      <c r="D42" s="555" t="s">
        <v>500</v>
      </c>
      <c r="E42" s="551" t="s">
        <v>500</v>
      </c>
      <c r="F42" s="551" t="s">
        <v>500</v>
      </c>
      <c r="G42" s="551" t="s">
        <v>500</v>
      </c>
      <c r="H42" s="552" t="s">
        <v>500</v>
      </c>
      <c r="I42" s="553" t="s">
        <v>500</v>
      </c>
      <c r="J42" s="21"/>
      <c r="K42" s="20" t="str">
        <f t="shared" si="19"/>
        <v>13</v>
      </c>
      <c r="L42" s="20" t="str">
        <f t="shared" si="20"/>
        <v>New Main - Existing Domestic</v>
      </c>
      <c r="M42" s="555" t="s">
        <v>500</v>
      </c>
      <c r="N42" s="551" t="s">
        <v>500</v>
      </c>
      <c r="O42" s="551" t="s">
        <v>500</v>
      </c>
      <c r="P42" s="551" t="s">
        <v>500</v>
      </c>
      <c r="Q42" s="552" t="s">
        <v>500</v>
      </c>
      <c r="R42" s="553" t="s">
        <v>500</v>
      </c>
      <c r="S42" s="21"/>
      <c r="T42" s="20" t="str">
        <f t="shared" si="21"/>
        <v>13</v>
      </c>
      <c r="U42" s="20" t="str">
        <f t="shared" si="21"/>
        <v>New Main - Existing Domestic</v>
      </c>
      <c r="V42" s="555" t="s">
        <v>500</v>
      </c>
      <c r="W42" s="551" t="s">
        <v>500</v>
      </c>
      <c r="X42" s="551" t="s">
        <v>500</v>
      </c>
      <c r="Y42" s="551" t="s">
        <v>500</v>
      </c>
      <c r="Z42" s="552" t="s">
        <v>500</v>
      </c>
      <c r="AA42" s="553" t="s">
        <v>500</v>
      </c>
      <c r="AB42" s="50"/>
      <c r="AC42" s="20" t="str">
        <f t="shared" si="22"/>
        <v>13</v>
      </c>
      <c r="AD42" s="20" t="str">
        <f t="shared" si="22"/>
        <v>New Main - Existing Domestic</v>
      </c>
      <c r="AE42" s="555" t="s">
        <v>500</v>
      </c>
      <c r="AF42" s="551" t="s">
        <v>500</v>
      </c>
      <c r="AG42" s="551" t="s">
        <v>500</v>
      </c>
      <c r="AH42" s="551" t="s">
        <v>500</v>
      </c>
      <c r="AI42" s="552" t="s">
        <v>500</v>
      </c>
      <c r="AJ42" s="553" t="s">
        <v>500</v>
      </c>
      <c r="AK42" s="21"/>
      <c r="AL42" s="51"/>
      <c r="AM42" s="51"/>
    </row>
    <row r="43" spans="1:39" ht="18" customHeight="1">
      <c r="A43" s="50"/>
      <c r="B43" s="20" t="str">
        <f>'Category Index'!B21</f>
        <v>14</v>
      </c>
      <c r="C43" s="471" t="str">
        <f>'Category Index'!C21</f>
        <v>New Main - I&amp;C&lt;10TJ</v>
      </c>
      <c r="D43" s="555" t="s">
        <v>500</v>
      </c>
      <c r="E43" s="551" t="s">
        <v>500</v>
      </c>
      <c r="F43" s="551" t="s">
        <v>500</v>
      </c>
      <c r="G43" s="551" t="s">
        <v>500</v>
      </c>
      <c r="H43" s="552" t="s">
        <v>500</v>
      </c>
      <c r="I43" s="553" t="s">
        <v>500</v>
      </c>
      <c r="J43" s="21"/>
      <c r="K43" s="20" t="str">
        <f t="shared" si="19"/>
        <v>14</v>
      </c>
      <c r="L43" s="20" t="str">
        <f t="shared" si="20"/>
        <v>New Main - I&amp;C&lt;10TJ</v>
      </c>
      <c r="M43" s="555" t="s">
        <v>500</v>
      </c>
      <c r="N43" s="551" t="s">
        <v>500</v>
      </c>
      <c r="O43" s="551" t="s">
        <v>500</v>
      </c>
      <c r="P43" s="551" t="s">
        <v>500</v>
      </c>
      <c r="Q43" s="552" t="s">
        <v>500</v>
      </c>
      <c r="R43" s="553" t="s">
        <v>500</v>
      </c>
      <c r="S43" s="21"/>
      <c r="T43" s="20" t="str">
        <f t="shared" si="21"/>
        <v>14</v>
      </c>
      <c r="U43" s="20" t="str">
        <f t="shared" si="21"/>
        <v>New Main - I&amp;C&lt;10TJ</v>
      </c>
      <c r="V43" s="555" t="s">
        <v>500</v>
      </c>
      <c r="W43" s="551" t="s">
        <v>500</v>
      </c>
      <c r="X43" s="551" t="s">
        <v>500</v>
      </c>
      <c r="Y43" s="551" t="s">
        <v>500</v>
      </c>
      <c r="Z43" s="552" t="s">
        <v>500</v>
      </c>
      <c r="AA43" s="553" t="s">
        <v>500</v>
      </c>
      <c r="AB43" s="50"/>
      <c r="AC43" s="20" t="str">
        <f t="shared" si="22"/>
        <v>14</v>
      </c>
      <c r="AD43" s="20" t="str">
        <f t="shared" si="22"/>
        <v>New Main - I&amp;C&lt;10TJ</v>
      </c>
      <c r="AE43" s="555" t="s">
        <v>500</v>
      </c>
      <c r="AF43" s="551" t="s">
        <v>500</v>
      </c>
      <c r="AG43" s="551" t="s">
        <v>500</v>
      </c>
      <c r="AH43" s="551" t="s">
        <v>500</v>
      </c>
      <c r="AI43" s="552" t="s">
        <v>500</v>
      </c>
      <c r="AJ43" s="553" t="s">
        <v>500</v>
      </c>
      <c r="AK43" s="21"/>
      <c r="AL43" s="51"/>
      <c r="AM43" s="51"/>
    </row>
    <row r="44" spans="1:39" s="329" customFormat="1" ht="18" customHeight="1" thickBot="1">
      <c r="A44" s="227"/>
      <c r="B44" s="18"/>
      <c r="C44" s="472" t="s">
        <v>72</v>
      </c>
      <c r="D44" s="532">
        <v>4.1388329525969967</v>
      </c>
      <c r="E44" s="533">
        <v>4.6242696533158041</v>
      </c>
      <c r="F44" s="533">
        <v>4.472557576587838</v>
      </c>
      <c r="G44" s="533">
        <v>4.6040073436528504</v>
      </c>
      <c r="H44" s="534">
        <v>4.7215242475193282</v>
      </c>
      <c r="I44" s="532">
        <v>22.561191773672817</v>
      </c>
      <c r="J44" s="227"/>
      <c r="K44" s="18"/>
      <c r="L44" s="18" t="s">
        <v>72</v>
      </c>
      <c r="M44" s="532">
        <v>4.279301374407078</v>
      </c>
      <c r="N44" s="533">
        <v>4.7812133781931143</v>
      </c>
      <c r="O44" s="533">
        <v>4.6243523243907925</v>
      </c>
      <c r="P44" s="533">
        <v>4.760263383210849</v>
      </c>
      <c r="Q44" s="534">
        <v>4.8817687094686617</v>
      </c>
      <c r="R44" s="532">
        <v>23.326899169670497</v>
      </c>
      <c r="S44" s="227"/>
      <c r="T44" s="18"/>
      <c r="U44" s="18" t="s">
        <v>72</v>
      </c>
      <c r="V44" s="532">
        <v>4.3051814321552282</v>
      </c>
      <c r="W44" s="533">
        <v>4.8113672869157211</v>
      </c>
      <c r="X44" s="533">
        <v>4.6608062787781765</v>
      </c>
      <c r="Y44" s="533">
        <v>4.8176099712137805</v>
      </c>
      <c r="Z44" s="534">
        <v>4.9708757237607806</v>
      </c>
      <c r="AA44" s="532">
        <v>23.565840692823688</v>
      </c>
      <c r="AB44" s="227"/>
      <c r="AC44" s="18"/>
      <c r="AD44" s="18" t="s">
        <v>72</v>
      </c>
      <c r="AE44" s="532">
        <v>2.5880057748149998E-2</v>
      </c>
      <c r="AF44" s="533">
        <v>3.0153908722607037E-2</v>
      </c>
      <c r="AG44" s="533">
        <v>3.6453954387384302E-2</v>
      </c>
      <c r="AH44" s="533">
        <v>5.7346588002931576E-2</v>
      </c>
      <c r="AI44" s="534">
        <v>8.9107014292119091E-2</v>
      </c>
      <c r="AJ44" s="532">
        <v>0.238941523153192</v>
      </c>
      <c r="AK44" s="227"/>
    </row>
    <row r="45" spans="1:39">
      <c r="A45" s="50"/>
      <c r="B45" s="21"/>
      <c r="C45" s="21"/>
      <c r="D45" s="26"/>
      <c r="E45" s="26"/>
      <c r="F45" s="26"/>
      <c r="G45" s="26"/>
      <c r="H45" s="26"/>
      <c r="I45" s="21"/>
      <c r="J45" s="21"/>
      <c r="K45" s="21"/>
      <c r="L45" s="21"/>
      <c r="M45" s="26"/>
      <c r="N45" s="26"/>
      <c r="O45" s="26"/>
      <c r="P45" s="26"/>
      <c r="Q45" s="26"/>
      <c r="R45" s="21"/>
      <c r="S45" s="21"/>
      <c r="T45" s="21"/>
      <c r="U45" s="21"/>
      <c r="V45" s="21"/>
      <c r="W45" s="21"/>
      <c r="X45" s="21"/>
      <c r="Y45" s="21"/>
      <c r="Z45" s="21"/>
      <c r="AA45" s="21"/>
      <c r="AB45" s="50"/>
      <c r="AC45" s="21"/>
      <c r="AD45" s="21"/>
      <c r="AE45" s="21"/>
      <c r="AF45" s="21"/>
      <c r="AG45" s="21"/>
      <c r="AH45" s="21"/>
      <c r="AI45" s="21"/>
      <c r="AJ45" s="21"/>
      <c r="AK45" s="21"/>
      <c r="AL45" s="51"/>
      <c r="AM45" s="51"/>
    </row>
    <row r="46" spans="1:39" s="55" customFormat="1" ht="24" customHeight="1">
      <c r="A46" s="53"/>
      <c r="B46" s="213" t="s">
        <v>454</v>
      </c>
      <c r="C46" s="213"/>
      <c r="D46" s="214"/>
      <c r="E46" s="214"/>
      <c r="F46" s="214"/>
      <c r="G46" s="214"/>
      <c r="H46" s="214"/>
      <c r="I46" s="214"/>
      <c r="J46" s="21"/>
      <c r="K46" s="213" t="s">
        <v>462</v>
      </c>
      <c r="L46" s="213"/>
      <c r="M46" s="214"/>
      <c r="N46" s="214"/>
      <c r="O46" s="214"/>
      <c r="P46" s="214"/>
      <c r="Q46" s="214"/>
      <c r="R46" s="214"/>
      <c r="S46" s="21"/>
      <c r="T46" s="213" t="s">
        <v>470</v>
      </c>
      <c r="U46" s="213"/>
      <c r="V46" s="214"/>
      <c r="W46" s="214"/>
      <c r="X46" s="214"/>
      <c r="Y46" s="214"/>
      <c r="Z46" s="214"/>
      <c r="AA46" s="214"/>
      <c r="AB46" s="50"/>
      <c r="AC46" s="213" t="s">
        <v>443</v>
      </c>
      <c r="AD46" s="213"/>
      <c r="AE46" s="214"/>
      <c r="AF46" s="214"/>
      <c r="AG46" s="214"/>
      <c r="AH46" s="214"/>
      <c r="AI46" s="214"/>
      <c r="AJ46" s="214"/>
      <c r="AK46" s="21"/>
      <c r="AL46" s="51"/>
      <c r="AM46" s="51"/>
    </row>
    <row r="47" spans="1:39">
      <c r="A47" s="50"/>
      <c r="B47" s="56"/>
      <c r="C47" s="57"/>
      <c r="D47" s="9"/>
      <c r="E47" s="9"/>
      <c r="F47" s="9"/>
      <c r="G47" s="9"/>
      <c r="H47" s="9"/>
      <c r="I47" s="9"/>
      <c r="J47" s="21"/>
      <c r="K47" s="56"/>
      <c r="L47" s="57"/>
      <c r="M47" s="9"/>
      <c r="N47" s="9"/>
      <c r="O47" s="9"/>
      <c r="P47" s="9"/>
      <c r="Q47" s="9"/>
      <c r="R47" s="9"/>
      <c r="S47" s="21"/>
      <c r="T47" s="56"/>
      <c r="U47" s="57"/>
      <c r="V47" s="9"/>
      <c r="W47" s="9"/>
      <c r="X47" s="9"/>
      <c r="Y47" s="9"/>
      <c r="Z47" s="9"/>
      <c r="AA47" s="9"/>
      <c r="AB47" s="50"/>
      <c r="AC47" s="56"/>
      <c r="AD47" s="57"/>
      <c r="AE47" s="9"/>
      <c r="AF47" s="9"/>
      <c r="AG47" s="9"/>
      <c r="AH47" s="9"/>
      <c r="AI47" s="9"/>
      <c r="AJ47" s="9"/>
      <c r="AK47" s="21"/>
      <c r="AL47" s="51"/>
      <c r="AM47" s="51"/>
    </row>
    <row r="48" spans="1:39" s="92" customFormat="1" ht="33.75">
      <c r="A48" s="9"/>
      <c r="B48" s="7"/>
      <c r="C48" s="8"/>
      <c r="D48" s="254" t="s">
        <v>227</v>
      </c>
      <c r="E48" s="253" t="s">
        <v>228</v>
      </c>
      <c r="F48" s="253" t="s">
        <v>229</v>
      </c>
      <c r="G48" s="253" t="s">
        <v>230</v>
      </c>
      <c r="H48" s="491" t="s">
        <v>231</v>
      </c>
      <c r="I48" s="252" t="s">
        <v>226</v>
      </c>
      <c r="J48" s="34"/>
      <c r="K48" s="7"/>
      <c r="L48" s="8"/>
      <c r="M48" s="254" t="s">
        <v>227</v>
      </c>
      <c r="N48" s="253" t="s">
        <v>228</v>
      </c>
      <c r="O48" s="253" t="s">
        <v>229</v>
      </c>
      <c r="P48" s="253" t="s">
        <v>230</v>
      </c>
      <c r="Q48" s="491" t="s">
        <v>231</v>
      </c>
      <c r="R48" s="252" t="s">
        <v>226</v>
      </c>
      <c r="S48" s="34"/>
      <c r="T48" s="7"/>
      <c r="U48" s="8"/>
      <c r="V48" s="254" t="str">
        <f t="shared" ref="V48:AA48" si="23">M48</f>
        <v>2021/22</v>
      </c>
      <c r="W48" s="253" t="str">
        <f t="shared" si="23"/>
        <v>2022/23</v>
      </c>
      <c r="X48" s="253" t="str">
        <f t="shared" si="23"/>
        <v>2023/24</v>
      </c>
      <c r="Y48" s="253" t="str">
        <f t="shared" si="23"/>
        <v>2024/25</v>
      </c>
      <c r="Z48" s="491" t="str">
        <f t="shared" si="23"/>
        <v>2025/26</v>
      </c>
      <c r="AA48" s="252" t="str">
        <f t="shared" si="23"/>
        <v>Total for 
2021/22 to 2025/26</v>
      </c>
      <c r="AB48" s="9"/>
      <c r="AC48" s="7"/>
      <c r="AD48" s="8"/>
      <c r="AE48" s="254" t="str">
        <f t="shared" ref="AE48:AJ48" si="24">V48</f>
        <v>2021/22</v>
      </c>
      <c r="AF48" s="253" t="str">
        <f t="shared" si="24"/>
        <v>2022/23</v>
      </c>
      <c r="AG48" s="253" t="str">
        <f t="shared" si="24"/>
        <v>2023/24</v>
      </c>
      <c r="AH48" s="253" t="str">
        <f t="shared" si="24"/>
        <v>2024/25</v>
      </c>
      <c r="AI48" s="491" t="str">
        <f t="shared" si="24"/>
        <v>2025/26</v>
      </c>
      <c r="AJ48" s="252" t="str">
        <f t="shared" si="24"/>
        <v>Total for 
2021/22 to 2025/26</v>
      </c>
      <c r="AK48" s="34"/>
      <c r="AL48" s="255"/>
      <c r="AM48" s="255"/>
    </row>
    <row r="49" spans="1:39">
      <c r="A49" s="50"/>
      <c r="B49" s="20" t="str">
        <f>'Category Index'!B22</f>
        <v>15</v>
      </c>
      <c r="C49" s="470" t="str">
        <f>'Category Index'!C22</f>
        <v>New Meter - Domestic</v>
      </c>
      <c r="D49" s="555" t="s">
        <v>500</v>
      </c>
      <c r="E49" s="551" t="s">
        <v>500</v>
      </c>
      <c r="F49" s="551" t="s">
        <v>500</v>
      </c>
      <c r="G49" s="551" t="s">
        <v>500</v>
      </c>
      <c r="H49" s="552" t="s">
        <v>500</v>
      </c>
      <c r="I49" s="553" t="s">
        <v>500</v>
      </c>
      <c r="J49" s="21"/>
      <c r="K49" s="20" t="str">
        <f t="shared" ref="K49:K50" si="25">B49</f>
        <v>15</v>
      </c>
      <c r="L49" s="20" t="str">
        <f t="shared" ref="L49:L50" si="26">C49</f>
        <v>New Meter - Domestic</v>
      </c>
      <c r="M49" s="555" t="s">
        <v>500</v>
      </c>
      <c r="N49" s="551" t="s">
        <v>500</v>
      </c>
      <c r="O49" s="551" t="s">
        <v>500</v>
      </c>
      <c r="P49" s="551" t="s">
        <v>500</v>
      </c>
      <c r="Q49" s="552" t="s">
        <v>500</v>
      </c>
      <c r="R49" s="553" t="s">
        <v>500</v>
      </c>
      <c r="S49" s="21"/>
      <c r="T49" s="20" t="str">
        <f>B49</f>
        <v>15</v>
      </c>
      <c r="U49" s="20" t="str">
        <f>C49</f>
        <v>New Meter - Domestic</v>
      </c>
      <c r="V49" s="555" t="s">
        <v>500</v>
      </c>
      <c r="W49" s="551" t="s">
        <v>500</v>
      </c>
      <c r="X49" s="551" t="s">
        <v>500</v>
      </c>
      <c r="Y49" s="551" t="s">
        <v>500</v>
      </c>
      <c r="Z49" s="552" t="s">
        <v>500</v>
      </c>
      <c r="AA49" s="553" t="s">
        <v>500</v>
      </c>
      <c r="AB49" s="50"/>
      <c r="AC49" s="20" t="str">
        <f>B49</f>
        <v>15</v>
      </c>
      <c r="AD49" s="20" t="str">
        <f>C49</f>
        <v>New Meter - Domestic</v>
      </c>
      <c r="AE49" s="555" t="s">
        <v>500</v>
      </c>
      <c r="AF49" s="551" t="s">
        <v>500</v>
      </c>
      <c r="AG49" s="551" t="s">
        <v>500</v>
      </c>
      <c r="AH49" s="551" t="s">
        <v>500</v>
      </c>
      <c r="AI49" s="552" t="s">
        <v>500</v>
      </c>
      <c r="AJ49" s="553" t="s">
        <v>500</v>
      </c>
      <c r="AK49" s="21"/>
      <c r="AL49" s="51"/>
      <c r="AM49" s="51"/>
    </row>
    <row r="50" spans="1:39">
      <c r="A50" s="50"/>
      <c r="B50" s="20" t="str">
        <f>'Category Index'!B23</f>
        <v>16</v>
      </c>
      <c r="C50" s="471" t="str">
        <f>'Category Index'!C23</f>
        <v>New Meter - I&amp;C&lt;10TJ</v>
      </c>
      <c r="D50" s="555" t="s">
        <v>500</v>
      </c>
      <c r="E50" s="551" t="s">
        <v>500</v>
      </c>
      <c r="F50" s="551" t="s">
        <v>500</v>
      </c>
      <c r="G50" s="551" t="s">
        <v>500</v>
      </c>
      <c r="H50" s="552" t="s">
        <v>500</v>
      </c>
      <c r="I50" s="553" t="s">
        <v>500</v>
      </c>
      <c r="J50" s="21"/>
      <c r="K50" s="20" t="str">
        <f t="shared" si="25"/>
        <v>16</v>
      </c>
      <c r="L50" s="20" t="str">
        <f t="shared" si="26"/>
        <v>New Meter - I&amp;C&lt;10TJ</v>
      </c>
      <c r="M50" s="555" t="s">
        <v>500</v>
      </c>
      <c r="N50" s="551" t="s">
        <v>500</v>
      </c>
      <c r="O50" s="551" t="s">
        <v>500</v>
      </c>
      <c r="P50" s="551" t="s">
        <v>500</v>
      </c>
      <c r="Q50" s="552" t="s">
        <v>500</v>
      </c>
      <c r="R50" s="553" t="s">
        <v>500</v>
      </c>
      <c r="S50" s="21"/>
      <c r="T50" s="20" t="str">
        <f>B50</f>
        <v>16</v>
      </c>
      <c r="U50" s="20" t="str">
        <f>C50</f>
        <v>New Meter - I&amp;C&lt;10TJ</v>
      </c>
      <c r="V50" s="555" t="s">
        <v>500</v>
      </c>
      <c r="W50" s="551" t="s">
        <v>500</v>
      </c>
      <c r="X50" s="551" t="s">
        <v>500</v>
      </c>
      <c r="Y50" s="551" t="s">
        <v>500</v>
      </c>
      <c r="Z50" s="552" t="s">
        <v>500</v>
      </c>
      <c r="AA50" s="553" t="s">
        <v>500</v>
      </c>
      <c r="AB50" s="50"/>
      <c r="AC50" s="20" t="str">
        <f>B50</f>
        <v>16</v>
      </c>
      <c r="AD50" s="20" t="str">
        <f>C50</f>
        <v>New Meter - I&amp;C&lt;10TJ</v>
      </c>
      <c r="AE50" s="555" t="s">
        <v>500</v>
      </c>
      <c r="AF50" s="551" t="s">
        <v>500</v>
      </c>
      <c r="AG50" s="551" t="s">
        <v>500</v>
      </c>
      <c r="AH50" s="551" t="s">
        <v>500</v>
      </c>
      <c r="AI50" s="552" t="s">
        <v>500</v>
      </c>
      <c r="AJ50" s="553" t="s">
        <v>500</v>
      </c>
      <c r="AK50" s="21"/>
      <c r="AL50" s="51"/>
      <c r="AM50" s="51"/>
    </row>
    <row r="51" spans="1:39" s="329" customFormat="1" ht="13.5" thickBot="1">
      <c r="A51" s="227"/>
      <c r="B51" s="18"/>
      <c r="C51" s="18" t="s">
        <v>76</v>
      </c>
      <c r="D51" s="532">
        <v>2.2463867246254217</v>
      </c>
      <c r="E51" s="533">
        <v>2.6745870431311825</v>
      </c>
      <c r="F51" s="533">
        <v>2.5964887556565857</v>
      </c>
      <c r="G51" s="533">
        <v>2.6492708324805059</v>
      </c>
      <c r="H51" s="534">
        <v>2.707967854120461</v>
      </c>
      <c r="I51" s="533">
        <v>12.874701210014157</v>
      </c>
      <c r="J51" s="227"/>
      <c r="K51" s="18"/>
      <c r="L51" s="18" t="s">
        <v>76</v>
      </c>
      <c r="M51" s="535">
        <v>2.3226271531706852</v>
      </c>
      <c r="N51" s="533">
        <v>2.7653602212819441</v>
      </c>
      <c r="O51" s="533">
        <v>2.6846113452686771</v>
      </c>
      <c r="P51" s="533">
        <v>2.7391848002700279</v>
      </c>
      <c r="Q51" s="534">
        <v>2.7998739482144632</v>
      </c>
      <c r="R51" s="533">
        <v>13.311657468205798</v>
      </c>
      <c r="S51" s="227"/>
      <c r="T51" s="18"/>
      <c r="U51" s="18" t="s">
        <v>76</v>
      </c>
      <c r="V51" s="532">
        <v>2.3366737742408841</v>
      </c>
      <c r="W51" s="533">
        <v>2.7828006517965047</v>
      </c>
      <c r="X51" s="533">
        <v>2.7057742439111743</v>
      </c>
      <c r="Y51" s="533">
        <v>2.7721835840682099</v>
      </c>
      <c r="Z51" s="534">
        <v>2.8509800990314345</v>
      </c>
      <c r="AA51" s="533">
        <v>13.448412353048207</v>
      </c>
      <c r="AB51" s="227"/>
      <c r="AC51" s="18"/>
      <c r="AD51" s="18" t="s">
        <v>76</v>
      </c>
      <c r="AE51" s="532">
        <v>1.4046621070199161E-2</v>
      </c>
      <c r="AF51" s="533">
        <v>1.7440430514560568E-2</v>
      </c>
      <c r="AG51" s="533">
        <v>2.1162898642497319E-2</v>
      </c>
      <c r="AH51" s="533">
        <v>3.2998783798182219E-2</v>
      </c>
      <c r="AI51" s="534">
        <v>5.110615081697123E-2</v>
      </c>
      <c r="AJ51" s="533">
        <v>0.1367548848424105</v>
      </c>
      <c r="AK51" s="227"/>
    </row>
    <row r="52" spans="1:39">
      <c r="A52" s="50"/>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50"/>
      <c r="AC52" s="21"/>
      <c r="AD52" s="21"/>
      <c r="AE52" s="21"/>
      <c r="AF52" s="21"/>
      <c r="AG52" s="21"/>
      <c r="AH52" s="21"/>
      <c r="AI52" s="21"/>
      <c r="AJ52" s="21"/>
      <c r="AK52" s="21"/>
      <c r="AL52" s="51"/>
      <c r="AM52" s="51"/>
    </row>
    <row r="53" spans="1:39" s="55" customFormat="1" ht="24" customHeight="1">
      <c r="A53" s="53"/>
      <c r="B53" s="213" t="s">
        <v>455</v>
      </c>
      <c r="C53" s="213"/>
      <c r="D53" s="214"/>
      <c r="E53" s="214"/>
      <c r="F53" s="214"/>
      <c r="G53" s="214"/>
      <c r="H53" s="214"/>
      <c r="I53" s="214"/>
      <c r="J53" s="21"/>
      <c r="K53" s="213" t="s">
        <v>463</v>
      </c>
      <c r="L53" s="213"/>
      <c r="M53" s="214"/>
      <c r="N53" s="214"/>
      <c r="O53" s="214"/>
      <c r="P53" s="214"/>
      <c r="Q53" s="214"/>
      <c r="R53" s="214"/>
      <c r="S53" s="21"/>
      <c r="T53" s="213" t="s">
        <v>471</v>
      </c>
      <c r="U53" s="213"/>
      <c r="V53" s="214"/>
      <c r="W53" s="214"/>
      <c r="X53" s="214"/>
      <c r="Y53" s="214"/>
      <c r="Z53" s="214"/>
      <c r="AA53" s="214"/>
      <c r="AB53" s="50"/>
      <c r="AC53" s="213" t="s">
        <v>444</v>
      </c>
      <c r="AD53" s="213"/>
      <c r="AE53" s="214"/>
      <c r="AF53" s="214"/>
      <c r="AG53" s="214"/>
      <c r="AH53" s="214"/>
      <c r="AI53" s="214"/>
      <c r="AJ53" s="214"/>
      <c r="AK53" s="21"/>
      <c r="AL53" s="51"/>
      <c r="AM53" s="51"/>
    </row>
    <row r="54" spans="1:39">
      <c r="A54" s="50"/>
      <c r="B54" s="56"/>
      <c r="C54" s="57"/>
      <c r="D54" s="9"/>
      <c r="E54" s="9"/>
      <c r="F54" s="9"/>
      <c r="G54" s="9"/>
      <c r="H54" s="9"/>
      <c r="I54" s="9"/>
      <c r="J54" s="21"/>
      <c r="K54" s="56"/>
      <c r="L54" s="57"/>
      <c r="M54" s="9"/>
      <c r="N54" s="9"/>
      <c r="O54" s="9"/>
      <c r="P54" s="9"/>
      <c r="Q54" s="9"/>
      <c r="R54" s="9"/>
      <c r="S54" s="21"/>
      <c r="T54" s="56"/>
      <c r="U54" s="57"/>
      <c r="V54" s="9"/>
      <c r="W54" s="9"/>
      <c r="X54" s="9"/>
      <c r="Y54" s="9"/>
      <c r="Z54" s="9"/>
      <c r="AA54" s="9"/>
      <c r="AB54" s="50"/>
      <c r="AC54" s="56"/>
      <c r="AD54" s="57"/>
      <c r="AE54" s="9"/>
      <c r="AF54" s="9"/>
      <c r="AG54" s="9"/>
      <c r="AH54" s="9"/>
      <c r="AI54" s="9"/>
      <c r="AJ54" s="9"/>
      <c r="AK54" s="21"/>
      <c r="AL54" s="51"/>
      <c r="AM54" s="51"/>
    </row>
    <row r="55" spans="1:39" s="92" customFormat="1" ht="33.75">
      <c r="A55" s="9"/>
      <c r="B55" s="7"/>
      <c r="C55" s="8"/>
      <c r="D55" s="254" t="s">
        <v>227</v>
      </c>
      <c r="E55" s="253" t="s">
        <v>228</v>
      </c>
      <c r="F55" s="253" t="s">
        <v>229</v>
      </c>
      <c r="G55" s="253" t="s">
        <v>230</v>
      </c>
      <c r="H55" s="491" t="s">
        <v>231</v>
      </c>
      <c r="I55" s="252" t="s">
        <v>226</v>
      </c>
      <c r="J55" s="34"/>
      <c r="K55" s="7"/>
      <c r="L55" s="8"/>
      <c r="M55" s="254" t="s">
        <v>227</v>
      </c>
      <c r="N55" s="253" t="s">
        <v>228</v>
      </c>
      <c r="O55" s="253" t="s">
        <v>229</v>
      </c>
      <c r="P55" s="253" t="s">
        <v>230</v>
      </c>
      <c r="Q55" s="491" t="s">
        <v>231</v>
      </c>
      <c r="R55" s="252" t="s">
        <v>226</v>
      </c>
      <c r="S55" s="34"/>
      <c r="T55" s="7"/>
      <c r="U55" s="8"/>
      <c r="V55" s="254" t="str">
        <f t="shared" ref="V55:AA55" si="27">M55</f>
        <v>2021/22</v>
      </c>
      <c r="W55" s="253" t="str">
        <f t="shared" si="27"/>
        <v>2022/23</v>
      </c>
      <c r="X55" s="253" t="str">
        <f t="shared" si="27"/>
        <v>2023/24</v>
      </c>
      <c r="Y55" s="253" t="str">
        <f t="shared" si="27"/>
        <v>2024/25</v>
      </c>
      <c r="Z55" s="491" t="str">
        <f t="shared" si="27"/>
        <v>2025/26</v>
      </c>
      <c r="AA55" s="252" t="str">
        <f t="shared" si="27"/>
        <v>Total for 
2021/22 to 2025/26</v>
      </c>
      <c r="AB55" s="9"/>
      <c r="AC55" s="7"/>
      <c r="AD55" s="8"/>
      <c r="AE55" s="254" t="str">
        <f t="shared" ref="AE55:AJ55" si="28">V55</f>
        <v>2021/22</v>
      </c>
      <c r="AF55" s="253" t="str">
        <f t="shared" si="28"/>
        <v>2022/23</v>
      </c>
      <c r="AG55" s="253" t="str">
        <f t="shared" si="28"/>
        <v>2023/24</v>
      </c>
      <c r="AH55" s="253" t="str">
        <f t="shared" si="28"/>
        <v>2024/25</v>
      </c>
      <c r="AI55" s="491" t="str">
        <f t="shared" si="28"/>
        <v>2025/26</v>
      </c>
      <c r="AJ55" s="252" t="str">
        <f t="shared" si="28"/>
        <v>Total for 
2021/22 to 2025/26</v>
      </c>
      <c r="AK55" s="34"/>
      <c r="AL55" s="255"/>
      <c r="AM55" s="255"/>
    </row>
    <row r="56" spans="1:39" ht="18" customHeight="1">
      <c r="A56" s="50"/>
      <c r="B56" s="20" t="str">
        <f>'Category Index'!B24</f>
        <v>17</v>
      </c>
      <c r="C56" s="470" t="str">
        <f>'Category Index'!C24</f>
        <v>New Service - New Home</v>
      </c>
      <c r="D56" s="556" t="s">
        <v>500</v>
      </c>
      <c r="E56" s="551" t="s">
        <v>500</v>
      </c>
      <c r="F56" s="551" t="s">
        <v>500</v>
      </c>
      <c r="G56" s="551" t="s">
        <v>500</v>
      </c>
      <c r="H56" s="552" t="s">
        <v>500</v>
      </c>
      <c r="I56" s="553" t="s">
        <v>500</v>
      </c>
      <c r="J56" s="21"/>
      <c r="K56" s="20" t="str">
        <f t="shared" ref="K56:K59" si="29">B56</f>
        <v>17</v>
      </c>
      <c r="L56" s="20" t="str">
        <f t="shared" ref="L56:L59" si="30">C56</f>
        <v>New Service - New Home</v>
      </c>
      <c r="M56" s="556" t="s">
        <v>500</v>
      </c>
      <c r="N56" s="551" t="s">
        <v>500</v>
      </c>
      <c r="O56" s="551" t="s">
        <v>500</v>
      </c>
      <c r="P56" s="551" t="s">
        <v>500</v>
      </c>
      <c r="Q56" s="552" t="s">
        <v>500</v>
      </c>
      <c r="R56" s="553" t="s">
        <v>500</v>
      </c>
      <c r="S56" s="21"/>
      <c r="T56" s="20" t="str">
        <f t="shared" ref="T56:U59" si="31">B56</f>
        <v>17</v>
      </c>
      <c r="U56" s="20" t="str">
        <f t="shared" si="31"/>
        <v>New Service - New Home</v>
      </c>
      <c r="V56" s="555" t="s">
        <v>500</v>
      </c>
      <c r="W56" s="551" t="s">
        <v>500</v>
      </c>
      <c r="X56" s="551" t="s">
        <v>500</v>
      </c>
      <c r="Y56" s="551" t="s">
        <v>500</v>
      </c>
      <c r="Z56" s="552" t="s">
        <v>500</v>
      </c>
      <c r="AA56" s="553" t="s">
        <v>500</v>
      </c>
      <c r="AB56" s="50"/>
      <c r="AC56" s="20" t="str">
        <f t="shared" ref="AC56:AD59" si="32">B56</f>
        <v>17</v>
      </c>
      <c r="AD56" s="20" t="str">
        <f t="shared" si="32"/>
        <v>New Service - New Home</v>
      </c>
      <c r="AE56" s="555" t="s">
        <v>500</v>
      </c>
      <c r="AF56" s="551" t="s">
        <v>500</v>
      </c>
      <c r="AG56" s="551" t="s">
        <v>500</v>
      </c>
      <c r="AH56" s="551" t="s">
        <v>500</v>
      </c>
      <c r="AI56" s="552" t="s">
        <v>500</v>
      </c>
      <c r="AJ56" s="553" t="s">
        <v>500</v>
      </c>
      <c r="AK56" s="21"/>
      <c r="AL56" s="51"/>
      <c r="AM56" s="51"/>
    </row>
    <row r="57" spans="1:39" ht="18" customHeight="1">
      <c r="A57" s="50"/>
      <c r="B57" s="20" t="str">
        <f>'Category Index'!B25</f>
        <v>18</v>
      </c>
      <c r="C57" s="471" t="str">
        <f>'Category Index'!C25</f>
        <v>New Service - Exist Home</v>
      </c>
      <c r="D57" s="555" t="s">
        <v>500</v>
      </c>
      <c r="E57" s="551" t="s">
        <v>500</v>
      </c>
      <c r="F57" s="551" t="s">
        <v>500</v>
      </c>
      <c r="G57" s="551" t="s">
        <v>500</v>
      </c>
      <c r="H57" s="552" t="s">
        <v>500</v>
      </c>
      <c r="I57" s="553" t="s">
        <v>500</v>
      </c>
      <c r="J57" s="21"/>
      <c r="K57" s="20" t="str">
        <f t="shared" si="29"/>
        <v>18</v>
      </c>
      <c r="L57" s="20" t="str">
        <f t="shared" si="30"/>
        <v>New Service - Exist Home</v>
      </c>
      <c r="M57" s="555" t="s">
        <v>500</v>
      </c>
      <c r="N57" s="551" t="s">
        <v>500</v>
      </c>
      <c r="O57" s="551" t="s">
        <v>500</v>
      </c>
      <c r="P57" s="551" t="s">
        <v>500</v>
      </c>
      <c r="Q57" s="552" t="s">
        <v>500</v>
      </c>
      <c r="R57" s="553" t="s">
        <v>500</v>
      </c>
      <c r="S57" s="21"/>
      <c r="T57" s="20" t="str">
        <f t="shared" si="31"/>
        <v>18</v>
      </c>
      <c r="U57" s="20" t="str">
        <f t="shared" si="31"/>
        <v>New Service - Exist Home</v>
      </c>
      <c r="V57" s="555" t="s">
        <v>500</v>
      </c>
      <c r="W57" s="551" t="s">
        <v>500</v>
      </c>
      <c r="X57" s="551" t="s">
        <v>500</v>
      </c>
      <c r="Y57" s="551" t="s">
        <v>500</v>
      </c>
      <c r="Z57" s="552" t="s">
        <v>500</v>
      </c>
      <c r="AA57" s="553" t="s">
        <v>500</v>
      </c>
      <c r="AB57" s="50"/>
      <c r="AC57" s="20" t="str">
        <f t="shared" si="32"/>
        <v>18</v>
      </c>
      <c r="AD57" s="20" t="str">
        <f t="shared" si="32"/>
        <v>New Service - Exist Home</v>
      </c>
      <c r="AE57" s="555" t="s">
        <v>500</v>
      </c>
      <c r="AF57" s="551" t="s">
        <v>500</v>
      </c>
      <c r="AG57" s="551" t="s">
        <v>500</v>
      </c>
      <c r="AH57" s="551" t="s">
        <v>500</v>
      </c>
      <c r="AI57" s="552" t="s">
        <v>500</v>
      </c>
      <c r="AJ57" s="553" t="s">
        <v>500</v>
      </c>
      <c r="AK57" s="21"/>
      <c r="AL57" s="51"/>
      <c r="AM57" s="51"/>
    </row>
    <row r="58" spans="1:39" ht="18" customHeight="1">
      <c r="A58" s="50"/>
      <c r="B58" s="20" t="str">
        <f>'Category Index'!B26</f>
        <v>19</v>
      </c>
      <c r="C58" s="471" t="str">
        <f>'Category Index'!C26</f>
        <v>New Service - Multi User</v>
      </c>
      <c r="D58" s="555" t="s">
        <v>500</v>
      </c>
      <c r="E58" s="551" t="s">
        <v>500</v>
      </c>
      <c r="F58" s="551" t="s">
        <v>500</v>
      </c>
      <c r="G58" s="551" t="s">
        <v>500</v>
      </c>
      <c r="H58" s="552" t="s">
        <v>500</v>
      </c>
      <c r="I58" s="553" t="s">
        <v>500</v>
      </c>
      <c r="J58" s="21"/>
      <c r="K58" s="20" t="str">
        <f t="shared" si="29"/>
        <v>19</v>
      </c>
      <c r="L58" s="20" t="str">
        <f t="shared" si="30"/>
        <v>New Service - Multi User</v>
      </c>
      <c r="M58" s="555" t="s">
        <v>500</v>
      </c>
      <c r="N58" s="551" t="s">
        <v>500</v>
      </c>
      <c r="O58" s="551" t="s">
        <v>500</v>
      </c>
      <c r="P58" s="551" t="s">
        <v>500</v>
      </c>
      <c r="Q58" s="552" t="s">
        <v>500</v>
      </c>
      <c r="R58" s="553" t="s">
        <v>500</v>
      </c>
      <c r="S58" s="21"/>
      <c r="T58" s="20" t="str">
        <f t="shared" si="31"/>
        <v>19</v>
      </c>
      <c r="U58" s="20" t="str">
        <f t="shared" si="31"/>
        <v>New Service - Multi User</v>
      </c>
      <c r="V58" s="555" t="s">
        <v>500</v>
      </c>
      <c r="W58" s="551" t="s">
        <v>500</v>
      </c>
      <c r="X58" s="551" t="s">
        <v>500</v>
      </c>
      <c r="Y58" s="551" t="s">
        <v>500</v>
      </c>
      <c r="Z58" s="552" t="s">
        <v>500</v>
      </c>
      <c r="AA58" s="553" t="s">
        <v>500</v>
      </c>
      <c r="AB58" s="50"/>
      <c r="AC58" s="20" t="str">
        <f t="shared" si="32"/>
        <v>19</v>
      </c>
      <c r="AD58" s="20" t="str">
        <f t="shared" si="32"/>
        <v>New Service - Multi User</v>
      </c>
      <c r="AE58" s="555" t="s">
        <v>500</v>
      </c>
      <c r="AF58" s="551" t="s">
        <v>500</v>
      </c>
      <c r="AG58" s="551" t="s">
        <v>500</v>
      </c>
      <c r="AH58" s="551" t="s">
        <v>500</v>
      </c>
      <c r="AI58" s="552" t="s">
        <v>500</v>
      </c>
      <c r="AJ58" s="553" t="s">
        <v>500</v>
      </c>
      <c r="AK58" s="21"/>
      <c r="AL58" s="51"/>
      <c r="AM58" s="51"/>
    </row>
    <row r="59" spans="1:39" ht="18" customHeight="1">
      <c r="A59" s="50"/>
      <c r="B59" s="20" t="str">
        <f>'Category Index'!B27</f>
        <v>20</v>
      </c>
      <c r="C59" s="471" t="str">
        <f>'Category Index'!C27</f>
        <v>New Service - I&amp;C &lt; 10 TJ</v>
      </c>
      <c r="D59" s="555" t="s">
        <v>500</v>
      </c>
      <c r="E59" s="551" t="s">
        <v>500</v>
      </c>
      <c r="F59" s="551" t="s">
        <v>500</v>
      </c>
      <c r="G59" s="551" t="s">
        <v>500</v>
      </c>
      <c r="H59" s="552" t="s">
        <v>500</v>
      </c>
      <c r="I59" s="553" t="s">
        <v>500</v>
      </c>
      <c r="J59" s="21"/>
      <c r="K59" s="20" t="str">
        <f t="shared" si="29"/>
        <v>20</v>
      </c>
      <c r="L59" s="20" t="str">
        <f t="shared" si="30"/>
        <v>New Service - I&amp;C &lt; 10 TJ</v>
      </c>
      <c r="M59" s="554" t="s">
        <v>500</v>
      </c>
      <c r="N59" s="551" t="s">
        <v>500</v>
      </c>
      <c r="O59" s="551" t="s">
        <v>500</v>
      </c>
      <c r="P59" s="551" t="s">
        <v>500</v>
      </c>
      <c r="Q59" s="552" t="s">
        <v>500</v>
      </c>
      <c r="R59" s="553" t="s">
        <v>500</v>
      </c>
      <c r="S59" s="21"/>
      <c r="T59" s="20" t="str">
        <f t="shared" si="31"/>
        <v>20</v>
      </c>
      <c r="U59" s="20" t="str">
        <f t="shared" si="31"/>
        <v>New Service - I&amp;C &lt; 10 TJ</v>
      </c>
      <c r="V59" s="555" t="s">
        <v>500</v>
      </c>
      <c r="W59" s="551" t="s">
        <v>500</v>
      </c>
      <c r="X59" s="551" t="s">
        <v>500</v>
      </c>
      <c r="Y59" s="551" t="s">
        <v>500</v>
      </c>
      <c r="Z59" s="552" t="s">
        <v>500</v>
      </c>
      <c r="AA59" s="553" t="s">
        <v>500</v>
      </c>
      <c r="AB59" s="50"/>
      <c r="AC59" s="20" t="str">
        <f t="shared" si="32"/>
        <v>20</v>
      </c>
      <c r="AD59" s="20" t="str">
        <f t="shared" si="32"/>
        <v>New Service - I&amp;C &lt; 10 TJ</v>
      </c>
      <c r="AE59" s="555" t="s">
        <v>500</v>
      </c>
      <c r="AF59" s="551" t="s">
        <v>500</v>
      </c>
      <c r="AG59" s="551" t="s">
        <v>500</v>
      </c>
      <c r="AH59" s="551" t="s">
        <v>500</v>
      </c>
      <c r="AI59" s="552" t="s">
        <v>500</v>
      </c>
      <c r="AJ59" s="553" t="s">
        <v>500</v>
      </c>
      <c r="AK59" s="21"/>
      <c r="AL59" s="51"/>
      <c r="AM59" s="51"/>
    </row>
    <row r="60" spans="1:39" s="329" customFormat="1" ht="18" customHeight="1" thickBot="1">
      <c r="A60" s="227"/>
      <c r="B60" s="18"/>
      <c r="C60" s="18" t="s">
        <v>73</v>
      </c>
      <c r="D60" s="532">
        <v>13.629992172964574</v>
      </c>
      <c r="E60" s="533">
        <v>14.40981598556313</v>
      </c>
      <c r="F60" s="533">
        <v>13.889098586931693</v>
      </c>
      <c r="G60" s="533">
        <v>14.414263254390924</v>
      </c>
      <c r="H60" s="534">
        <v>14.826552355441601</v>
      </c>
      <c r="I60" s="533">
        <v>71.169722355291924</v>
      </c>
      <c r="J60" s="227"/>
      <c r="K60" s="18"/>
      <c r="L60" s="18" t="s">
        <v>73</v>
      </c>
      <c r="M60" s="535">
        <v>14.092582355208766</v>
      </c>
      <c r="N60" s="533">
        <v>14.898872715624114</v>
      </c>
      <c r="O60" s="533">
        <v>14.36048261745816</v>
      </c>
      <c r="P60" s="533">
        <v>14.903470920921384</v>
      </c>
      <c r="Q60" s="534">
        <v>15.329752758576166</v>
      </c>
      <c r="R60" s="533">
        <v>73.585161367788587</v>
      </c>
      <c r="S60" s="227"/>
      <c r="T60" s="18"/>
      <c r="U60" s="18" t="s">
        <v>73</v>
      </c>
      <c r="V60" s="532">
        <v>14.177810483181846</v>
      </c>
      <c r="W60" s="533">
        <v>14.992836153856283</v>
      </c>
      <c r="X60" s="533">
        <v>14.473686876475472</v>
      </c>
      <c r="Y60" s="533">
        <v>15.083012080288761</v>
      </c>
      <c r="Z60" s="534">
        <v>15.60956701841679</v>
      </c>
      <c r="AA60" s="533">
        <v>74.336912612219152</v>
      </c>
      <c r="AB60" s="227"/>
      <c r="AC60" s="18"/>
      <c r="AD60" s="18" t="s">
        <v>73</v>
      </c>
      <c r="AE60" s="532">
        <v>8.5228127973083878E-2</v>
      </c>
      <c r="AF60" s="533">
        <v>9.3963438232169461E-2</v>
      </c>
      <c r="AG60" s="533">
        <v>0.11320425901731279</v>
      </c>
      <c r="AH60" s="533">
        <v>0.17954115936737769</v>
      </c>
      <c r="AI60" s="534">
        <v>0.27981425984062458</v>
      </c>
      <c r="AJ60" s="533">
        <v>0.7517512444305684</v>
      </c>
      <c r="AK60" s="227"/>
    </row>
    <row r="61" spans="1:39">
      <c r="A61" s="50"/>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51"/>
      <c r="AM61" s="51"/>
    </row>
    <row r="62" spans="1:39" ht="24" customHeight="1">
      <c r="A62" s="50"/>
      <c r="B62" s="415" t="s">
        <v>143</v>
      </c>
      <c r="C62" s="415"/>
      <c r="D62" s="415"/>
      <c r="E62" s="415"/>
      <c r="F62" s="415"/>
      <c r="G62" s="415"/>
      <c r="H62" s="415"/>
      <c r="I62" s="415"/>
      <c r="J62" s="415"/>
      <c r="K62" s="415" t="s">
        <v>143</v>
      </c>
      <c r="L62" s="415"/>
      <c r="M62" s="415"/>
      <c r="N62" s="415"/>
      <c r="O62" s="415"/>
      <c r="P62" s="415"/>
      <c r="Q62" s="415"/>
      <c r="R62" s="415"/>
      <c r="S62" s="415"/>
      <c r="T62" s="415"/>
      <c r="U62" s="415"/>
      <c r="V62" s="415"/>
      <c r="W62" s="415"/>
      <c r="X62" s="415"/>
      <c r="Y62" s="415"/>
      <c r="Z62" s="415"/>
      <c r="AA62" s="415"/>
      <c r="AB62" s="415"/>
      <c r="AC62" s="415"/>
      <c r="AD62" s="415"/>
      <c r="AE62" s="415"/>
      <c r="AF62" s="415"/>
      <c r="AG62" s="415"/>
      <c r="AH62" s="415"/>
      <c r="AI62" s="415"/>
      <c r="AJ62" s="415"/>
      <c r="AK62" s="21"/>
      <c r="AL62" s="51"/>
      <c r="AM62" s="51"/>
    </row>
    <row r="63" spans="1:39">
      <c r="A63" s="50"/>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51"/>
      <c r="AM63" s="51"/>
    </row>
    <row r="64" spans="1:39" s="55" customFormat="1" ht="24" customHeight="1">
      <c r="A64" s="53"/>
      <c r="B64" s="213" t="s">
        <v>456</v>
      </c>
      <c r="C64" s="213"/>
      <c r="D64" s="214"/>
      <c r="E64" s="214"/>
      <c r="F64" s="214"/>
      <c r="G64" s="214"/>
      <c r="H64" s="214"/>
      <c r="I64" s="360"/>
      <c r="J64" s="21"/>
      <c r="K64" s="213" t="s">
        <v>464</v>
      </c>
      <c r="L64" s="213"/>
      <c r="M64" s="214"/>
      <c r="N64" s="214"/>
      <c r="O64" s="214"/>
      <c r="P64" s="214"/>
      <c r="Q64" s="214"/>
      <c r="R64" s="360"/>
      <c r="S64" s="21"/>
      <c r="T64" s="213" t="s">
        <v>472</v>
      </c>
      <c r="U64" s="213"/>
      <c r="V64" s="214"/>
      <c r="W64" s="214"/>
      <c r="X64" s="214"/>
      <c r="Y64" s="214"/>
      <c r="Z64" s="214"/>
      <c r="AA64" s="214"/>
      <c r="AB64" s="50"/>
      <c r="AC64" s="213" t="s">
        <v>445</v>
      </c>
      <c r="AD64" s="213"/>
      <c r="AE64" s="214"/>
      <c r="AF64" s="214"/>
      <c r="AG64" s="214"/>
      <c r="AH64" s="214"/>
      <c r="AI64" s="214"/>
      <c r="AJ64" s="214"/>
      <c r="AK64" s="21"/>
      <c r="AL64" s="51"/>
      <c r="AM64" s="51"/>
    </row>
    <row r="65" spans="1:39">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51"/>
      <c r="AM65" s="51"/>
    </row>
    <row r="66" spans="1:39" s="92" customFormat="1" ht="33.75">
      <c r="A66" s="34"/>
      <c r="B66" s="190"/>
      <c r="C66" s="124"/>
      <c r="D66" s="254" t="s">
        <v>227</v>
      </c>
      <c r="E66" s="253" t="s">
        <v>228</v>
      </c>
      <c r="F66" s="253" t="s">
        <v>229</v>
      </c>
      <c r="G66" s="253" t="s">
        <v>230</v>
      </c>
      <c r="H66" s="491" t="s">
        <v>231</v>
      </c>
      <c r="I66" s="252" t="s">
        <v>226</v>
      </c>
      <c r="J66" s="34"/>
      <c r="K66" s="7"/>
      <c r="L66" s="8"/>
      <c r="M66" s="254" t="s">
        <v>227</v>
      </c>
      <c r="N66" s="253" t="s">
        <v>228</v>
      </c>
      <c r="O66" s="253" t="s">
        <v>229</v>
      </c>
      <c r="P66" s="253" t="s">
        <v>230</v>
      </c>
      <c r="Q66" s="491" t="s">
        <v>231</v>
      </c>
      <c r="R66" s="252" t="s">
        <v>226</v>
      </c>
      <c r="S66" s="34"/>
      <c r="T66" s="7"/>
      <c r="U66" s="8"/>
      <c r="V66" s="254" t="s">
        <v>227</v>
      </c>
      <c r="W66" s="253" t="s">
        <v>228</v>
      </c>
      <c r="X66" s="253" t="s">
        <v>229</v>
      </c>
      <c r="Y66" s="253" t="s">
        <v>230</v>
      </c>
      <c r="Z66" s="491" t="s">
        <v>231</v>
      </c>
      <c r="AA66" s="252" t="s">
        <v>226</v>
      </c>
      <c r="AB66" s="34"/>
      <c r="AC66" s="7"/>
      <c r="AD66" s="8"/>
      <c r="AE66" s="254" t="s">
        <v>227</v>
      </c>
      <c r="AF66" s="253" t="s">
        <v>228</v>
      </c>
      <c r="AG66" s="253" t="s">
        <v>229</v>
      </c>
      <c r="AH66" s="253" t="s">
        <v>230</v>
      </c>
      <c r="AI66" s="491" t="s">
        <v>231</v>
      </c>
      <c r="AJ66" s="252" t="s">
        <v>226</v>
      </c>
      <c r="AK66" s="34"/>
      <c r="AL66" s="255"/>
      <c r="AM66" s="255"/>
    </row>
    <row r="67" spans="1:39" ht="18" customHeight="1">
      <c r="A67" s="21"/>
      <c r="B67" s="20">
        <f>'Category Index'!B32</f>
        <v>21</v>
      </c>
      <c r="C67" s="20" t="str">
        <f>'Category Index'!C32</f>
        <v>Telemetry</v>
      </c>
      <c r="D67" s="151">
        <f>'Non Unit rate categories'!D64</f>
        <v>0.50469999999999993</v>
      </c>
      <c r="E67" s="152">
        <f>'Non Unit rate categories'!E64</f>
        <v>0.3448</v>
      </c>
      <c r="F67" s="152">
        <f>'Non Unit rate categories'!F64</f>
        <v>0.3448</v>
      </c>
      <c r="G67" s="152">
        <f>'Non Unit rate categories'!G64</f>
        <v>0.30869999999999997</v>
      </c>
      <c r="H67" s="42">
        <f>'Non Unit rate categories'!H64</f>
        <v>0.25459999999999999</v>
      </c>
      <c r="I67" s="153">
        <f>SUM(D67:H67)</f>
        <v>1.7575999999999998</v>
      </c>
      <c r="J67" s="21"/>
      <c r="K67" s="20">
        <f t="shared" ref="K67:K74" si="33">B67</f>
        <v>21</v>
      </c>
      <c r="L67" s="20" t="str">
        <f t="shared" ref="L67:L74" si="34">C67</f>
        <v>Telemetry</v>
      </c>
      <c r="M67" s="151">
        <f>'Non Unit rate categories'!M64</f>
        <v>0.52182908283555252</v>
      </c>
      <c r="N67" s="152">
        <f>'Non Unit rate categories'!N64</f>
        <v>0.35650221470516841</v>
      </c>
      <c r="O67" s="152">
        <f>'Non Unit rate categories'!O64</f>
        <v>0.35650221470516841</v>
      </c>
      <c r="P67" s="152">
        <f>'Non Unit rate categories'!P64</f>
        <v>0.31917701183145442</v>
      </c>
      <c r="Q67" s="42">
        <f>'Non Unit rate categories'!Q64</f>
        <v>0.26324090447777226</v>
      </c>
      <c r="R67" s="153">
        <f>SUM(M67:Q67)</f>
        <v>1.817251428555116</v>
      </c>
      <c r="S67" s="21"/>
      <c r="T67" s="20">
        <f t="shared" ref="T67:U74" si="35">B67</f>
        <v>21</v>
      </c>
      <c r="U67" s="20" t="str">
        <f t="shared" si="35"/>
        <v>Telemetry</v>
      </c>
      <c r="V67" s="151">
        <f>M67*(1+'Real Cost Escalation'!E$22)</f>
        <v>0.5249849640453258</v>
      </c>
      <c r="W67" s="152">
        <f>N67*(1+'Real Cost Escalation'!F$22)</f>
        <v>0.3587505843953096</v>
      </c>
      <c r="X67" s="152">
        <f>O67*(1+'Real Cost Escalation'!G$22)</f>
        <v>0.35931253592687068</v>
      </c>
      <c r="Y67" s="152">
        <f>P67*(1+'Real Cost Escalation'!H$22)</f>
        <v>0.32302211684435378</v>
      </c>
      <c r="Z67" s="42">
        <f>Q67*(1+'Real Cost Escalation'!I$22)</f>
        <v>0.268045845562358</v>
      </c>
      <c r="AA67" s="153">
        <f>SUM(V67:Z67)</f>
        <v>1.8341160467742179</v>
      </c>
      <c r="AB67" s="21"/>
      <c r="AC67" s="20">
        <f t="shared" ref="AC67:AD74" si="36">B67</f>
        <v>21</v>
      </c>
      <c r="AD67" s="20" t="str">
        <f t="shared" si="36"/>
        <v>Telemetry</v>
      </c>
      <c r="AE67" s="151">
        <f t="shared" ref="AE67:AI74" si="37">V67-M67</f>
        <v>3.1558812097732813E-3</v>
      </c>
      <c r="AF67" s="152">
        <f t="shared" si="37"/>
        <v>2.2483696901411943E-3</v>
      </c>
      <c r="AG67" s="152">
        <f t="shared" si="37"/>
        <v>2.8103212217022722E-3</v>
      </c>
      <c r="AH67" s="152">
        <f t="shared" si="37"/>
        <v>3.8451050128993636E-3</v>
      </c>
      <c r="AI67" s="42">
        <f t="shared" si="37"/>
        <v>4.8049410845857343E-3</v>
      </c>
      <c r="AJ67" s="153">
        <f>SUM(AE67:AI67)</f>
        <v>1.6864618219101846E-2</v>
      </c>
      <c r="AK67" s="21"/>
      <c r="AL67" s="51"/>
      <c r="AM67" s="51"/>
    </row>
    <row r="68" spans="1:39" ht="18" customHeight="1">
      <c r="A68" s="21"/>
      <c r="B68" s="20">
        <f>'Category Index'!B33</f>
        <v>22</v>
      </c>
      <c r="C68" s="20" t="str">
        <f>'Category Index'!C33</f>
        <v>Regulators</v>
      </c>
      <c r="D68" s="151">
        <f>'Non Unit rate categories'!D57</f>
        <v>0.70830000000000004</v>
      </c>
      <c r="E68" s="152">
        <f>'Non Unit rate categories'!E57</f>
        <v>0.79440000000000011</v>
      </c>
      <c r="F68" s="152">
        <f>'Non Unit rate categories'!F57</f>
        <v>1.1875</v>
      </c>
      <c r="G68" s="152">
        <f>'Non Unit rate categories'!G57</f>
        <v>1.1875</v>
      </c>
      <c r="H68" s="42">
        <f>'Non Unit rate categories'!H57</f>
        <v>1.1875</v>
      </c>
      <c r="I68" s="153">
        <f t="shared" ref="I68:I74" si="38">SUM(D68:H68)</f>
        <v>5.0651999999999999</v>
      </c>
      <c r="J68" s="21"/>
      <c r="K68" s="20">
        <f t="shared" si="33"/>
        <v>22</v>
      </c>
      <c r="L68" s="20" t="str">
        <f t="shared" si="34"/>
        <v>Regulators</v>
      </c>
      <c r="M68" s="151">
        <f>'Non Unit rate categories'!M57</f>
        <v>0.73233909128674834</v>
      </c>
      <c r="N68" s="152">
        <f>'Non Unit rate categories'!N57</f>
        <v>0.82136125104926283</v>
      </c>
      <c r="O68" s="152">
        <f>'Non Unit rate categories'!O57</f>
        <v>1.2278027261090125</v>
      </c>
      <c r="P68" s="152">
        <f>'Non Unit rate categories'!P57</f>
        <v>1.2278027261090125</v>
      </c>
      <c r="Q68" s="42">
        <f>'Non Unit rate categories'!Q57</f>
        <v>1.2278027261090125</v>
      </c>
      <c r="R68" s="153">
        <f t="shared" ref="R68:R74" si="39">SUM(M68:Q68)</f>
        <v>5.2371085206630488</v>
      </c>
      <c r="S68" s="21"/>
      <c r="T68" s="20">
        <f t="shared" si="35"/>
        <v>22</v>
      </c>
      <c r="U68" s="20" t="str">
        <f t="shared" si="35"/>
        <v>Regulators</v>
      </c>
      <c r="V68" s="151">
        <f>M68*(1+'Real Cost Escalation'!E$22)</f>
        <v>0.73676808011354133</v>
      </c>
      <c r="W68" s="152">
        <f>N68*(1+'Real Cost Escalation'!F$22)</f>
        <v>0.8265413696161078</v>
      </c>
      <c r="X68" s="152">
        <f>O68*(1+'Real Cost Escalation'!G$22)</f>
        <v>1.2374815441216909</v>
      </c>
      <c r="Y68" s="152">
        <f>P68*(1+'Real Cost Escalation'!H$22)</f>
        <v>1.2425939868891163</v>
      </c>
      <c r="Z68" s="42">
        <f>Q68*(1+'Real Cost Escalation'!I$22)</f>
        <v>1.2502138319139835</v>
      </c>
      <c r="AA68" s="153">
        <f t="shared" ref="AA68:AA74" si="40">SUM(V68:Z68)</f>
        <v>5.29359881265444</v>
      </c>
      <c r="AB68" s="21"/>
      <c r="AC68" s="20">
        <f t="shared" si="36"/>
        <v>22</v>
      </c>
      <c r="AD68" s="20" t="str">
        <f t="shared" si="36"/>
        <v>Regulators</v>
      </c>
      <c r="AE68" s="151">
        <f t="shared" si="37"/>
        <v>4.42898882679299E-3</v>
      </c>
      <c r="AF68" s="152">
        <f t="shared" si="37"/>
        <v>5.1801185668449712E-3</v>
      </c>
      <c r="AG68" s="152">
        <f t="shared" si="37"/>
        <v>9.6788180126783363E-3</v>
      </c>
      <c r="AH68" s="152">
        <f t="shared" si="37"/>
        <v>1.4791260780103732E-2</v>
      </c>
      <c r="AI68" s="42">
        <f t="shared" si="37"/>
        <v>2.2411105804970965E-2</v>
      </c>
      <c r="AJ68" s="153">
        <f t="shared" ref="AJ68:AJ74" si="41">SUM(AE68:AI68)</f>
        <v>5.6490291991390995E-2</v>
      </c>
      <c r="AK68" s="21"/>
      <c r="AL68" s="51"/>
      <c r="AM68" s="51"/>
    </row>
    <row r="69" spans="1:39" ht="18" customHeight="1">
      <c r="A69" s="21"/>
      <c r="B69" s="20">
        <f>'Category Index'!B34</f>
        <v>23</v>
      </c>
      <c r="C69" s="20" t="str">
        <f>'Category Index'!C34</f>
        <v>Information Technology</v>
      </c>
      <c r="D69" s="151">
        <f>'Non Unit rate categories'!D28</f>
        <v>10.761800000000001</v>
      </c>
      <c r="E69" s="152">
        <f>'Non Unit rate categories'!E28</f>
        <v>7.1149999999999993</v>
      </c>
      <c r="F69" s="152">
        <f>'Non Unit rate categories'!F28</f>
        <v>9.8771000000000022</v>
      </c>
      <c r="G69" s="152">
        <f>'Non Unit rate categories'!G28</f>
        <v>11.743300000000001</v>
      </c>
      <c r="H69" s="42">
        <f>'Non Unit rate categories'!H28</f>
        <v>5.2423999999999999</v>
      </c>
      <c r="I69" s="153">
        <f t="shared" si="38"/>
        <v>44.73960000000001</v>
      </c>
      <c r="J69" s="21"/>
      <c r="K69" s="20">
        <f t="shared" si="33"/>
        <v>23</v>
      </c>
      <c r="L69" s="20" t="str">
        <f t="shared" si="34"/>
        <v>Information Technology</v>
      </c>
      <c r="M69" s="151">
        <f>'Non Unit rate categories'!M28</f>
        <v>11.12704621291787</v>
      </c>
      <c r="N69" s="152">
        <f>'Non Unit rate categories'!N28</f>
        <v>7.3564769652763147</v>
      </c>
      <c r="O69" s="152">
        <f>'Non Unit rate categories'!O28</f>
        <v>10.212320257727434</v>
      </c>
      <c r="P69" s="152">
        <f>'Non Unit rate categories'!P28</f>
        <v>12.141857476645026</v>
      </c>
      <c r="Q69" s="42">
        <f>'Non Unit rate categories'!Q28</f>
        <v>5.4203225358769576</v>
      </c>
      <c r="R69" s="153">
        <f t="shared" si="39"/>
        <v>46.258023448443602</v>
      </c>
      <c r="S69" s="21"/>
      <c r="T69" s="20">
        <f t="shared" si="35"/>
        <v>23</v>
      </c>
      <c r="U69" s="20" t="str">
        <f t="shared" si="35"/>
        <v>Information Technology</v>
      </c>
      <c r="V69" s="151">
        <f>M69*(1+'Real Cost Escalation'!E$22)</f>
        <v>11.194339580073285</v>
      </c>
      <c r="W69" s="152">
        <f>N69*(1+'Real Cost Escalation'!F$22)</f>
        <v>7.4028724129136538</v>
      </c>
      <c r="X69" s="152">
        <f>O69*(1+'Real Cost Escalation'!G$22)</f>
        <v>10.292824386900508</v>
      </c>
      <c r="Y69" s="152">
        <f>P69*(1+'Real Cost Escalation'!H$22)</f>
        <v>12.288129655776807</v>
      </c>
      <c r="Z69" s="42">
        <f>Q69*(1+'Real Cost Escalation'!I$22)</f>
        <v>5.5192597830954666</v>
      </c>
      <c r="AA69" s="153">
        <f t="shared" si="40"/>
        <v>46.697425818759719</v>
      </c>
      <c r="AB69" s="21"/>
      <c r="AC69" s="20">
        <f t="shared" si="36"/>
        <v>23</v>
      </c>
      <c r="AD69" s="20" t="str">
        <f t="shared" si="36"/>
        <v>Information Technology</v>
      </c>
      <c r="AE69" s="151">
        <f t="shared" si="37"/>
        <v>6.7293367155414785E-2</v>
      </c>
      <c r="AF69" s="152">
        <f t="shared" si="37"/>
        <v>4.639544763733916E-2</v>
      </c>
      <c r="AG69" s="152">
        <f t="shared" si="37"/>
        <v>8.050412917307348E-2</v>
      </c>
      <c r="AH69" s="152">
        <f t="shared" si="37"/>
        <v>0.14627217913178114</v>
      </c>
      <c r="AI69" s="42">
        <f t="shared" si="37"/>
        <v>9.893724721850905E-2</v>
      </c>
      <c r="AJ69" s="153">
        <f t="shared" si="41"/>
        <v>0.43940237031611762</v>
      </c>
      <c r="AK69" s="21"/>
      <c r="AL69" s="51"/>
      <c r="AM69" s="51"/>
    </row>
    <row r="70" spans="1:39" ht="18" customHeight="1">
      <c r="A70" s="21"/>
      <c r="B70" s="20">
        <f>'Category Index'!B35</f>
        <v>24</v>
      </c>
      <c r="C70" s="20" t="str">
        <f>'Category Index'!C35</f>
        <v>Other Distribution System</v>
      </c>
      <c r="D70" s="151">
        <f>'Non Unit rate categories'!D44</f>
        <v>4.4721000000000011</v>
      </c>
      <c r="E70" s="152">
        <f>'Non Unit rate categories'!E44</f>
        <v>7.1772</v>
      </c>
      <c r="F70" s="152">
        <f>'Non Unit rate categories'!F44</f>
        <v>7.771399999999999</v>
      </c>
      <c r="G70" s="152">
        <f>'Non Unit rate categories'!G44</f>
        <v>9.9835999999999991</v>
      </c>
      <c r="H70" s="42">
        <f>'Non Unit rate categories'!H44</f>
        <v>9.0905999999999985</v>
      </c>
      <c r="I70" s="151">
        <f t="shared" si="38"/>
        <v>38.494900000000001</v>
      </c>
      <c r="J70" s="21"/>
      <c r="K70" s="20">
        <f t="shared" si="33"/>
        <v>24</v>
      </c>
      <c r="L70" s="20" t="str">
        <f t="shared" si="34"/>
        <v>Other Distribution System</v>
      </c>
      <c r="M70" s="151">
        <f>'Non Unit rate categories'!M44</f>
        <v>4.6238792180480974</v>
      </c>
      <c r="N70" s="152">
        <f>'Non Unit rate categories'!N44</f>
        <v>7.4207879796459828</v>
      </c>
      <c r="O70" s="152">
        <f>'Non Unit rate categories'!O44</f>
        <v>8.0351546153124893</v>
      </c>
      <c r="P70" s="152">
        <f>'Non Unit rate categories'!P44</f>
        <v>10.322434775900579</v>
      </c>
      <c r="Q70" s="42">
        <f>'Non Unit rate categories'!Q44</f>
        <v>9.3991271258666025</v>
      </c>
      <c r="R70" s="151">
        <f t="shared" si="39"/>
        <v>39.801383714773749</v>
      </c>
      <c r="S70" s="21"/>
      <c r="T70" s="20">
        <f t="shared" si="35"/>
        <v>24</v>
      </c>
      <c r="U70" s="20" t="str">
        <f t="shared" si="35"/>
        <v>Other Distribution System</v>
      </c>
      <c r="V70" s="151">
        <f>M70*(1+'Real Cost Escalation'!E$22)</f>
        <v>4.6518431894335288</v>
      </c>
      <c r="W70" s="152">
        <f>N70*(1+'Real Cost Escalation'!F$22)</f>
        <v>7.4675890206554998</v>
      </c>
      <c r="X70" s="152">
        <f>O70*(1+'Real Cost Escalation'!G$22)</f>
        <v>8.0984960606208922</v>
      </c>
      <c r="Y70" s="152">
        <f>P70*(1+'Real Cost Escalation'!H$22)</f>
        <v>10.446788486320994</v>
      </c>
      <c r="Z70" s="42">
        <f>Q70*(1+'Real Cost Escalation'!I$22)</f>
        <v>9.5706895666503229</v>
      </c>
      <c r="AA70" s="151">
        <f t="shared" si="40"/>
        <v>40.235406323681232</v>
      </c>
      <c r="AB70" s="21"/>
      <c r="AC70" s="20">
        <f t="shared" si="36"/>
        <v>24</v>
      </c>
      <c r="AD70" s="20" t="str">
        <f t="shared" si="36"/>
        <v>Other Distribution System</v>
      </c>
      <c r="AE70" s="151">
        <f t="shared" si="37"/>
        <v>2.7963971385431385E-2</v>
      </c>
      <c r="AF70" s="152">
        <f t="shared" si="37"/>
        <v>4.6801041009516986E-2</v>
      </c>
      <c r="AG70" s="152">
        <f t="shared" si="37"/>
        <v>6.3341445308402911E-2</v>
      </c>
      <c r="AH70" s="152">
        <f t="shared" si="37"/>
        <v>0.1243537104204151</v>
      </c>
      <c r="AI70" s="42">
        <f t="shared" si="37"/>
        <v>0.1715624407837204</v>
      </c>
      <c r="AJ70" s="151">
        <f t="shared" si="41"/>
        <v>0.43402260890748678</v>
      </c>
      <c r="AK70" s="21"/>
      <c r="AL70" s="51"/>
      <c r="AM70" s="51"/>
    </row>
    <row r="71" spans="1:39" ht="18" customHeight="1">
      <c r="A71" s="21"/>
      <c r="B71" s="20">
        <f>'Category Index'!B36</f>
        <v>25</v>
      </c>
      <c r="C71" s="20" t="str">
        <f>'Category Index'!C36</f>
        <v>Other Non-Distribution System</v>
      </c>
      <c r="D71" s="151">
        <f>'Non Unit rate categories'!D50</f>
        <v>1.0775999999999999</v>
      </c>
      <c r="E71" s="152">
        <f>'Non Unit rate categories'!E50</f>
        <v>1.0775999999999999</v>
      </c>
      <c r="F71" s="152">
        <f>'Non Unit rate categories'!F50</f>
        <v>0.74760000000000004</v>
      </c>
      <c r="G71" s="152">
        <f>'Non Unit rate categories'!G50</f>
        <v>0.74760000000000004</v>
      </c>
      <c r="H71" s="42">
        <f>'Non Unit rate categories'!H50</f>
        <v>0.86760000000000004</v>
      </c>
      <c r="I71" s="151">
        <f t="shared" si="38"/>
        <v>4.5180000000000007</v>
      </c>
      <c r="J71" s="21"/>
      <c r="K71" s="20">
        <f t="shared" si="33"/>
        <v>25</v>
      </c>
      <c r="L71" s="20" t="str">
        <f t="shared" si="34"/>
        <v>Other Non-Distribution System</v>
      </c>
      <c r="M71" s="151">
        <f>'Non Unit rate categories'!M50</f>
        <v>1.1141728148674288</v>
      </c>
      <c r="N71" s="152">
        <f>'Non Unit rate categories'!N50</f>
        <v>1.1141728148674288</v>
      </c>
      <c r="O71" s="152">
        <f>'Non Unit rate categories'!O50</f>
        <v>0.7729728994013455</v>
      </c>
      <c r="P71" s="152">
        <f>'Non Unit rate categories'!P50</f>
        <v>0.7729728994013455</v>
      </c>
      <c r="Q71" s="42">
        <f>'Non Unit rate categories'!Q50</f>
        <v>0.89704559593446676</v>
      </c>
      <c r="R71" s="151">
        <f t="shared" si="39"/>
        <v>4.6713370244720158</v>
      </c>
      <c r="S71" s="21"/>
      <c r="T71" s="20">
        <f t="shared" si="35"/>
        <v>25</v>
      </c>
      <c r="U71" s="20" t="str">
        <f t="shared" si="35"/>
        <v>Other Non-Distribution System</v>
      </c>
      <c r="V71" s="151">
        <f>M71*(1+'Real Cost Escalation'!E$22)</f>
        <v>1.1209110308207708</v>
      </c>
      <c r="W71" s="152">
        <f>N71*(1+'Real Cost Escalation'!F$22)</f>
        <v>1.1211996222284966</v>
      </c>
      <c r="X71" s="152">
        <f>O71*(1+'Real Cost Escalation'!G$22)</f>
        <v>0.77906627569294828</v>
      </c>
      <c r="Y71" s="152">
        <f>P71*(1+'Real Cost Escalation'!H$22)</f>
        <v>0.78228485439857121</v>
      </c>
      <c r="Z71" s="42">
        <f>Q71*(1+'Real Cost Escalation'!I$22)</f>
        <v>0.91341938574195536</v>
      </c>
      <c r="AA71" s="151">
        <f t="shared" si="40"/>
        <v>4.7168811688827423</v>
      </c>
      <c r="AB71" s="21"/>
      <c r="AC71" s="20">
        <f t="shared" si="36"/>
        <v>25</v>
      </c>
      <c r="AD71" s="20" t="str">
        <f t="shared" si="36"/>
        <v>Other Non-Distribution System</v>
      </c>
      <c r="AE71" s="151">
        <f t="shared" si="37"/>
        <v>6.7382159533420083E-3</v>
      </c>
      <c r="AF71" s="152">
        <f t="shared" si="37"/>
        <v>7.0268073610677551E-3</v>
      </c>
      <c r="AG71" s="152">
        <f t="shared" si="37"/>
        <v>6.0933762916027812E-3</v>
      </c>
      <c r="AH71" s="152">
        <f t="shared" si="37"/>
        <v>9.3119549972257021E-3</v>
      </c>
      <c r="AI71" s="42">
        <f t="shared" si="37"/>
        <v>1.6373789807488603E-2</v>
      </c>
      <c r="AJ71" s="151">
        <f t="shared" si="41"/>
        <v>4.554414441072685E-2</v>
      </c>
      <c r="AK71" s="21"/>
      <c r="AL71" s="51"/>
      <c r="AM71" s="51"/>
    </row>
    <row r="72" spans="1:39" ht="18" customHeight="1">
      <c r="A72" s="21"/>
      <c r="B72" s="20">
        <f>'Category Index'!B37</f>
        <v>26</v>
      </c>
      <c r="C72" s="20" t="str">
        <f>'Category Index'!C37</f>
        <v>Large Consumers</v>
      </c>
      <c r="D72" s="151">
        <f>'Non Unit rate categories'!D78</f>
        <v>0</v>
      </c>
      <c r="E72" s="152">
        <f>'Non Unit rate categories'!E78</f>
        <v>0</v>
      </c>
      <c r="F72" s="152">
        <f>'Non Unit rate categories'!F78</f>
        <v>0</v>
      </c>
      <c r="G72" s="152">
        <f>'Non Unit rate categories'!G78</f>
        <v>0</v>
      </c>
      <c r="H72" s="42">
        <f>'Non Unit rate categories'!H78</f>
        <v>0</v>
      </c>
      <c r="I72" s="151">
        <f t="shared" si="38"/>
        <v>0</v>
      </c>
      <c r="J72" s="21"/>
      <c r="K72" s="20">
        <f t="shared" si="33"/>
        <v>26</v>
      </c>
      <c r="L72" s="20" t="str">
        <f t="shared" si="34"/>
        <v>Large Consumers</v>
      </c>
      <c r="M72" s="151">
        <f>'Non Unit rate categories'!M78</f>
        <v>0</v>
      </c>
      <c r="N72" s="152">
        <f>'Non Unit rate categories'!N78</f>
        <v>0</v>
      </c>
      <c r="O72" s="152">
        <f>'Non Unit rate categories'!O78</f>
        <v>0</v>
      </c>
      <c r="P72" s="152">
        <f>'Non Unit rate categories'!P78</f>
        <v>0</v>
      </c>
      <c r="Q72" s="42">
        <f>'Non Unit rate categories'!Q78</f>
        <v>0</v>
      </c>
      <c r="R72" s="151">
        <f t="shared" si="39"/>
        <v>0</v>
      </c>
      <c r="S72" s="21"/>
      <c r="T72" s="20">
        <f t="shared" si="35"/>
        <v>26</v>
      </c>
      <c r="U72" s="20" t="str">
        <f t="shared" si="35"/>
        <v>Large Consumers</v>
      </c>
      <c r="V72" s="151">
        <f>M72*(1+'Real Cost Escalation'!E$22)</f>
        <v>0</v>
      </c>
      <c r="W72" s="152">
        <f>N72*(1+'Real Cost Escalation'!F$22)</f>
        <v>0</v>
      </c>
      <c r="X72" s="152">
        <f>O72*(1+'Real Cost Escalation'!G$22)</f>
        <v>0</v>
      </c>
      <c r="Y72" s="152">
        <f>P72*(1+'Real Cost Escalation'!H$22)</f>
        <v>0</v>
      </c>
      <c r="Z72" s="42">
        <f>Q72*(1+'Real Cost Escalation'!I$22)</f>
        <v>0</v>
      </c>
      <c r="AA72" s="151">
        <f t="shared" si="40"/>
        <v>0</v>
      </c>
      <c r="AB72" s="21"/>
      <c r="AC72" s="20">
        <f t="shared" si="36"/>
        <v>26</v>
      </c>
      <c r="AD72" s="20" t="str">
        <f t="shared" si="36"/>
        <v>Large Consumers</v>
      </c>
      <c r="AE72" s="151">
        <f t="shared" si="37"/>
        <v>0</v>
      </c>
      <c r="AF72" s="152">
        <f t="shared" si="37"/>
        <v>0</v>
      </c>
      <c r="AG72" s="152">
        <f t="shared" si="37"/>
        <v>0</v>
      </c>
      <c r="AH72" s="152">
        <f t="shared" si="37"/>
        <v>0</v>
      </c>
      <c r="AI72" s="42">
        <f t="shared" si="37"/>
        <v>0</v>
      </c>
      <c r="AJ72" s="151">
        <f t="shared" si="41"/>
        <v>0</v>
      </c>
      <c r="AK72" s="21"/>
      <c r="AL72" s="51"/>
      <c r="AM72" s="51"/>
    </row>
    <row r="73" spans="1:39" ht="18" customHeight="1">
      <c r="A73" s="21"/>
      <c r="B73" s="20">
        <f>'Category Index'!B38</f>
        <v>27</v>
      </c>
      <c r="C73" s="20" t="str">
        <f>'Category Index'!C38</f>
        <v>Mains Augmentation</v>
      </c>
      <c r="D73" s="151">
        <f>'Non Unit rate categories'!D14</f>
        <v>4.9101999999999997</v>
      </c>
      <c r="E73" s="152">
        <f>'Non Unit rate categories'!E14</f>
        <v>5.2948000000000004</v>
      </c>
      <c r="F73" s="152">
        <f>'Non Unit rate categories'!F14</f>
        <v>0</v>
      </c>
      <c r="G73" s="152">
        <f>'Non Unit rate categories'!G14</f>
        <v>0</v>
      </c>
      <c r="H73" s="42">
        <f>'Non Unit rate categories'!H14</f>
        <v>0</v>
      </c>
      <c r="I73" s="151">
        <f t="shared" si="38"/>
        <v>10.205</v>
      </c>
      <c r="J73" s="21"/>
      <c r="K73" s="20">
        <f t="shared" si="33"/>
        <v>27</v>
      </c>
      <c r="L73" s="20" t="str">
        <f t="shared" si="34"/>
        <v>Mains Augmentation</v>
      </c>
      <c r="M73" s="151">
        <f>'Non Unit rate categories'!M14</f>
        <v>5.0768479543077669</v>
      </c>
      <c r="N73" s="152">
        <f>'Non Unit rate categories'!N14</f>
        <v>5.4745009466964207</v>
      </c>
      <c r="O73" s="152">
        <f>'Non Unit rate categories'!O14</f>
        <v>0</v>
      </c>
      <c r="P73" s="152">
        <f>'Non Unit rate categories'!P14</f>
        <v>0</v>
      </c>
      <c r="Q73" s="42">
        <f>'Non Unit rate categories'!Q14</f>
        <v>0</v>
      </c>
      <c r="R73" s="151">
        <f t="shared" si="39"/>
        <v>10.551348901004188</v>
      </c>
      <c r="S73" s="21"/>
      <c r="T73" s="20">
        <f t="shared" si="35"/>
        <v>27</v>
      </c>
      <c r="U73" s="20" t="str">
        <f t="shared" si="35"/>
        <v>Mains Augmentation</v>
      </c>
      <c r="V73" s="151">
        <f>M73*(1+'Real Cost Escalation'!E$22)</f>
        <v>5.1075513581441623</v>
      </c>
      <c r="W73" s="152">
        <f>N73*(1+'Real Cost Escalation'!F$22)</f>
        <v>5.5090272455228693</v>
      </c>
      <c r="X73" s="152">
        <f>O73*(1+'Real Cost Escalation'!G$22)</f>
        <v>0</v>
      </c>
      <c r="Y73" s="152">
        <f>P73*(1+'Real Cost Escalation'!H$22)</f>
        <v>0</v>
      </c>
      <c r="Z73" s="42">
        <f>Q73*(1+'Real Cost Escalation'!I$22)</f>
        <v>0</v>
      </c>
      <c r="AA73" s="151">
        <f t="shared" si="40"/>
        <v>10.616578603667032</v>
      </c>
      <c r="AB73" s="21"/>
      <c r="AC73" s="20">
        <f t="shared" si="36"/>
        <v>27</v>
      </c>
      <c r="AD73" s="20" t="str">
        <f t="shared" si="36"/>
        <v>Mains Augmentation</v>
      </c>
      <c r="AE73" s="151">
        <f t="shared" si="37"/>
        <v>3.070340383639536E-2</v>
      </c>
      <c r="AF73" s="152">
        <f t="shared" si="37"/>
        <v>3.4526298826448532E-2</v>
      </c>
      <c r="AG73" s="152">
        <f t="shared" si="37"/>
        <v>0</v>
      </c>
      <c r="AH73" s="152">
        <f t="shared" si="37"/>
        <v>0</v>
      </c>
      <c r="AI73" s="42">
        <f t="shared" si="37"/>
        <v>0</v>
      </c>
      <c r="AJ73" s="151">
        <f t="shared" si="41"/>
        <v>6.5229702662843891E-2</v>
      </c>
      <c r="AK73" s="21"/>
      <c r="AL73" s="51"/>
      <c r="AM73" s="51"/>
    </row>
    <row r="74" spans="1:39" ht="18" customHeight="1">
      <c r="A74" s="21"/>
      <c r="B74" s="20">
        <f>'Category Index'!B39</f>
        <v>28</v>
      </c>
      <c r="C74" s="20" t="str">
        <f>'Category Index'!C39</f>
        <v>Growth New Areas</v>
      </c>
      <c r="D74" s="151">
        <f>'Non Unit rate categories'!D72</f>
        <v>4.7018000000000004</v>
      </c>
      <c r="E74" s="152">
        <f>'Non Unit rate categories'!E72</f>
        <v>0.255</v>
      </c>
      <c r="F74" s="152">
        <f>'Non Unit rate categories'!F72</f>
        <v>0.255</v>
      </c>
      <c r="G74" s="152">
        <f>'Non Unit rate categories'!G72</f>
        <v>0.255</v>
      </c>
      <c r="H74" s="42">
        <f>'Non Unit rate categories'!H72</f>
        <v>0.25359999999999999</v>
      </c>
      <c r="I74" s="154">
        <f t="shared" si="38"/>
        <v>5.7203999999999997</v>
      </c>
      <c r="J74" s="21"/>
      <c r="K74" s="20">
        <f t="shared" si="33"/>
        <v>28</v>
      </c>
      <c r="L74" s="20" t="str">
        <f t="shared" si="34"/>
        <v>Growth New Areas</v>
      </c>
      <c r="M74" s="151">
        <f>'Non Unit rate categories'!M72</f>
        <v>4.8613750379952467</v>
      </c>
      <c r="N74" s="152">
        <f>'Non Unit rate categories'!N72</f>
        <v>0.26365448013288267</v>
      </c>
      <c r="O74" s="152">
        <f>'Non Unit rate categories'!O72</f>
        <v>0.26365448013288267</v>
      </c>
      <c r="P74" s="152">
        <f>'Non Unit rate categories'!P72</f>
        <v>0.26365448013288267</v>
      </c>
      <c r="Q74" s="42">
        <f>'Non Unit rate categories'!Q72</f>
        <v>0.26220696533999627</v>
      </c>
      <c r="R74" s="154">
        <f t="shared" si="39"/>
        <v>5.9145454437338909</v>
      </c>
      <c r="S74" s="21"/>
      <c r="T74" s="20">
        <f t="shared" si="35"/>
        <v>28</v>
      </c>
      <c r="U74" s="20" t="str">
        <f t="shared" si="35"/>
        <v>Growth New Areas</v>
      </c>
      <c r="V74" s="151">
        <f>M74*(1+'Real Cost Escalation'!E$22)</f>
        <v>4.8907753198896629</v>
      </c>
      <c r="W74" s="152">
        <f>N74*(1+'Real Cost Escalation'!F$22)</f>
        <v>0.26531728254293491</v>
      </c>
      <c r="X74" s="152">
        <f>O74*(1+'Real Cost Escalation'!G$22)</f>
        <v>0.26573287894823677</v>
      </c>
      <c r="Y74" s="152">
        <f>P74*(1+'Real Cost Escalation'!H$22)</f>
        <v>0.26683070876355758</v>
      </c>
      <c r="Z74" s="42">
        <f>Q74*(1+'Real Cost Escalation'!I$22)</f>
        <v>0.26699303391443047</v>
      </c>
      <c r="AA74" s="154">
        <f t="shared" si="40"/>
        <v>5.9556492240588232</v>
      </c>
      <c r="AB74" s="21"/>
      <c r="AC74" s="20">
        <f t="shared" si="36"/>
        <v>28</v>
      </c>
      <c r="AD74" s="20" t="str">
        <f t="shared" si="36"/>
        <v>Growth New Areas</v>
      </c>
      <c r="AE74" s="151">
        <f t="shared" si="37"/>
        <v>2.9400281894416125E-2</v>
      </c>
      <c r="AF74" s="152">
        <f t="shared" si="37"/>
        <v>1.6628024100522332E-3</v>
      </c>
      <c r="AG74" s="152">
        <f t="shared" si="37"/>
        <v>2.0783988153540989E-3</v>
      </c>
      <c r="AH74" s="152">
        <f t="shared" si="37"/>
        <v>3.1762286306749044E-3</v>
      </c>
      <c r="AI74" s="42">
        <f t="shared" si="37"/>
        <v>4.7860685744341991E-3</v>
      </c>
      <c r="AJ74" s="154">
        <f t="shared" si="41"/>
        <v>4.110378032493156E-2</v>
      </c>
      <c r="AK74" s="21"/>
      <c r="AL74" s="51"/>
      <c r="AM74" s="51"/>
    </row>
    <row r="75" spans="1:39" s="329" customFormat="1" ht="18" customHeight="1" thickBot="1">
      <c r="A75" s="227"/>
      <c r="B75" s="18"/>
      <c r="C75" s="18" t="s">
        <v>399</v>
      </c>
      <c r="D75" s="532">
        <f t="shared" ref="D75:I75" si="42">SUM(D67:D74)</f>
        <v>27.136500000000005</v>
      </c>
      <c r="E75" s="533">
        <f t="shared" si="42"/>
        <v>22.058800000000002</v>
      </c>
      <c r="F75" s="533">
        <f t="shared" si="42"/>
        <v>20.183399999999999</v>
      </c>
      <c r="G75" s="533">
        <f t="shared" si="42"/>
        <v>24.2257</v>
      </c>
      <c r="H75" s="534">
        <f t="shared" si="42"/>
        <v>16.896299999999997</v>
      </c>
      <c r="I75" s="533">
        <f t="shared" si="42"/>
        <v>110.50070000000001</v>
      </c>
      <c r="J75" s="227"/>
      <c r="K75" s="18"/>
      <c r="L75" s="18" t="s">
        <v>399</v>
      </c>
      <c r="M75" s="532">
        <f t="shared" ref="M75:R75" si="43">SUM(M67:M74)</f>
        <v>28.057489412258711</v>
      </c>
      <c r="N75" s="533">
        <f t="shared" si="43"/>
        <v>22.80745665237346</v>
      </c>
      <c r="O75" s="533">
        <f t="shared" si="43"/>
        <v>20.868407193388332</v>
      </c>
      <c r="P75" s="533">
        <f t="shared" si="43"/>
        <v>25.0478993700203</v>
      </c>
      <c r="Q75" s="534">
        <f t="shared" si="43"/>
        <v>17.46974585360481</v>
      </c>
      <c r="R75" s="533">
        <f t="shared" si="43"/>
        <v>114.2509984816456</v>
      </c>
      <c r="S75" s="227"/>
      <c r="T75" s="18"/>
      <c r="U75" s="18" t="s">
        <v>399</v>
      </c>
      <c r="V75" s="532">
        <f t="shared" ref="V75:AA75" si="44">SUM(V67:V74)</f>
        <v>28.227173522520275</v>
      </c>
      <c r="W75" s="533">
        <f t="shared" si="44"/>
        <v>22.951297537874868</v>
      </c>
      <c r="X75" s="533">
        <f t="shared" si="44"/>
        <v>21.032913682211149</v>
      </c>
      <c r="Y75" s="533">
        <f t="shared" si="44"/>
        <v>25.349649808993401</v>
      </c>
      <c r="Z75" s="534">
        <f t="shared" si="44"/>
        <v>17.788621446878519</v>
      </c>
      <c r="AA75" s="536">
        <f t="shared" si="44"/>
        <v>115.3496559984782</v>
      </c>
      <c r="AB75" s="227"/>
      <c r="AC75" s="18"/>
      <c r="AD75" s="18" t="str">
        <f>U75</f>
        <v>Non-Unit Rate Total</v>
      </c>
      <c r="AE75" s="532">
        <f t="shared" ref="AE75:AJ75" si="45">SUM(AE67:AE74)</f>
        <v>0.16968411026156593</v>
      </c>
      <c r="AF75" s="533">
        <f t="shared" si="45"/>
        <v>0.14384088550141083</v>
      </c>
      <c r="AG75" s="533">
        <f t="shared" si="45"/>
        <v>0.16450648882281388</v>
      </c>
      <c r="AH75" s="533">
        <f t="shared" si="45"/>
        <v>0.30175043897309994</v>
      </c>
      <c r="AI75" s="534">
        <f t="shared" si="45"/>
        <v>0.31887559327370896</v>
      </c>
      <c r="AJ75" s="536">
        <f t="shared" si="45"/>
        <v>1.0986575168325996</v>
      </c>
      <c r="AK75" s="227"/>
    </row>
    <row r="76" spans="1:39">
      <c r="A76" s="21"/>
      <c r="B76" s="21"/>
      <c r="C76" s="196" t="s">
        <v>10</v>
      </c>
      <c r="D76" s="36">
        <f>D75-SUM('Non Unit rate categories'!D14,'Non Unit rate categories'!D28,'Non Unit rate categories'!D44,'Non Unit rate categories'!D50,'Non Unit rate categories'!D57,'Non Unit rate categories'!D64,'Non Unit rate categories'!D72)</f>
        <v>0</v>
      </c>
      <c r="E76" s="36">
        <f>E75-SUM('Non Unit rate categories'!E14,'Non Unit rate categories'!E28,'Non Unit rate categories'!E44,'Non Unit rate categories'!E50,'Non Unit rate categories'!E57,'Non Unit rate categories'!E64,'Non Unit rate categories'!E72)</f>
        <v>0</v>
      </c>
      <c r="F76" s="36">
        <f>F75-SUM('Non Unit rate categories'!F14,'Non Unit rate categories'!F28,'Non Unit rate categories'!F44,'Non Unit rate categories'!F50,'Non Unit rate categories'!F57,'Non Unit rate categories'!F64,'Non Unit rate categories'!F72)</f>
        <v>0</v>
      </c>
      <c r="G76" s="36">
        <f>G75-SUM('Non Unit rate categories'!G14,'Non Unit rate categories'!G28,'Non Unit rate categories'!G44,'Non Unit rate categories'!G50,'Non Unit rate categories'!G57,'Non Unit rate categories'!G64,'Non Unit rate categories'!G72)</f>
        <v>0</v>
      </c>
      <c r="H76" s="36">
        <f>H75-SUM('Non Unit rate categories'!H14,'Non Unit rate categories'!H28,'Non Unit rate categories'!H44,'Non Unit rate categories'!H50,'Non Unit rate categories'!H57,'Non Unit rate categories'!H64,'Non Unit rate categories'!H72)</f>
        <v>0</v>
      </c>
      <c r="I76" s="298"/>
      <c r="J76" s="21"/>
      <c r="K76" s="21"/>
      <c r="L76" s="281" t="s">
        <v>10</v>
      </c>
      <c r="M76" s="36">
        <f>M75-SUM('Non Unit rate categories'!M14,'Non Unit rate categories'!M28,'Non Unit rate categories'!M44,'Non Unit rate categories'!M50,'Non Unit rate categories'!M57,'Non Unit rate categories'!M64,'Non Unit rate categories'!M72)</f>
        <v>0</v>
      </c>
      <c r="N76" s="36">
        <f>N75-SUM('Non Unit rate categories'!N14,'Non Unit rate categories'!N28,'Non Unit rate categories'!N44,'Non Unit rate categories'!N50,'Non Unit rate categories'!N57,'Non Unit rate categories'!N64,'Non Unit rate categories'!N72)</f>
        <v>0</v>
      </c>
      <c r="O76" s="36">
        <f>O75-SUM('Non Unit rate categories'!O14,'Non Unit rate categories'!O28,'Non Unit rate categories'!O44,'Non Unit rate categories'!O50,'Non Unit rate categories'!O57,'Non Unit rate categories'!O64,'Non Unit rate categories'!O72)</f>
        <v>0</v>
      </c>
      <c r="P76" s="36">
        <f>P75-SUM('Non Unit rate categories'!P14,'Non Unit rate categories'!P28,'Non Unit rate categories'!P44,'Non Unit rate categories'!P50,'Non Unit rate categories'!P57,'Non Unit rate categories'!P64,'Non Unit rate categories'!P72)</f>
        <v>0</v>
      </c>
      <c r="Q76" s="36">
        <f>Q75-SUM('Non Unit rate categories'!Q14,'Non Unit rate categories'!Q28,'Non Unit rate categories'!Q44,'Non Unit rate categories'!Q50,'Non Unit rate categories'!Q57,'Non Unit rate categories'!Q64,'Non Unit rate categories'!Q72)</f>
        <v>0</v>
      </c>
      <c r="R76" s="298"/>
      <c r="S76" s="21"/>
      <c r="T76" s="21"/>
      <c r="U76" s="281"/>
      <c r="V76" s="298"/>
      <c r="W76" s="298"/>
      <c r="X76" s="298"/>
      <c r="Y76" s="298"/>
      <c r="Z76" s="298"/>
      <c r="AA76" s="298"/>
      <c r="AB76" s="21"/>
      <c r="AC76" s="21"/>
      <c r="AD76" s="21"/>
      <c r="AE76" s="21"/>
      <c r="AF76" s="21"/>
      <c r="AG76" s="21"/>
      <c r="AH76" s="21"/>
      <c r="AI76" s="21"/>
      <c r="AJ76" s="21"/>
      <c r="AK76" s="21"/>
      <c r="AL76" s="51"/>
      <c r="AM76" s="51"/>
    </row>
    <row r="77" spans="1:39">
      <c r="A77" s="21"/>
      <c r="B77" s="21"/>
      <c r="C77" s="21"/>
      <c r="D77" s="201"/>
      <c r="E77" s="201"/>
      <c r="F77" s="201"/>
      <c r="G77" s="201"/>
      <c r="H77" s="201"/>
      <c r="I77" s="201"/>
      <c r="J77" s="21"/>
      <c r="K77" s="21"/>
      <c r="L77" s="21"/>
      <c r="M77" s="201"/>
      <c r="N77" s="201"/>
      <c r="O77" s="201"/>
      <c r="P77" s="201"/>
      <c r="Q77" s="201"/>
      <c r="R77" s="201"/>
      <c r="S77" s="21"/>
      <c r="T77" s="21"/>
      <c r="U77" s="21"/>
      <c r="V77" s="21"/>
      <c r="W77" s="21"/>
      <c r="X77" s="21"/>
      <c r="Y77" s="21"/>
      <c r="Z77" s="21"/>
      <c r="AA77" s="21"/>
      <c r="AB77" s="21"/>
      <c r="AC77" s="21"/>
      <c r="AD77" s="21"/>
      <c r="AE77" s="21"/>
      <c r="AF77" s="21"/>
      <c r="AG77" s="21"/>
      <c r="AH77" s="21"/>
      <c r="AI77" s="21"/>
      <c r="AJ77" s="21"/>
      <c r="AK77" s="21"/>
      <c r="AL77" s="51"/>
      <c r="AM77" s="51"/>
    </row>
    <row r="78" spans="1:39" ht="24" customHeight="1">
      <c r="A78" s="50"/>
      <c r="B78" s="415" t="s">
        <v>146</v>
      </c>
      <c r="C78" s="415"/>
      <c r="D78" s="415"/>
      <c r="E78" s="415"/>
      <c r="F78" s="415"/>
      <c r="G78" s="415"/>
      <c r="H78" s="415"/>
      <c r="I78" s="415"/>
      <c r="J78" s="415"/>
      <c r="K78" s="415" t="s">
        <v>146</v>
      </c>
      <c r="L78" s="415"/>
      <c r="M78" s="415"/>
      <c r="N78" s="415"/>
      <c r="O78" s="415"/>
      <c r="P78" s="415"/>
      <c r="Q78" s="415"/>
      <c r="R78" s="415"/>
      <c r="S78" s="415"/>
      <c r="T78" s="415"/>
      <c r="U78" s="415"/>
      <c r="V78" s="415"/>
      <c r="W78" s="415"/>
      <c r="X78" s="415"/>
      <c r="Y78" s="415"/>
      <c r="Z78" s="415"/>
      <c r="AA78" s="415"/>
      <c r="AB78" s="415"/>
      <c r="AC78" s="415"/>
      <c r="AD78" s="415"/>
      <c r="AE78" s="415"/>
      <c r="AF78" s="415"/>
      <c r="AG78" s="415"/>
      <c r="AH78" s="415"/>
      <c r="AI78" s="415"/>
      <c r="AJ78" s="415"/>
      <c r="AK78" s="21"/>
      <c r="AL78" s="51"/>
      <c r="AM78" s="51"/>
    </row>
    <row r="79" spans="1:39">
      <c r="A79" s="50"/>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51"/>
      <c r="AM79" s="51"/>
    </row>
    <row r="80" spans="1:39" s="55" customFormat="1" ht="24" customHeight="1">
      <c r="A80" s="53"/>
      <c r="B80" s="213" t="s">
        <v>457</v>
      </c>
      <c r="C80" s="213"/>
      <c r="D80" s="214"/>
      <c r="E80" s="214"/>
      <c r="F80" s="214"/>
      <c r="G80" s="214"/>
      <c r="H80" s="214"/>
      <c r="I80" s="360"/>
      <c r="J80" s="21"/>
      <c r="K80" s="213" t="s">
        <v>465</v>
      </c>
      <c r="L80" s="213"/>
      <c r="M80" s="214"/>
      <c r="N80" s="214"/>
      <c r="O80" s="214"/>
      <c r="P80" s="214"/>
      <c r="Q80" s="214"/>
      <c r="R80" s="360"/>
      <c r="S80" s="21"/>
      <c r="T80" s="213" t="s">
        <v>473</v>
      </c>
      <c r="U80" s="213"/>
      <c r="V80" s="214"/>
      <c r="W80" s="214"/>
      <c r="X80" s="214"/>
      <c r="Y80" s="214"/>
      <c r="Z80" s="214"/>
      <c r="AA80" s="214"/>
      <c r="AB80" s="50"/>
      <c r="AC80" s="213" t="s">
        <v>446</v>
      </c>
      <c r="AD80" s="213"/>
      <c r="AE80" s="214"/>
      <c r="AF80" s="214"/>
      <c r="AG80" s="214"/>
      <c r="AH80" s="214"/>
      <c r="AI80" s="214"/>
      <c r="AJ80" s="214"/>
      <c r="AK80" s="21"/>
      <c r="AL80" s="51"/>
      <c r="AM80" s="51"/>
    </row>
    <row r="81" spans="1:39">
      <c r="A81" s="50"/>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51"/>
      <c r="AM81" s="51"/>
    </row>
    <row r="82" spans="1:39" s="92" customFormat="1" ht="33.75">
      <c r="A82" s="9"/>
      <c r="B82" s="9"/>
      <c r="C82" s="34"/>
      <c r="D82" s="254" t="s">
        <v>227</v>
      </c>
      <c r="E82" s="253" t="s">
        <v>228</v>
      </c>
      <c r="F82" s="253" t="s">
        <v>229</v>
      </c>
      <c r="G82" s="253" t="s">
        <v>230</v>
      </c>
      <c r="H82" s="491" t="s">
        <v>231</v>
      </c>
      <c r="I82" s="252" t="s">
        <v>226</v>
      </c>
      <c r="J82" s="34"/>
      <c r="K82" s="7"/>
      <c r="L82" s="8"/>
      <c r="M82" s="254" t="s">
        <v>227</v>
      </c>
      <c r="N82" s="253" t="s">
        <v>228</v>
      </c>
      <c r="O82" s="253" t="s">
        <v>229</v>
      </c>
      <c r="P82" s="253" t="s">
        <v>230</v>
      </c>
      <c r="Q82" s="491" t="s">
        <v>231</v>
      </c>
      <c r="R82" s="252" t="s">
        <v>226</v>
      </c>
      <c r="S82" s="34"/>
      <c r="T82" s="7"/>
      <c r="U82" s="8"/>
      <c r="V82" s="254" t="s">
        <v>227</v>
      </c>
      <c r="W82" s="253" t="s">
        <v>228</v>
      </c>
      <c r="X82" s="253" t="s">
        <v>229</v>
      </c>
      <c r="Y82" s="253" t="s">
        <v>230</v>
      </c>
      <c r="Z82" s="491" t="s">
        <v>231</v>
      </c>
      <c r="AA82" s="252" t="s">
        <v>226</v>
      </c>
      <c r="AB82" s="34"/>
      <c r="AC82" s="7"/>
      <c r="AD82" s="8"/>
      <c r="AE82" s="254" t="s">
        <v>227</v>
      </c>
      <c r="AF82" s="253" t="s">
        <v>228</v>
      </c>
      <c r="AG82" s="253" t="s">
        <v>229</v>
      </c>
      <c r="AH82" s="253" t="s">
        <v>230</v>
      </c>
      <c r="AI82" s="491" t="s">
        <v>231</v>
      </c>
      <c r="AJ82" s="252" t="s">
        <v>226</v>
      </c>
      <c r="AK82" s="34"/>
      <c r="AL82" s="255"/>
      <c r="AM82" s="255"/>
    </row>
    <row r="83" spans="1:39" s="329" customFormat="1" ht="18" customHeight="1" thickBot="1">
      <c r="A83" s="227"/>
      <c r="B83" s="18"/>
      <c r="C83" s="18" t="s">
        <v>61</v>
      </c>
      <c r="D83" s="532">
        <v>98.289814370187003</v>
      </c>
      <c r="E83" s="533">
        <v>94.815394772010137</v>
      </c>
      <c r="F83" s="533">
        <v>92.407644489176107</v>
      </c>
      <c r="G83" s="533">
        <v>95.189874700524271</v>
      </c>
      <c r="H83" s="533">
        <v>80.553278357081382</v>
      </c>
      <c r="I83" s="532">
        <v>461.25600668897891</v>
      </c>
      <c r="J83" s="227"/>
      <c r="K83" s="537"/>
      <c r="L83" s="18" t="s">
        <v>61</v>
      </c>
      <c r="M83" s="532">
        <v>101.62568592207526</v>
      </c>
      <c r="N83" s="533">
        <v>98.033347518464197</v>
      </c>
      <c r="O83" s="533">
        <v>95.543880267050881</v>
      </c>
      <c r="P83" s="533">
        <v>98.420536972866557</v>
      </c>
      <c r="Q83" s="533">
        <v>83.2871871695517</v>
      </c>
      <c r="R83" s="532">
        <v>476.91063785000864</v>
      </c>
      <c r="S83" s="227"/>
      <c r="T83" s="537"/>
      <c r="U83" s="18" t="s">
        <v>61</v>
      </c>
      <c r="V83" s="532">
        <v>102.24029059471839</v>
      </c>
      <c r="W83" s="533">
        <v>98.651619153511049</v>
      </c>
      <c r="X83" s="533">
        <v>96.297056497780133</v>
      </c>
      <c r="Y83" s="533">
        <v>99.606202876294631</v>
      </c>
      <c r="Z83" s="534">
        <v>84.807429733086707</v>
      </c>
      <c r="AA83" s="532">
        <v>481.60259885539085</v>
      </c>
      <c r="AB83" s="227"/>
      <c r="AC83" s="537"/>
      <c r="AD83" s="18" t="s">
        <v>61</v>
      </c>
      <c r="AE83" s="532">
        <v>0.61460467264310559</v>
      </c>
      <c r="AF83" s="533">
        <v>0.61827163504686378</v>
      </c>
      <c r="AG83" s="533">
        <v>0.7531762307292722</v>
      </c>
      <c r="AH83" s="533">
        <v>1.1856659034280774</v>
      </c>
      <c r="AI83" s="533">
        <v>1.5202425635350072</v>
      </c>
      <c r="AJ83" s="532">
        <v>4.6919610053823266</v>
      </c>
      <c r="AK83" s="227"/>
    </row>
    <row r="84" spans="1:39">
      <c r="A84" s="50"/>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51"/>
      <c r="AM84" s="51"/>
    </row>
  </sheetData>
  <hyperlinks>
    <hyperlink ref="B3" location="Contents!A1" display="Contents!A1" xr:uid="{00000000-0004-0000-0C00-000000000000}"/>
  </hyperlinks>
  <pageMargins left="0.7" right="0.7" top="0.75" bottom="0.75" header="0.3" footer="0.3"/>
  <pageSetup paperSize="8" scale="46"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sheetPr>
  <dimension ref="A1:AN52"/>
  <sheetViews>
    <sheetView zoomScale="90" zoomScaleNormal="90" workbookViewId="0">
      <pane ySplit="5" topLeftCell="A36" activePane="bottomLeft" state="frozen"/>
      <selection pane="bottomLeft" activeCell="A30" sqref="A30:XFD30"/>
    </sheetView>
  </sheetViews>
  <sheetFormatPr defaultColWidth="9.140625" defaultRowHeight="14.25"/>
  <cols>
    <col min="1" max="1" width="3.85546875" style="33" customWidth="1"/>
    <col min="2" max="2" width="6.85546875" style="33" customWidth="1"/>
    <col min="3" max="3" width="46.7109375" style="33" bestFit="1" customWidth="1"/>
    <col min="4" max="7" width="9.5703125" style="33" bestFit="1" customWidth="1"/>
    <col min="8" max="8" width="9.140625" style="33" customWidth="1"/>
    <col min="9" max="9" width="12.28515625" style="33" customWidth="1"/>
    <col min="10" max="10" width="3.85546875" style="33" customWidth="1"/>
    <col min="11" max="11" width="4.7109375" style="33" customWidth="1"/>
    <col min="12" max="12" width="46.7109375" style="33" bestFit="1" customWidth="1"/>
    <col min="13" max="13" width="10.5703125" style="33" bestFit="1" customWidth="1"/>
    <col min="14" max="15" width="9.85546875" style="33" bestFit="1" customWidth="1"/>
    <col min="16" max="17" width="9.28515625" style="33" bestFit="1" customWidth="1"/>
    <col min="18" max="18" width="13.85546875" style="33" customWidth="1"/>
    <col min="19" max="19" width="4" style="33" customWidth="1"/>
    <col min="20" max="20" width="4.140625" style="33" customWidth="1"/>
    <col min="21" max="21" width="46.7109375" style="33" bestFit="1" customWidth="1"/>
    <col min="22" max="26" width="9.140625" style="33"/>
    <col min="27" max="27" width="11.28515625" style="33" customWidth="1"/>
    <col min="28" max="28" width="5.28515625" style="33" customWidth="1"/>
    <col min="29" max="29" width="4.42578125" style="33" customWidth="1"/>
    <col min="30" max="30" width="32" style="33" bestFit="1" customWidth="1"/>
    <col min="31" max="16384" width="9.140625" style="33"/>
  </cols>
  <sheetData>
    <row r="1" spans="1:28">
      <c r="A1" s="571"/>
      <c r="B1" s="21"/>
      <c r="C1" s="21"/>
      <c r="D1" s="21"/>
      <c r="E1" s="21"/>
      <c r="F1" s="21"/>
      <c r="G1" s="21"/>
      <c r="H1" s="21"/>
      <c r="I1" s="21"/>
      <c r="J1" s="21"/>
      <c r="K1" s="21"/>
      <c r="L1" s="21"/>
      <c r="M1" s="21"/>
      <c r="N1" s="21"/>
      <c r="O1" s="21"/>
      <c r="P1" s="21"/>
      <c r="Q1" s="21"/>
      <c r="R1" s="21"/>
      <c r="S1" s="21"/>
      <c r="T1" s="21"/>
      <c r="U1" s="21"/>
      <c r="V1" s="21"/>
      <c r="W1" s="21"/>
      <c r="X1" s="21"/>
      <c r="Y1" s="21"/>
      <c r="Z1" s="21"/>
      <c r="AA1" s="21"/>
      <c r="AB1" s="21"/>
    </row>
    <row r="2" spans="1:28" ht="24" customHeight="1">
      <c r="A2" s="47"/>
      <c r="B2" s="48" t="s">
        <v>247</v>
      </c>
      <c r="C2" s="74"/>
      <c r="D2" s="74"/>
      <c r="E2" s="74"/>
      <c r="F2" s="74"/>
      <c r="G2" s="74"/>
      <c r="H2" s="74"/>
      <c r="I2" s="74"/>
      <c r="J2" s="74"/>
      <c r="K2" s="74"/>
      <c r="L2" s="74"/>
      <c r="M2" s="49"/>
      <c r="N2" s="49"/>
      <c r="O2" s="49"/>
      <c r="P2" s="49"/>
      <c r="Q2" s="49"/>
      <c r="R2" s="23"/>
      <c r="S2" s="23"/>
      <c r="T2" s="23"/>
      <c r="U2" s="23"/>
      <c r="V2" s="23"/>
      <c r="W2" s="23"/>
      <c r="X2" s="23"/>
      <c r="Y2" s="23"/>
      <c r="Z2" s="23"/>
      <c r="AA2" s="23"/>
      <c r="AB2" s="21"/>
    </row>
    <row r="3" spans="1:28">
      <c r="A3" s="21"/>
      <c r="B3" s="35" t="s">
        <v>15</v>
      </c>
      <c r="C3" s="21"/>
      <c r="D3" s="21"/>
      <c r="E3" s="21"/>
      <c r="F3" s="21"/>
      <c r="G3" s="21"/>
      <c r="H3" s="21"/>
      <c r="I3" s="21"/>
      <c r="J3" s="21"/>
      <c r="K3" s="21"/>
      <c r="L3" s="21"/>
      <c r="M3" s="21"/>
      <c r="N3" s="21"/>
      <c r="O3" s="21"/>
      <c r="P3" s="21"/>
      <c r="Q3" s="21"/>
      <c r="R3" s="21"/>
      <c r="S3" s="21"/>
      <c r="T3" s="21"/>
      <c r="U3" s="21"/>
      <c r="V3" s="21"/>
      <c r="W3" s="21"/>
      <c r="X3" s="21"/>
      <c r="Y3" s="21"/>
      <c r="Z3" s="21"/>
      <c r="AA3" s="21"/>
      <c r="AB3" s="21"/>
    </row>
    <row r="4" spans="1:28">
      <c r="A4" s="21"/>
      <c r="B4" s="21"/>
      <c r="C4" s="21"/>
      <c r="D4" s="21"/>
      <c r="E4" s="21"/>
      <c r="F4" s="21"/>
      <c r="G4" s="21"/>
      <c r="H4" s="21"/>
      <c r="I4" s="21"/>
      <c r="J4" s="21"/>
      <c r="K4" s="21"/>
      <c r="L4" s="21"/>
      <c r="M4" s="21"/>
      <c r="N4" s="21"/>
      <c r="O4" s="21"/>
      <c r="P4" s="21"/>
      <c r="Q4" s="21"/>
      <c r="R4" s="21"/>
      <c r="S4" s="21"/>
      <c r="T4" s="21"/>
      <c r="U4" s="21"/>
      <c r="V4" s="21"/>
      <c r="W4" s="21"/>
      <c r="X4" s="21"/>
      <c r="Y4" s="21"/>
      <c r="Z4" s="21"/>
      <c r="AA4" s="21"/>
      <c r="AB4" s="21"/>
    </row>
    <row r="5" spans="1:28" ht="24" customHeight="1">
      <c r="A5" s="21"/>
      <c r="B5" s="213" t="s">
        <v>140</v>
      </c>
      <c r="C5" s="213"/>
      <c r="D5" s="213"/>
      <c r="E5" s="213"/>
      <c r="F5" s="213"/>
      <c r="G5" s="213"/>
      <c r="H5" s="213"/>
      <c r="I5" s="213"/>
      <c r="J5" s="21"/>
      <c r="K5" s="213" t="s">
        <v>136</v>
      </c>
      <c r="L5" s="213"/>
      <c r="M5" s="213"/>
      <c r="N5" s="213"/>
      <c r="O5" s="213"/>
      <c r="P5" s="213"/>
      <c r="Q5" s="213"/>
      <c r="R5" s="213"/>
      <c r="S5" s="21"/>
      <c r="T5" s="213" t="s">
        <v>139</v>
      </c>
      <c r="U5" s="213"/>
      <c r="V5" s="213"/>
      <c r="W5" s="213"/>
      <c r="X5" s="213"/>
      <c r="Y5" s="213"/>
      <c r="Z5" s="213"/>
      <c r="AA5" s="213"/>
      <c r="AB5" s="21"/>
    </row>
    <row r="6" spans="1:28" ht="16.5" customHeight="1">
      <c r="A6" s="197"/>
      <c r="B6" s="21"/>
      <c r="C6" s="21"/>
      <c r="D6" s="21"/>
      <c r="E6" s="21"/>
      <c r="F6" s="21"/>
      <c r="G6" s="21"/>
      <c r="H6" s="21"/>
      <c r="I6" s="21"/>
      <c r="J6" s="197"/>
      <c r="K6" s="21"/>
      <c r="L6" s="21"/>
      <c r="M6" s="21"/>
      <c r="N6" s="21"/>
      <c r="O6" s="21"/>
      <c r="P6" s="21"/>
      <c r="Q6" s="21"/>
      <c r="R6" s="21"/>
      <c r="S6" s="21"/>
      <c r="T6" s="21"/>
      <c r="U6" s="21"/>
      <c r="V6" s="21"/>
      <c r="W6" s="21"/>
      <c r="X6" s="21"/>
      <c r="Y6" s="21"/>
      <c r="Z6" s="21"/>
      <c r="AA6" s="21"/>
      <c r="AB6" s="21"/>
    </row>
    <row r="7" spans="1:28" s="92" customFormat="1" ht="33.75">
      <c r="A7" s="34"/>
      <c r="B7" s="124"/>
      <c r="C7" s="190"/>
      <c r="D7" s="254" t="s">
        <v>227</v>
      </c>
      <c r="E7" s="253" t="s">
        <v>228</v>
      </c>
      <c r="F7" s="253" t="s">
        <v>229</v>
      </c>
      <c r="G7" s="253" t="s">
        <v>230</v>
      </c>
      <c r="H7" s="491" t="s">
        <v>231</v>
      </c>
      <c r="I7" s="252" t="s">
        <v>226</v>
      </c>
      <c r="J7" s="34"/>
      <c r="K7" s="124"/>
      <c r="L7" s="190"/>
      <c r="M7" s="254" t="s">
        <v>227</v>
      </c>
      <c r="N7" s="253" t="s">
        <v>228</v>
      </c>
      <c r="O7" s="253" t="s">
        <v>229</v>
      </c>
      <c r="P7" s="253" t="s">
        <v>230</v>
      </c>
      <c r="Q7" s="491" t="s">
        <v>231</v>
      </c>
      <c r="R7" s="252" t="s">
        <v>226</v>
      </c>
      <c r="S7" s="34"/>
      <c r="T7" s="76"/>
      <c r="U7" s="62"/>
      <c r="V7" s="254" t="s">
        <v>227</v>
      </c>
      <c r="W7" s="253" t="s">
        <v>228</v>
      </c>
      <c r="X7" s="253" t="s">
        <v>229</v>
      </c>
      <c r="Y7" s="253" t="s">
        <v>230</v>
      </c>
      <c r="Z7" s="491" t="s">
        <v>231</v>
      </c>
      <c r="AA7" s="252" t="s">
        <v>226</v>
      </c>
      <c r="AB7" s="34"/>
    </row>
    <row r="8" spans="1:28">
      <c r="A8" s="21"/>
      <c r="B8" s="25"/>
      <c r="C8" s="62"/>
      <c r="D8" s="6"/>
      <c r="E8" s="6"/>
      <c r="F8" s="6"/>
      <c r="G8" s="6"/>
      <c r="H8" s="6"/>
      <c r="I8" s="192"/>
      <c r="J8" s="21"/>
      <c r="K8" s="25"/>
      <c r="L8" s="62"/>
      <c r="M8" s="6"/>
      <c r="N8" s="6"/>
      <c r="O8" s="6"/>
      <c r="P8" s="6"/>
      <c r="Q8" s="6"/>
      <c r="R8" s="192"/>
      <c r="S8" s="34"/>
      <c r="T8" s="27"/>
      <c r="U8" s="135"/>
      <c r="V8" s="195"/>
      <c r="W8" s="195"/>
      <c r="X8" s="195"/>
      <c r="Y8" s="195"/>
      <c r="Z8" s="195"/>
      <c r="AA8" s="194"/>
      <c r="AB8" s="21"/>
    </row>
    <row r="9" spans="1:28" ht="18" customHeight="1">
      <c r="A9" s="21"/>
      <c r="B9" s="193" t="s">
        <v>41</v>
      </c>
      <c r="C9" s="62"/>
      <c r="D9" s="40"/>
      <c r="E9" s="40"/>
      <c r="F9" s="40"/>
      <c r="G9" s="40"/>
      <c r="H9" s="40"/>
      <c r="I9" s="40"/>
      <c r="J9" s="21"/>
      <c r="K9" s="193" t="s">
        <v>41</v>
      </c>
      <c r="L9" s="62"/>
      <c r="M9" s="40"/>
      <c r="N9" s="40"/>
      <c r="O9" s="40"/>
      <c r="P9" s="40"/>
      <c r="Q9" s="40"/>
      <c r="R9" s="40"/>
      <c r="S9" s="34"/>
      <c r="T9" s="193" t="s">
        <v>41</v>
      </c>
      <c r="U9" s="62"/>
      <c r="V9" s="40"/>
      <c r="W9" s="40"/>
      <c r="X9" s="40"/>
      <c r="Y9" s="40"/>
      <c r="Z9" s="40"/>
      <c r="AA9" s="40"/>
      <c r="AB9" s="21"/>
    </row>
    <row r="10" spans="1:28" ht="18" customHeight="1">
      <c r="A10" s="21"/>
      <c r="B10" s="144" t="str">
        <f>'Category Index'!B8</f>
        <v>01</v>
      </c>
      <c r="C10" s="144" t="str">
        <f>'Category Index'!C8</f>
        <v>Meter Replacement - Meters &lt; 25m3</v>
      </c>
      <c r="D10" s="563" t="s">
        <v>500</v>
      </c>
      <c r="E10" s="564" t="s">
        <v>500</v>
      </c>
      <c r="F10" s="564" t="s">
        <v>500</v>
      </c>
      <c r="G10" s="564" t="s">
        <v>500</v>
      </c>
      <c r="H10" s="565" t="s">
        <v>500</v>
      </c>
      <c r="I10" s="566" t="s">
        <v>500</v>
      </c>
      <c r="J10" s="21"/>
      <c r="K10" s="144" t="str">
        <f t="shared" ref="K10:K29" si="0">B10</f>
        <v>01</v>
      </c>
      <c r="L10" s="144" t="str">
        <f t="shared" ref="L10:L29" si="1">C10</f>
        <v>Meter Replacement - Meters &lt; 25m3</v>
      </c>
      <c r="M10" s="563" t="s">
        <v>500</v>
      </c>
      <c r="N10" s="564" t="s">
        <v>500</v>
      </c>
      <c r="O10" s="564" t="s">
        <v>500</v>
      </c>
      <c r="P10" s="564" t="s">
        <v>500</v>
      </c>
      <c r="Q10" s="565" t="s">
        <v>500</v>
      </c>
      <c r="R10" s="566" t="s">
        <v>500</v>
      </c>
      <c r="S10" s="34"/>
      <c r="T10" s="144" t="str">
        <f t="shared" ref="T10:T29" si="2">K10</f>
        <v>01</v>
      </c>
      <c r="U10" s="144" t="str">
        <f t="shared" ref="U10:U29" si="3">L10</f>
        <v>Meter Replacement - Meters &lt; 25m3</v>
      </c>
      <c r="V10" s="563" t="s">
        <v>500</v>
      </c>
      <c r="W10" s="564" t="s">
        <v>500</v>
      </c>
      <c r="X10" s="564" t="s">
        <v>500</v>
      </c>
      <c r="Y10" s="564" t="s">
        <v>500</v>
      </c>
      <c r="Z10" s="565" t="s">
        <v>500</v>
      </c>
      <c r="AA10" s="566" t="s">
        <v>500</v>
      </c>
      <c r="AB10" s="21"/>
    </row>
    <row r="11" spans="1:28" ht="18" customHeight="1">
      <c r="A11" s="21"/>
      <c r="B11" s="144" t="str">
        <f>'Category Index'!B9</f>
        <v>02</v>
      </c>
      <c r="C11" s="144" t="str">
        <f>'Category Index'!C9</f>
        <v>Meter Replacement - Meters &gt; 25m3</v>
      </c>
      <c r="D11" s="563" t="s">
        <v>500</v>
      </c>
      <c r="E11" s="564" t="s">
        <v>500</v>
      </c>
      <c r="F11" s="564" t="s">
        <v>500</v>
      </c>
      <c r="G11" s="564" t="s">
        <v>500</v>
      </c>
      <c r="H11" s="565" t="s">
        <v>500</v>
      </c>
      <c r="I11" s="566" t="s">
        <v>500</v>
      </c>
      <c r="J11" s="21"/>
      <c r="K11" s="144" t="str">
        <f t="shared" si="0"/>
        <v>02</v>
      </c>
      <c r="L11" s="144" t="str">
        <f t="shared" si="1"/>
        <v>Meter Replacement - Meters &gt; 25m3</v>
      </c>
      <c r="M11" s="563" t="s">
        <v>500</v>
      </c>
      <c r="N11" s="564" t="s">
        <v>500</v>
      </c>
      <c r="O11" s="564" t="s">
        <v>500</v>
      </c>
      <c r="P11" s="564" t="s">
        <v>500</v>
      </c>
      <c r="Q11" s="565" t="s">
        <v>500</v>
      </c>
      <c r="R11" s="566" t="s">
        <v>500</v>
      </c>
      <c r="S11" s="34"/>
      <c r="T11" s="144" t="str">
        <f t="shared" si="2"/>
        <v>02</v>
      </c>
      <c r="U11" s="144" t="str">
        <f t="shared" si="3"/>
        <v>Meter Replacement - Meters &gt; 25m3</v>
      </c>
      <c r="V11" s="563" t="s">
        <v>500</v>
      </c>
      <c r="W11" s="564" t="s">
        <v>500</v>
      </c>
      <c r="X11" s="564" t="s">
        <v>500</v>
      </c>
      <c r="Y11" s="564" t="s">
        <v>500</v>
      </c>
      <c r="Z11" s="565" t="s">
        <v>500</v>
      </c>
      <c r="AA11" s="566" t="s">
        <v>500</v>
      </c>
      <c r="AB11" s="21"/>
    </row>
    <row r="12" spans="1:28" ht="18" customHeight="1">
      <c r="A12" s="21"/>
      <c r="B12" s="144" t="str">
        <f>'Category Index'!B10</f>
        <v>03</v>
      </c>
      <c r="C12" s="144" t="str">
        <f>'Category Index'!C10</f>
        <v>Mains Replacement - General Block Replacement</v>
      </c>
      <c r="D12" s="563" t="s">
        <v>500</v>
      </c>
      <c r="E12" s="564" t="s">
        <v>500</v>
      </c>
      <c r="F12" s="564" t="s">
        <v>500</v>
      </c>
      <c r="G12" s="564" t="s">
        <v>500</v>
      </c>
      <c r="H12" s="565" t="s">
        <v>500</v>
      </c>
      <c r="I12" s="566" t="s">
        <v>500</v>
      </c>
      <c r="J12" s="21"/>
      <c r="K12" s="144" t="str">
        <f t="shared" si="0"/>
        <v>03</v>
      </c>
      <c r="L12" s="144" t="str">
        <f t="shared" si="1"/>
        <v>Mains Replacement - General Block Replacement</v>
      </c>
      <c r="M12" s="563" t="s">
        <v>500</v>
      </c>
      <c r="N12" s="564" t="s">
        <v>500</v>
      </c>
      <c r="O12" s="564" t="s">
        <v>500</v>
      </c>
      <c r="P12" s="564" t="s">
        <v>500</v>
      </c>
      <c r="Q12" s="565" t="s">
        <v>500</v>
      </c>
      <c r="R12" s="566" t="s">
        <v>500</v>
      </c>
      <c r="S12" s="34"/>
      <c r="T12" s="144" t="str">
        <f t="shared" si="2"/>
        <v>03</v>
      </c>
      <c r="U12" s="144" t="str">
        <f t="shared" si="3"/>
        <v>Mains Replacement - General Block Replacement</v>
      </c>
      <c r="V12" s="563" t="s">
        <v>500</v>
      </c>
      <c r="W12" s="564" t="s">
        <v>500</v>
      </c>
      <c r="X12" s="564" t="s">
        <v>500</v>
      </c>
      <c r="Y12" s="564" t="s">
        <v>500</v>
      </c>
      <c r="Z12" s="565" t="s">
        <v>500</v>
      </c>
      <c r="AA12" s="566" t="s">
        <v>500</v>
      </c>
      <c r="AB12" s="21"/>
    </row>
    <row r="13" spans="1:28" ht="18" customHeight="1">
      <c r="A13" s="21"/>
      <c r="B13" s="144" t="str">
        <f>'Category Index'!B11</f>
        <v>04</v>
      </c>
      <c r="C13" s="144" t="str">
        <f>'Category Index'!C11</f>
        <v>Mains Replacement - North Adelaide Block Replacement</v>
      </c>
      <c r="D13" s="563" t="s">
        <v>500</v>
      </c>
      <c r="E13" s="564" t="s">
        <v>500</v>
      </c>
      <c r="F13" s="564" t="s">
        <v>500</v>
      </c>
      <c r="G13" s="564" t="s">
        <v>500</v>
      </c>
      <c r="H13" s="565" t="s">
        <v>500</v>
      </c>
      <c r="I13" s="566" t="s">
        <v>500</v>
      </c>
      <c r="J13" s="21"/>
      <c r="K13" s="144" t="str">
        <f t="shared" si="0"/>
        <v>04</v>
      </c>
      <c r="L13" s="144" t="str">
        <f t="shared" si="1"/>
        <v>Mains Replacement - North Adelaide Block Replacement</v>
      </c>
      <c r="M13" s="563" t="s">
        <v>500</v>
      </c>
      <c r="N13" s="564" t="s">
        <v>500</v>
      </c>
      <c r="O13" s="564" t="s">
        <v>500</v>
      </c>
      <c r="P13" s="564" t="s">
        <v>500</v>
      </c>
      <c r="Q13" s="565" t="s">
        <v>500</v>
      </c>
      <c r="R13" s="566" t="s">
        <v>500</v>
      </c>
      <c r="S13" s="34"/>
      <c r="T13" s="144" t="str">
        <f t="shared" si="2"/>
        <v>04</v>
      </c>
      <c r="U13" s="144" t="str">
        <f t="shared" si="3"/>
        <v>Mains Replacement - North Adelaide Block Replacement</v>
      </c>
      <c r="V13" s="563" t="s">
        <v>500</v>
      </c>
      <c r="W13" s="564" t="s">
        <v>500</v>
      </c>
      <c r="X13" s="564" t="s">
        <v>500</v>
      </c>
      <c r="Y13" s="564" t="s">
        <v>500</v>
      </c>
      <c r="Z13" s="565" t="s">
        <v>500</v>
      </c>
      <c r="AA13" s="566" t="s">
        <v>500</v>
      </c>
      <c r="AB13" s="21"/>
    </row>
    <row r="14" spans="1:28" ht="18" customHeight="1">
      <c r="A14" s="21"/>
      <c r="B14" s="144" t="str">
        <f>'Category Index'!B12</f>
        <v>05</v>
      </c>
      <c r="C14" s="144" t="str">
        <f>'Category Index'!C12</f>
        <v>Mains Replacement - Piecemeal Replacement</v>
      </c>
      <c r="D14" s="563" t="s">
        <v>500</v>
      </c>
      <c r="E14" s="564" t="s">
        <v>500</v>
      </c>
      <c r="F14" s="564" t="s">
        <v>500</v>
      </c>
      <c r="G14" s="564" t="s">
        <v>500</v>
      </c>
      <c r="H14" s="565" t="s">
        <v>500</v>
      </c>
      <c r="I14" s="566" t="s">
        <v>500</v>
      </c>
      <c r="J14" s="21"/>
      <c r="K14" s="144" t="str">
        <f t="shared" si="0"/>
        <v>05</v>
      </c>
      <c r="L14" s="144" t="str">
        <f t="shared" si="1"/>
        <v>Mains Replacement - Piecemeal Replacement</v>
      </c>
      <c r="M14" s="563" t="s">
        <v>500</v>
      </c>
      <c r="N14" s="564" t="s">
        <v>500</v>
      </c>
      <c r="O14" s="564" t="s">
        <v>500</v>
      </c>
      <c r="P14" s="564" t="s">
        <v>500</v>
      </c>
      <c r="Q14" s="565" t="s">
        <v>500</v>
      </c>
      <c r="R14" s="566" t="s">
        <v>500</v>
      </c>
      <c r="S14" s="34"/>
      <c r="T14" s="144" t="str">
        <f t="shared" si="2"/>
        <v>05</v>
      </c>
      <c r="U14" s="144" t="str">
        <f t="shared" si="3"/>
        <v>Mains Replacement - Piecemeal Replacement</v>
      </c>
      <c r="V14" s="563" t="s">
        <v>500</v>
      </c>
      <c r="W14" s="564" t="s">
        <v>500</v>
      </c>
      <c r="X14" s="564" t="s">
        <v>500</v>
      </c>
      <c r="Y14" s="564" t="s">
        <v>500</v>
      </c>
      <c r="Z14" s="565" t="s">
        <v>500</v>
      </c>
      <c r="AA14" s="566" t="s">
        <v>500</v>
      </c>
      <c r="AB14" s="21"/>
    </row>
    <row r="15" spans="1:28" ht="18" customHeight="1">
      <c r="A15" s="21"/>
      <c r="B15" s="144" t="str">
        <f>'Category Index'!B13</f>
        <v>06</v>
      </c>
      <c r="C15" s="144" t="str">
        <f>'Category Index'!C13</f>
        <v>Mains Replacement - HDPE Replacement Class 250</v>
      </c>
      <c r="D15" s="563" t="s">
        <v>500</v>
      </c>
      <c r="E15" s="564" t="s">
        <v>500</v>
      </c>
      <c r="F15" s="564" t="s">
        <v>500</v>
      </c>
      <c r="G15" s="564" t="s">
        <v>500</v>
      </c>
      <c r="H15" s="565" t="s">
        <v>500</v>
      </c>
      <c r="I15" s="566" t="s">
        <v>500</v>
      </c>
      <c r="J15" s="21"/>
      <c r="K15" s="144" t="str">
        <f t="shared" si="0"/>
        <v>06</v>
      </c>
      <c r="L15" s="144" t="str">
        <f t="shared" si="1"/>
        <v>Mains Replacement - HDPE Replacement Class 250</v>
      </c>
      <c r="M15" s="563" t="s">
        <v>500</v>
      </c>
      <c r="N15" s="564" t="s">
        <v>500</v>
      </c>
      <c r="O15" s="564" t="s">
        <v>500</v>
      </c>
      <c r="P15" s="564" t="s">
        <v>500</v>
      </c>
      <c r="Q15" s="565" t="s">
        <v>500</v>
      </c>
      <c r="R15" s="566" t="s">
        <v>500</v>
      </c>
      <c r="S15" s="34"/>
      <c r="T15" s="144" t="str">
        <f t="shared" si="2"/>
        <v>06</v>
      </c>
      <c r="U15" s="144" t="str">
        <f t="shared" si="3"/>
        <v>Mains Replacement - HDPE Replacement Class 250</v>
      </c>
      <c r="V15" s="563" t="s">
        <v>500</v>
      </c>
      <c r="W15" s="564" t="s">
        <v>500</v>
      </c>
      <c r="X15" s="564" t="s">
        <v>500</v>
      </c>
      <c r="Y15" s="564" t="s">
        <v>500</v>
      </c>
      <c r="Z15" s="565" t="s">
        <v>500</v>
      </c>
      <c r="AA15" s="566" t="s">
        <v>500</v>
      </c>
      <c r="AB15" s="21"/>
    </row>
    <row r="16" spans="1:28" ht="18" customHeight="1">
      <c r="A16" s="21"/>
      <c r="B16" s="144" t="str">
        <f>'Category Index'!B14</f>
        <v>07</v>
      </c>
      <c r="C16" s="144" t="str">
        <f>'Category Index'!C14</f>
        <v>Mains Replacement - HDPE 575 DN40 MP</v>
      </c>
      <c r="D16" s="563" t="s">
        <v>500</v>
      </c>
      <c r="E16" s="564" t="s">
        <v>500</v>
      </c>
      <c r="F16" s="564" t="s">
        <v>500</v>
      </c>
      <c r="G16" s="564" t="s">
        <v>500</v>
      </c>
      <c r="H16" s="565" t="s">
        <v>500</v>
      </c>
      <c r="I16" s="566" t="s">
        <v>500</v>
      </c>
      <c r="J16" s="21"/>
      <c r="K16" s="144" t="str">
        <f t="shared" si="0"/>
        <v>07</v>
      </c>
      <c r="L16" s="144" t="str">
        <f t="shared" si="1"/>
        <v>Mains Replacement - HDPE 575 DN40 MP</v>
      </c>
      <c r="M16" s="563" t="s">
        <v>500</v>
      </c>
      <c r="N16" s="564" t="s">
        <v>500</v>
      </c>
      <c r="O16" s="564" t="s">
        <v>500</v>
      </c>
      <c r="P16" s="564" t="s">
        <v>500</v>
      </c>
      <c r="Q16" s="565" t="s">
        <v>500</v>
      </c>
      <c r="R16" s="566" t="s">
        <v>500</v>
      </c>
      <c r="S16" s="34"/>
      <c r="T16" s="144" t="str">
        <f t="shared" si="2"/>
        <v>07</v>
      </c>
      <c r="U16" s="144" t="str">
        <f t="shared" si="3"/>
        <v>Mains Replacement - HDPE 575 DN40 MP</v>
      </c>
      <c r="V16" s="563" t="s">
        <v>500</v>
      </c>
      <c r="W16" s="564" t="s">
        <v>500</v>
      </c>
      <c r="X16" s="564" t="s">
        <v>500</v>
      </c>
      <c r="Y16" s="564" t="s">
        <v>500</v>
      </c>
      <c r="Z16" s="565" t="s">
        <v>500</v>
      </c>
      <c r="AA16" s="566" t="s">
        <v>500</v>
      </c>
      <c r="AB16" s="21"/>
    </row>
    <row r="17" spans="1:40" ht="18" customHeight="1">
      <c r="A17" s="21"/>
      <c r="B17" s="144" t="str">
        <f>'Category Index'!B15</f>
        <v>08</v>
      </c>
      <c r="C17" s="144" t="str">
        <f>'Category Index'!C15</f>
        <v>Mains Replacement - HDPE 575 DN40 HP</v>
      </c>
      <c r="D17" s="563" t="s">
        <v>500</v>
      </c>
      <c r="E17" s="564" t="s">
        <v>500</v>
      </c>
      <c r="F17" s="564" t="s">
        <v>500</v>
      </c>
      <c r="G17" s="564" t="s">
        <v>500</v>
      </c>
      <c r="H17" s="565" t="s">
        <v>500</v>
      </c>
      <c r="I17" s="566" t="s">
        <v>500</v>
      </c>
      <c r="J17" s="21"/>
      <c r="K17" s="144" t="str">
        <f t="shared" si="0"/>
        <v>08</v>
      </c>
      <c r="L17" s="144" t="str">
        <f t="shared" si="1"/>
        <v>Mains Replacement - HDPE 575 DN40 HP</v>
      </c>
      <c r="M17" s="563" t="s">
        <v>500</v>
      </c>
      <c r="N17" s="564" t="s">
        <v>500</v>
      </c>
      <c r="O17" s="564" t="s">
        <v>500</v>
      </c>
      <c r="P17" s="564" t="s">
        <v>500</v>
      </c>
      <c r="Q17" s="565" t="s">
        <v>500</v>
      </c>
      <c r="R17" s="566" t="s">
        <v>500</v>
      </c>
      <c r="S17" s="34"/>
      <c r="T17" s="144" t="str">
        <f t="shared" si="2"/>
        <v>08</v>
      </c>
      <c r="U17" s="144" t="str">
        <f t="shared" si="3"/>
        <v>Mains Replacement - HDPE 575 DN40 HP</v>
      </c>
      <c r="V17" s="563" t="s">
        <v>500</v>
      </c>
      <c r="W17" s="564" t="s">
        <v>500</v>
      </c>
      <c r="X17" s="564" t="s">
        <v>500</v>
      </c>
      <c r="Y17" s="564" t="s">
        <v>500</v>
      </c>
      <c r="Z17" s="565" t="s">
        <v>500</v>
      </c>
      <c r="AA17" s="566" t="s">
        <v>500</v>
      </c>
      <c r="AB17" s="21"/>
    </row>
    <row r="18" spans="1:40" ht="18" customHeight="1">
      <c r="A18" s="21"/>
      <c r="B18" s="144" t="str">
        <f>'Category Index'!B16</f>
        <v>09</v>
      </c>
      <c r="C18" s="144" t="str">
        <f>'Category Index'!C16</f>
        <v>Inline Camera Inspection</v>
      </c>
      <c r="D18" s="563" t="s">
        <v>500</v>
      </c>
      <c r="E18" s="564" t="s">
        <v>500</v>
      </c>
      <c r="F18" s="564" t="s">
        <v>500</v>
      </c>
      <c r="G18" s="564" t="s">
        <v>500</v>
      </c>
      <c r="H18" s="565" t="s">
        <v>500</v>
      </c>
      <c r="I18" s="566" t="s">
        <v>500</v>
      </c>
      <c r="J18" s="21"/>
      <c r="K18" s="144" t="str">
        <f t="shared" si="0"/>
        <v>09</v>
      </c>
      <c r="L18" s="144" t="str">
        <f t="shared" si="1"/>
        <v>Inline Camera Inspection</v>
      </c>
      <c r="M18" s="563" t="s">
        <v>500</v>
      </c>
      <c r="N18" s="564" t="s">
        <v>500</v>
      </c>
      <c r="O18" s="564" t="s">
        <v>500</v>
      </c>
      <c r="P18" s="564" t="s">
        <v>500</v>
      </c>
      <c r="Q18" s="565" t="s">
        <v>500</v>
      </c>
      <c r="R18" s="566" t="s">
        <v>500</v>
      </c>
      <c r="S18" s="34"/>
      <c r="T18" s="144" t="str">
        <f t="shared" si="2"/>
        <v>09</v>
      </c>
      <c r="U18" s="144" t="str">
        <f t="shared" si="3"/>
        <v>Inline Camera Inspection</v>
      </c>
      <c r="V18" s="563" t="s">
        <v>500</v>
      </c>
      <c r="W18" s="564" t="s">
        <v>500</v>
      </c>
      <c r="X18" s="564" t="s">
        <v>500</v>
      </c>
      <c r="Y18" s="564" t="s">
        <v>500</v>
      </c>
      <c r="Z18" s="565" t="s">
        <v>500</v>
      </c>
      <c r="AA18" s="566" t="s">
        <v>500</v>
      </c>
      <c r="AB18" s="21"/>
    </row>
    <row r="19" spans="1:40" ht="18" customHeight="1">
      <c r="A19" s="21"/>
      <c r="B19" s="144" t="str">
        <f>'Category Index'!B17</f>
        <v>10</v>
      </c>
      <c r="C19" s="144" t="str">
        <f>'Category Index'!C17</f>
        <v>Service renewal - Multi User</v>
      </c>
      <c r="D19" s="563" t="s">
        <v>500</v>
      </c>
      <c r="E19" s="564" t="s">
        <v>500</v>
      </c>
      <c r="F19" s="564" t="s">
        <v>500</v>
      </c>
      <c r="G19" s="564" t="s">
        <v>500</v>
      </c>
      <c r="H19" s="565" t="s">
        <v>500</v>
      </c>
      <c r="I19" s="566" t="s">
        <v>500</v>
      </c>
      <c r="J19" s="21"/>
      <c r="K19" s="144" t="str">
        <f t="shared" si="0"/>
        <v>10</v>
      </c>
      <c r="L19" s="144" t="str">
        <f t="shared" si="1"/>
        <v>Service renewal - Multi User</v>
      </c>
      <c r="M19" s="563" t="s">
        <v>500</v>
      </c>
      <c r="N19" s="564" t="s">
        <v>500</v>
      </c>
      <c r="O19" s="564" t="s">
        <v>500</v>
      </c>
      <c r="P19" s="564" t="s">
        <v>500</v>
      </c>
      <c r="Q19" s="565" t="s">
        <v>500</v>
      </c>
      <c r="R19" s="566" t="s">
        <v>500</v>
      </c>
      <c r="S19" s="34"/>
      <c r="T19" s="144" t="str">
        <f t="shared" si="2"/>
        <v>10</v>
      </c>
      <c r="U19" s="144" t="str">
        <f t="shared" si="3"/>
        <v>Service renewal - Multi User</v>
      </c>
      <c r="V19" s="563" t="s">
        <v>500</v>
      </c>
      <c r="W19" s="564" t="s">
        <v>500</v>
      </c>
      <c r="X19" s="564" t="s">
        <v>500</v>
      </c>
      <c r="Y19" s="564" t="s">
        <v>500</v>
      </c>
      <c r="Z19" s="565" t="s">
        <v>500</v>
      </c>
      <c r="AA19" s="566" t="s">
        <v>500</v>
      </c>
      <c r="AB19" s="21"/>
    </row>
    <row r="20" spans="1:40" ht="18" customHeight="1">
      <c r="A20" s="21"/>
      <c r="B20" s="144" t="str">
        <f>'Category Index'!B18</f>
        <v>11</v>
      </c>
      <c r="C20" s="144" t="str">
        <f>'Category Index'!C18</f>
        <v>Service renewal - Standalone</v>
      </c>
      <c r="D20" s="563" t="s">
        <v>500</v>
      </c>
      <c r="E20" s="564" t="s">
        <v>500</v>
      </c>
      <c r="F20" s="564" t="s">
        <v>500</v>
      </c>
      <c r="G20" s="564" t="s">
        <v>500</v>
      </c>
      <c r="H20" s="565" t="s">
        <v>500</v>
      </c>
      <c r="I20" s="566" t="s">
        <v>500</v>
      </c>
      <c r="J20" s="21"/>
      <c r="K20" s="144" t="str">
        <f t="shared" si="0"/>
        <v>11</v>
      </c>
      <c r="L20" s="144" t="str">
        <f t="shared" si="1"/>
        <v>Service renewal - Standalone</v>
      </c>
      <c r="M20" s="563" t="s">
        <v>500</v>
      </c>
      <c r="N20" s="564" t="s">
        <v>500</v>
      </c>
      <c r="O20" s="564" t="s">
        <v>500</v>
      </c>
      <c r="P20" s="564" t="s">
        <v>500</v>
      </c>
      <c r="Q20" s="565" t="s">
        <v>500</v>
      </c>
      <c r="R20" s="566" t="s">
        <v>500</v>
      </c>
      <c r="S20" s="34"/>
      <c r="T20" s="144" t="str">
        <f t="shared" si="2"/>
        <v>11</v>
      </c>
      <c r="U20" s="144" t="str">
        <f t="shared" si="3"/>
        <v>Service renewal - Standalone</v>
      </c>
      <c r="V20" s="563" t="s">
        <v>500</v>
      </c>
      <c r="W20" s="564" t="s">
        <v>500</v>
      </c>
      <c r="X20" s="564" t="s">
        <v>500</v>
      </c>
      <c r="Y20" s="564" t="s">
        <v>500</v>
      </c>
      <c r="Z20" s="565" t="s">
        <v>500</v>
      </c>
      <c r="AA20" s="566" t="s">
        <v>500</v>
      </c>
      <c r="AB20" s="21"/>
    </row>
    <row r="21" spans="1:40" ht="18" customHeight="1">
      <c r="A21" s="21"/>
      <c r="B21" s="144" t="str">
        <f>'Category Index'!B19</f>
        <v>12</v>
      </c>
      <c r="C21" s="144" t="str">
        <f>'Category Index'!C19</f>
        <v>New Main - Estate</v>
      </c>
      <c r="D21" s="563" t="s">
        <v>500</v>
      </c>
      <c r="E21" s="564" t="s">
        <v>500</v>
      </c>
      <c r="F21" s="564" t="s">
        <v>500</v>
      </c>
      <c r="G21" s="564" t="s">
        <v>500</v>
      </c>
      <c r="H21" s="565" t="s">
        <v>500</v>
      </c>
      <c r="I21" s="566" t="s">
        <v>500</v>
      </c>
      <c r="J21" s="21"/>
      <c r="K21" s="144" t="str">
        <f t="shared" si="0"/>
        <v>12</v>
      </c>
      <c r="L21" s="144" t="str">
        <f t="shared" si="1"/>
        <v>New Main - Estate</v>
      </c>
      <c r="M21" s="563" t="s">
        <v>500</v>
      </c>
      <c r="N21" s="564" t="s">
        <v>500</v>
      </c>
      <c r="O21" s="564" t="s">
        <v>500</v>
      </c>
      <c r="P21" s="564" t="s">
        <v>500</v>
      </c>
      <c r="Q21" s="565" t="s">
        <v>500</v>
      </c>
      <c r="R21" s="566" t="s">
        <v>500</v>
      </c>
      <c r="S21" s="34"/>
      <c r="T21" s="144" t="str">
        <f t="shared" si="2"/>
        <v>12</v>
      </c>
      <c r="U21" s="144" t="str">
        <f t="shared" si="3"/>
        <v>New Main - Estate</v>
      </c>
      <c r="V21" s="563" t="s">
        <v>500</v>
      </c>
      <c r="W21" s="564" t="s">
        <v>500</v>
      </c>
      <c r="X21" s="564" t="s">
        <v>500</v>
      </c>
      <c r="Y21" s="564" t="s">
        <v>500</v>
      </c>
      <c r="Z21" s="565" t="s">
        <v>500</v>
      </c>
      <c r="AA21" s="566" t="s">
        <v>500</v>
      </c>
      <c r="AB21" s="21"/>
    </row>
    <row r="22" spans="1:40" ht="18" customHeight="1">
      <c r="A22" s="21"/>
      <c r="B22" s="144" t="str">
        <f>'Category Index'!B20</f>
        <v>13</v>
      </c>
      <c r="C22" s="144" t="str">
        <f>'Category Index'!C20</f>
        <v>New Main - Existing Domestic</v>
      </c>
      <c r="D22" s="563" t="s">
        <v>500</v>
      </c>
      <c r="E22" s="564" t="s">
        <v>500</v>
      </c>
      <c r="F22" s="564" t="s">
        <v>500</v>
      </c>
      <c r="G22" s="564" t="s">
        <v>500</v>
      </c>
      <c r="H22" s="565" t="s">
        <v>500</v>
      </c>
      <c r="I22" s="566" t="s">
        <v>500</v>
      </c>
      <c r="J22" s="21"/>
      <c r="K22" s="144" t="str">
        <f t="shared" si="0"/>
        <v>13</v>
      </c>
      <c r="L22" s="144" t="str">
        <f t="shared" si="1"/>
        <v>New Main - Existing Domestic</v>
      </c>
      <c r="M22" s="563" t="s">
        <v>500</v>
      </c>
      <c r="N22" s="564" t="s">
        <v>500</v>
      </c>
      <c r="O22" s="564" t="s">
        <v>500</v>
      </c>
      <c r="P22" s="564" t="s">
        <v>500</v>
      </c>
      <c r="Q22" s="565" t="s">
        <v>500</v>
      </c>
      <c r="R22" s="566" t="s">
        <v>500</v>
      </c>
      <c r="S22" s="34"/>
      <c r="T22" s="144" t="str">
        <f t="shared" si="2"/>
        <v>13</v>
      </c>
      <c r="U22" s="144" t="str">
        <f t="shared" si="3"/>
        <v>New Main - Existing Domestic</v>
      </c>
      <c r="V22" s="563" t="s">
        <v>500</v>
      </c>
      <c r="W22" s="564" t="s">
        <v>500</v>
      </c>
      <c r="X22" s="564" t="s">
        <v>500</v>
      </c>
      <c r="Y22" s="564" t="s">
        <v>500</v>
      </c>
      <c r="Z22" s="565" t="s">
        <v>500</v>
      </c>
      <c r="AA22" s="566" t="s">
        <v>500</v>
      </c>
      <c r="AB22" s="21"/>
    </row>
    <row r="23" spans="1:40" ht="18" customHeight="1">
      <c r="A23" s="21"/>
      <c r="B23" s="144" t="str">
        <f>'Category Index'!B21</f>
        <v>14</v>
      </c>
      <c r="C23" s="144" t="str">
        <f>'Category Index'!C21</f>
        <v>New Main - I&amp;C&lt;10TJ</v>
      </c>
      <c r="D23" s="563" t="s">
        <v>500</v>
      </c>
      <c r="E23" s="564" t="s">
        <v>500</v>
      </c>
      <c r="F23" s="564" t="s">
        <v>500</v>
      </c>
      <c r="G23" s="564" t="s">
        <v>500</v>
      </c>
      <c r="H23" s="565" t="s">
        <v>500</v>
      </c>
      <c r="I23" s="566" t="s">
        <v>500</v>
      </c>
      <c r="J23" s="21"/>
      <c r="K23" s="144" t="str">
        <f t="shared" si="0"/>
        <v>14</v>
      </c>
      <c r="L23" s="144" t="str">
        <f t="shared" si="1"/>
        <v>New Main - I&amp;C&lt;10TJ</v>
      </c>
      <c r="M23" s="563" t="s">
        <v>500</v>
      </c>
      <c r="N23" s="564" t="s">
        <v>500</v>
      </c>
      <c r="O23" s="564" t="s">
        <v>500</v>
      </c>
      <c r="P23" s="564" t="s">
        <v>500</v>
      </c>
      <c r="Q23" s="565" t="s">
        <v>500</v>
      </c>
      <c r="R23" s="566" t="s">
        <v>500</v>
      </c>
      <c r="S23" s="34"/>
      <c r="T23" s="144" t="str">
        <f t="shared" si="2"/>
        <v>14</v>
      </c>
      <c r="U23" s="144" t="str">
        <f t="shared" si="3"/>
        <v>New Main - I&amp;C&lt;10TJ</v>
      </c>
      <c r="V23" s="563" t="s">
        <v>500</v>
      </c>
      <c r="W23" s="564" t="s">
        <v>500</v>
      </c>
      <c r="X23" s="564" t="s">
        <v>500</v>
      </c>
      <c r="Y23" s="564" t="s">
        <v>500</v>
      </c>
      <c r="Z23" s="565" t="s">
        <v>500</v>
      </c>
      <c r="AA23" s="566" t="s">
        <v>500</v>
      </c>
      <c r="AB23" s="21"/>
    </row>
    <row r="24" spans="1:40" ht="18" customHeight="1">
      <c r="A24" s="21"/>
      <c r="B24" s="144" t="str">
        <f>'Category Index'!B22</f>
        <v>15</v>
      </c>
      <c r="C24" s="144" t="str">
        <f>'Category Index'!C22</f>
        <v>New Meter - Domestic</v>
      </c>
      <c r="D24" s="563" t="s">
        <v>500</v>
      </c>
      <c r="E24" s="564" t="s">
        <v>500</v>
      </c>
      <c r="F24" s="564" t="s">
        <v>500</v>
      </c>
      <c r="G24" s="564" t="s">
        <v>500</v>
      </c>
      <c r="H24" s="565" t="s">
        <v>500</v>
      </c>
      <c r="I24" s="566" t="s">
        <v>500</v>
      </c>
      <c r="J24" s="21"/>
      <c r="K24" s="144" t="str">
        <f t="shared" si="0"/>
        <v>15</v>
      </c>
      <c r="L24" s="144" t="str">
        <f t="shared" si="1"/>
        <v>New Meter - Domestic</v>
      </c>
      <c r="M24" s="563" t="s">
        <v>500</v>
      </c>
      <c r="N24" s="564" t="s">
        <v>500</v>
      </c>
      <c r="O24" s="564" t="s">
        <v>500</v>
      </c>
      <c r="P24" s="564" t="s">
        <v>500</v>
      </c>
      <c r="Q24" s="565" t="s">
        <v>500</v>
      </c>
      <c r="R24" s="566" t="s">
        <v>500</v>
      </c>
      <c r="S24" s="34"/>
      <c r="T24" s="144" t="str">
        <f t="shared" si="2"/>
        <v>15</v>
      </c>
      <c r="U24" s="144" t="str">
        <f t="shared" si="3"/>
        <v>New Meter - Domestic</v>
      </c>
      <c r="V24" s="563" t="s">
        <v>500</v>
      </c>
      <c r="W24" s="564" t="s">
        <v>500</v>
      </c>
      <c r="X24" s="564" t="s">
        <v>500</v>
      </c>
      <c r="Y24" s="564" t="s">
        <v>500</v>
      </c>
      <c r="Z24" s="565" t="s">
        <v>500</v>
      </c>
      <c r="AA24" s="566" t="s">
        <v>500</v>
      </c>
      <c r="AB24" s="21"/>
    </row>
    <row r="25" spans="1:40" ht="18" customHeight="1">
      <c r="A25" s="21"/>
      <c r="B25" s="144" t="str">
        <f>'Category Index'!B23</f>
        <v>16</v>
      </c>
      <c r="C25" s="144" t="str">
        <f>'Category Index'!C23</f>
        <v>New Meter - I&amp;C&lt;10TJ</v>
      </c>
      <c r="D25" s="563" t="s">
        <v>500</v>
      </c>
      <c r="E25" s="564" t="s">
        <v>500</v>
      </c>
      <c r="F25" s="564" t="s">
        <v>500</v>
      </c>
      <c r="G25" s="564" t="s">
        <v>500</v>
      </c>
      <c r="H25" s="565" t="s">
        <v>500</v>
      </c>
      <c r="I25" s="566" t="s">
        <v>500</v>
      </c>
      <c r="J25" s="21"/>
      <c r="K25" s="144" t="str">
        <f t="shared" si="0"/>
        <v>16</v>
      </c>
      <c r="L25" s="144" t="str">
        <f t="shared" si="1"/>
        <v>New Meter - I&amp;C&lt;10TJ</v>
      </c>
      <c r="M25" s="563" t="s">
        <v>500</v>
      </c>
      <c r="N25" s="564" t="s">
        <v>500</v>
      </c>
      <c r="O25" s="564" t="s">
        <v>500</v>
      </c>
      <c r="P25" s="564" t="s">
        <v>500</v>
      </c>
      <c r="Q25" s="565" t="s">
        <v>500</v>
      </c>
      <c r="R25" s="566" t="s">
        <v>500</v>
      </c>
      <c r="S25" s="34"/>
      <c r="T25" s="144" t="str">
        <f t="shared" si="2"/>
        <v>16</v>
      </c>
      <c r="U25" s="144" t="str">
        <f t="shared" si="3"/>
        <v>New Meter - I&amp;C&lt;10TJ</v>
      </c>
      <c r="V25" s="563" t="s">
        <v>500</v>
      </c>
      <c r="W25" s="564" t="s">
        <v>500</v>
      </c>
      <c r="X25" s="564" t="s">
        <v>500</v>
      </c>
      <c r="Y25" s="564" t="s">
        <v>500</v>
      </c>
      <c r="Z25" s="565" t="s">
        <v>500</v>
      </c>
      <c r="AA25" s="566" t="s">
        <v>500</v>
      </c>
      <c r="AB25" s="21"/>
    </row>
    <row r="26" spans="1:40" ht="18" customHeight="1">
      <c r="A26" s="21"/>
      <c r="B26" s="144" t="str">
        <f>'Category Index'!B24</f>
        <v>17</v>
      </c>
      <c r="C26" s="144" t="str">
        <f>'Category Index'!C24</f>
        <v>New Service - New Home</v>
      </c>
      <c r="D26" s="563" t="s">
        <v>500</v>
      </c>
      <c r="E26" s="564" t="s">
        <v>500</v>
      </c>
      <c r="F26" s="564" t="s">
        <v>500</v>
      </c>
      <c r="G26" s="564" t="s">
        <v>500</v>
      </c>
      <c r="H26" s="565" t="s">
        <v>500</v>
      </c>
      <c r="I26" s="566" t="s">
        <v>500</v>
      </c>
      <c r="J26" s="21"/>
      <c r="K26" s="144" t="str">
        <f t="shared" si="0"/>
        <v>17</v>
      </c>
      <c r="L26" s="144" t="str">
        <f t="shared" si="1"/>
        <v>New Service - New Home</v>
      </c>
      <c r="M26" s="563" t="s">
        <v>500</v>
      </c>
      <c r="N26" s="564" t="s">
        <v>500</v>
      </c>
      <c r="O26" s="564" t="s">
        <v>500</v>
      </c>
      <c r="P26" s="564" t="s">
        <v>500</v>
      </c>
      <c r="Q26" s="565" t="s">
        <v>500</v>
      </c>
      <c r="R26" s="566" t="s">
        <v>500</v>
      </c>
      <c r="S26" s="34"/>
      <c r="T26" s="144" t="str">
        <f t="shared" si="2"/>
        <v>17</v>
      </c>
      <c r="U26" s="144" t="str">
        <f t="shared" si="3"/>
        <v>New Service - New Home</v>
      </c>
      <c r="V26" s="563" t="s">
        <v>500</v>
      </c>
      <c r="W26" s="564" t="s">
        <v>500</v>
      </c>
      <c r="X26" s="564" t="s">
        <v>500</v>
      </c>
      <c r="Y26" s="564" t="s">
        <v>500</v>
      </c>
      <c r="Z26" s="565" t="s">
        <v>500</v>
      </c>
      <c r="AA26" s="566" t="s">
        <v>500</v>
      </c>
      <c r="AB26" s="21"/>
    </row>
    <row r="27" spans="1:40" ht="18" customHeight="1">
      <c r="A27" s="21"/>
      <c r="B27" s="144" t="str">
        <f>'Category Index'!B25</f>
        <v>18</v>
      </c>
      <c r="C27" s="144" t="str">
        <f>'Category Index'!C25</f>
        <v>New Service - Exist Home</v>
      </c>
      <c r="D27" s="563" t="s">
        <v>500</v>
      </c>
      <c r="E27" s="564" t="s">
        <v>500</v>
      </c>
      <c r="F27" s="564" t="s">
        <v>500</v>
      </c>
      <c r="G27" s="564" t="s">
        <v>500</v>
      </c>
      <c r="H27" s="565" t="s">
        <v>500</v>
      </c>
      <c r="I27" s="566" t="s">
        <v>500</v>
      </c>
      <c r="J27" s="21"/>
      <c r="K27" s="144" t="str">
        <f t="shared" si="0"/>
        <v>18</v>
      </c>
      <c r="L27" s="144" t="str">
        <f t="shared" si="1"/>
        <v>New Service - Exist Home</v>
      </c>
      <c r="M27" s="563" t="s">
        <v>500</v>
      </c>
      <c r="N27" s="564" t="s">
        <v>500</v>
      </c>
      <c r="O27" s="564" t="s">
        <v>500</v>
      </c>
      <c r="P27" s="564" t="s">
        <v>500</v>
      </c>
      <c r="Q27" s="565" t="s">
        <v>500</v>
      </c>
      <c r="R27" s="566" t="s">
        <v>500</v>
      </c>
      <c r="S27" s="34"/>
      <c r="T27" s="144" t="str">
        <f t="shared" si="2"/>
        <v>18</v>
      </c>
      <c r="U27" s="144" t="str">
        <f t="shared" si="3"/>
        <v>New Service - Exist Home</v>
      </c>
      <c r="V27" s="563" t="s">
        <v>500</v>
      </c>
      <c r="W27" s="564" t="s">
        <v>500</v>
      </c>
      <c r="X27" s="564" t="s">
        <v>500</v>
      </c>
      <c r="Y27" s="564" t="s">
        <v>500</v>
      </c>
      <c r="Z27" s="565" t="s">
        <v>500</v>
      </c>
      <c r="AA27" s="566" t="s">
        <v>500</v>
      </c>
      <c r="AB27" s="21"/>
    </row>
    <row r="28" spans="1:40" ht="18" customHeight="1">
      <c r="A28" s="21"/>
      <c r="B28" s="144" t="str">
        <f>'Category Index'!B26</f>
        <v>19</v>
      </c>
      <c r="C28" s="144" t="str">
        <f>'Category Index'!C26</f>
        <v>New Service - Multi User</v>
      </c>
      <c r="D28" s="563" t="s">
        <v>500</v>
      </c>
      <c r="E28" s="564" t="s">
        <v>500</v>
      </c>
      <c r="F28" s="564" t="s">
        <v>500</v>
      </c>
      <c r="G28" s="564" t="s">
        <v>500</v>
      </c>
      <c r="H28" s="565" t="s">
        <v>500</v>
      </c>
      <c r="I28" s="566" t="s">
        <v>500</v>
      </c>
      <c r="J28" s="21"/>
      <c r="K28" s="144" t="str">
        <f t="shared" si="0"/>
        <v>19</v>
      </c>
      <c r="L28" s="144" t="str">
        <f t="shared" si="1"/>
        <v>New Service - Multi User</v>
      </c>
      <c r="M28" s="563" t="s">
        <v>500</v>
      </c>
      <c r="N28" s="564" t="s">
        <v>500</v>
      </c>
      <c r="O28" s="564" t="s">
        <v>500</v>
      </c>
      <c r="P28" s="564" t="s">
        <v>500</v>
      </c>
      <c r="Q28" s="565" t="s">
        <v>500</v>
      </c>
      <c r="R28" s="566" t="s">
        <v>500</v>
      </c>
      <c r="S28" s="34"/>
      <c r="T28" s="144" t="str">
        <f t="shared" si="2"/>
        <v>19</v>
      </c>
      <c r="U28" s="144" t="str">
        <f t="shared" si="3"/>
        <v>New Service - Multi User</v>
      </c>
      <c r="V28" s="563" t="s">
        <v>500</v>
      </c>
      <c r="W28" s="564" t="s">
        <v>500</v>
      </c>
      <c r="X28" s="564" t="s">
        <v>500</v>
      </c>
      <c r="Y28" s="564" t="s">
        <v>500</v>
      </c>
      <c r="Z28" s="565" t="s">
        <v>500</v>
      </c>
      <c r="AA28" s="566" t="s">
        <v>500</v>
      </c>
      <c r="AB28" s="21"/>
    </row>
    <row r="29" spans="1:40" ht="18" customHeight="1">
      <c r="A29" s="21"/>
      <c r="B29" s="144" t="str">
        <f>'Category Index'!B27</f>
        <v>20</v>
      </c>
      <c r="C29" s="144" t="str">
        <f>'Category Index'!C27</f>
        <v>New Service - I&amp;C &lt; 10 TJ</v>
      </c>
      <c r="D29" s="563" t="s">
        <v>500</v>
      </c>
      <c r="E29" s="564" t="s">
        <v>500</v>
      </c>
      <c r="F29" s="564" t="s">
        <v>500</v>
      </c>
      <c r="G29" s="564" t="s">
        <v>500</v>
      </c>
      <c r="H29" s="565" t="s">
        <v>500</v>
      </c>
      <c r="I29" s="566" t="s">
        <v>500</v>
      </c>
      <c r="J29" s="21"/>
      <c r="K29" s="144" t="str">
        <f t="shared" si="0"/>
        <v>20</v>
      </c>
      <c r="L29" s="144" t="str">
        <f t="shared" si="1"/>
        <v>New Service - I&amp;C &lt; 10 TJ</v>
      </c>
      <c r="M29" s="563" t="s">
        <v>500</v>
      </c>
      <c r="N29" s="564" t="s">
        <v>500</v>
      </c>
      <c r="O29" s="564" t="s">
        <v>500</v>
      </c>
      <c r="P29" s="564" t="s">
        <v>500</v>
      </c>
      <c r="Q29" s="565" t="s">
        <v>500</v>
      </c>
      <c r="R29" s="566" t="s">
        <v>500</v>
      </c>
      <c r="S29" s="76"/>
      <c r="T29" s="144" t="str">
        <f t="shared" si="2"/>
        <v>20</v>
      </c>
      <c r="U29" s="144" t="str">
        <f t="shared" si="3"/>
        <v>New Service - I&amp;C &lt; 10 TJ</v>
      </c>
      <c r="V29" s="567" t="s">
        <v>500</v>
      </c>
      <c r="W29" s="568" t="s">
        <v>500</v>
      </c>
      <c r="X29" s="568" t="s">
        <v>500</v>
      </c>
      <c r="Y29" s="568" t="s">
        <v>500</v>
      </c>
      <c r="Z29" s="569" t="s">
        <v>500</v>
      </c>
      <c r="AA29" s="566" t="s">
        <v>500</v>
      </c>
      <c r="AB29" s="21"/>
    </row>
    <row r="30" spans="1:40" s="198" customFormat="1" ht="18" customHeight="1" thickBot="1">
      <c r="A30" s="187"/>
      <c r="B30" s="77"/>
      <c r="C30" s="77" t="s">
        <v>44</v>
      </c>
      <c r="D30" s="79">
        <v>80.984985856474935</v>
      </c>
      <c r="E30" s="78">
        <v>83.038042468579121</v>
      </c>
      <c r="F30" s="78">
        <v>82.702895835369063</v>
      </c>
      <c r="G30" s="78">
        <v>81.39890882142538</v>
      </c>
      <c r="H30" s="80">
        <v>74.366993176125007</v>
      </c>
      <c r="I30" s="78">
        <v>402.49182615797349</v>
      </c>
      <c r="J30" s="187"/>
      <c r="K30" s="77"/>
      <c r="L30" s="77" t="s">
        <v>44</v>
      </c>
      <c r="M30" s="79">
        <v>74.013117072198099</v>
      </c>
      <c r="N30" s="78">
        <v>75.70032161563617</v>
      </c>
      <c r="O30" s="78">
        <v>75.264142815569016</v>
      </c>
      <c r="P30" s="78">
        <v>74.256553067301226</v>
      </c>
      <c r="Q30" s="80">
        <v>67.018808286208184</v>
      </c>
      <c r="R30" s="78">
        <v>366.25294285691268</v>
      </c>
      <c r="S30" s="81"/>
      <c r="T30" s="77"/>
      <c r="U30" s="77" t="s">
        <v>44</v>
      </c>
      <c r="V30" s="79">
        <v>6.9718687842768192</v>
      </c>
      <c r="W30" s="78">
        <v>7.3377208529429367</v>
      </c>
      <c r="X30" s="78">
        <v>7.438753019800056</v>
      </c>
      <c r="Y30" s="78">
        <v>7.1423557541241394</v>
      </c>
      <c r="Z30" s="80">
        <v>7.3481848899168085</v>
      </c>
      <c r="AA30" s="78">
        <v>36.23888330106076</v>
      </c>
      <c r="AB30" s="21"/>
      <c r="AC30" s="33"/>
      <c r="AD30" s="33"/>
      <c r="AE30" s="33"/>
      <c r="AF30" s="33"/>
      <c r="AG30" s="33"/>
      <c r="AH30" s="33"/>
      <c r="AI30" s="33"/>
      <c r="AJ30" s="33"/>
      <c r="AK30" s="33"/>
      <c r="AL30" s="33"/>
      <c r="AM30" s="33"/>
      <c r="AN30" s="33"/>
    </row>
    <row r="31" spans="1:40">
      <c r="A31" s="21"/>
      <c r="B31" s="82"/>
      <c r="C31" s="82"/>
      <c r="D31" s="82"/>
      <c r="E31" s="82"/>
      <c r="F31" s="82"/>
      <c r="G31" s="82"/>
      <c r="H31" s="82"/>
      <c r="I31" s="82"/>
      <c r="J31" s="21"/>
      <c r="K31" s="82"/>
      <c r="L31" s="82"/>
      <c r="M31" s="82"/>
      <c r="N31" s="82"/>
      <c r="O31" s="82"/>
      <c r="P31" s="82"/>
      <c r="Q31" s="82"/>
      <c r="R31" s="82"/>
      <c r="S31" s="76"/>
      <c r="T31" s="82"/>
      <c r="U31" s="82"/>
      <c r="V31" s="40"/>
      <c r="W31" s="40"/>
      <c r="X31" s="40"/>
      <c r="Y31" s="40"/>
      <c r="Z31" s="40"/>
      <c r="AA31" s="40"/>
      <c r="AB31" s="21"/>
    </row>
    <row r="32" spans="1:40" ht="18" customHeight="1">
      <c r="A32" s="21"/>
      <c r="B32" s="93" t="s">
        <v>42</v>
      </c>
      <c r="C32" s="83"/>
      <c r="D32" s="83"/>
      <c r="E32" s="83"/>
      <c r="F32" s="83"/>
      <c r="G32" s="83"/>
      <c r="H32" s="83"/>
      <c r="I32" s="83"/>
      <c r="J32" s="21"/>
      <c r="K32" s="93" t="s">
        <v>42</v>
      </c>
      <c r="L32" s="83"/>
      <c r="M32" s="83"/>
      <c r="N32" s="83"/>
      <c r="O32" s="83"/>
      <c r="P32" s="83"/>
      <c r="Q32" s="83"/>
      <c r="R32" s="258"/>
      <c r="S32" s="76"/>
      <c r="T32" s="93" t="s">
        <v>42</v>
      </c>
      <c r="U32" s="83"/>
      <c r="V32" s="38"/>
      <c r="W32" s="38"/>
      <c r="X32" s="38"/>
      <c r="Y32" s="38"/>
      <c r="Z32" s="38"/>
      <c r="AA32" s="38"/>
      <c r="AB32" s="21"/>
    </row>
    <row r="33" spans="1:40" s="92" customFormat="1" ht="33.75">
      <c r="A33" s="34"/>
      <c r="B33" s="124"/>
      <c r="C33" s="190"/>
      <c r="D33" s="254" t="s">
        <v>227</v>
      </c>
      <c r="E33" s="253" t="s">
        <v>228</v>
      </c>
      <c r="F33" s="253" t="s">
        <v>229</v>
      </c>
      <c r="G33" s="253" t="s">
        <v>230</v>
      </c>
      <c r="H33" s="491" t="s">
        <v>231</v>
      </c>
      <c r="I33" s="252" t="s">
        <v>226</v>
      </c>
      <c r="J33" s="34"/>
      <c r="K33" s="124"/>
      <c r="L33" s="190"/>
      <c r="M33" s="254" t="s">
        <v>227</v>
      </c>
      <c r="N33" s="253" t="s">
        <v>228</v>
      </c>
      <c r="O33" s="253" t="s">
        <v>229</v>
      </c>
      <c r="P33" s="253" t="s">
        <v>230</v>
      </c>
      <c r="Q33" s="491" t="s">
        <v>231</v>
      </c>
      <c r="R33" s="252" t="s">
        <v>226</v>
      </c>
      <c r="S33" s="34"/>
      <c r="T33" s="76"/>
      <c r="U33" s="62"/>
      <c r="V33" s="254" t="s">
        <v>227</v>
      </c>
      <c r="W33" s="253" t="s">
        <v>228</v>
      </c>
      <c r="X33" s="253" t="s">
        <v>229</v>
      </c>
      <c r="Y33" s="253" t="s">
        <v>230</v>
      </c>
      <c r="Z33" s="491" t="s">
        <v>231</v>
      </c>
      <c r="AA33" s="252" t="s">
        <v>226</v>
      </c>
      <c r="AB33" s="34"/>
    </row>
    <row r="34" spans="1:40" ht="18" customHeight="1">
      <c r="A34" s="21"/>
      <c r="B34" s="293">
        <f>'Category Index'!B32</f>
        <v>21</v>
      </c>
      <c r="C34" s="144" t="str">
        <f>'Category Index'!C32</f>
        <v>Telemetry</v>
      </c>
      <c r="D34" s="41">
        <f t="shared" ref="D34:H41" si="4">M34+V34</f>
        <v>0.57443736421206826</v>
      </c>
      <c r="E34" s="40">
        <f t="shared" si="4"/>
        <v>0.39352469879721186</v>
      </c>
      <c r="F34" s="40">
        <f t="shared" si="4"/>
        <v>0.39482529288774748</v>
      </c>
      <c r="G34" s="40">
        <f t="shared" si="4"/>
        <v>0.35409195216059303</v>
      </c>
      <c r="H34" s="75">
        <f t="shared" si="4"/>
        <v>0.29743536296103767</v>
      </c>
      <c r="I34" s="38">
        <f t="shared" ref="I34:I41" si="5">SUM(D34:H34)</f>
        <v>2.0143146710186581</v>
      </c>
      <c r="J34" s="21"/>
      <c r="K34" s="293">
        <f t="shared" ref="K34:L41" si="6">B34</f>
        <v>21</v>
      </c>
      <c r="L34" s="144" t="str">
        <f t="shared" si="6"/>
        <v>Telemetry</v>
      </c>
      <c r="M34" s="41">
        <f>'Category Summary'!V67</f>
        <v>0.5249849640453258</v>
      </c>
      <c r="N34" s="40">
        <f>'Category Summary'!W67</f>
        <v>0.3587505843953096</v>
      </c>
      <c r="O34" s="40">
        <f>'Category Summary'!X67</f>
        <v>0.35931253592687068</v>
      </c>
      <c r="P34" s="40">
        <f>'Category Summary'!Y67</f>
        <v>0.32302211684435378</v>
      </c>
      <c r="Q34" s="75">
        <f>'Category Summary'!Z67</f>
        <v>0.268045845562358</v>
      </c>
      <c r="R34" s="38">
        <f>SUM(M34:Q34)</f>
        <v>1.8341160467742179</v>
      </c>
      <c r="S34" s="76"/>
      <c r="T34" s="293">
        <f t="shared" ref="T34:U41" si="7">K34</f>
        <v>21</v>
      </c>
      <c r="U34" s="144" t="str">
        <f t="shared" si="7"/>
        <v>Telemetry</v>
      </c>
      <c r="V34" s="41">
        <f t="shared" ref="V34:Z41" si="8">(M34/M$44)*M$47</f>
        <v>4.9452400166742412E-2</v>
      </c>
      <c r="W34" s="40">
        <f t="shared" si="8"/>
        <v>3.4774114401902277E-2</v>
      </c>
      <c r="X34" s="40">
        <f t="shared" si="8"/>
        <v>3.5512756960876829E-2</v>
      </c>
      <c r="Y34" s="40">
        <f t="shared" si="8"/>
        <v>3.1069835316239261E-2</v>
      </c>
      <c r="Z34" s="75">
        <f t="shared" si="8"/>
        <v>2.9389517398679683E-2</v>
      </c>
      <c r="AA34" s="38">
        <f>SUM(V34:Z34)</f>
        <v>0.18019862424444044</v>
      </c>
      <c r="AB34" s="21"/>
    </row>
    <row r="35" spans="1:40" ht="18" customHeight="1">
      <c r="A35" s="21"/>
      <c r="B35" s="293">
        <f>'Category Index'!B33</f>
        <v>22</v>
      </c>
      <c r="C35" s="144" t="str">
        <f>'Category Index'!C33</f>
        <v>Regulators</v>
      </c>
      <c r="D35" s="41">
        <f t="shared" si="4"/>
        <v>0.80616997240223487</v>
      </c>
      <c r="E35" s="40">
        <f t="shared" si="4"/>
        <v>0.90665899282049056</v>
      </c>
      <c r="F35" s="40">
        <f t="shared" si="4"/>
        <v>1.3597883854530171</v>
      </c>
      <c r="G35" s="40">
        <f t="shared" si="4"/>
        <v>1.3621127087486373</v>
      </c>
      <c r="H35" s="75">
        <f t="shared" si="4"/>
        <v>1.3872918048555865</v>
      </c>
      <c r="I35" s="38">
        <f t="shared" si="5"/>
        <v>5.8220218642799662</v>
      </c>
      <c r="J35" s="21"/>
      <c r="K35" s="293">
        <f t="shared" si="6"/>
        <v>22</v>
      </c>
      <c r="L35" s="144" t="str">
        <f t="shared" si="6"/>
        <v>Regulators</v>
      </c>
      <c r="M35" s="41">
        <f>'Category Summary'!V68</f>
        <v>0.73676808011354133</v>
      </c>
      <c r="N35" s="40">
        <f>'Category Summary'!W68</f>
        <v>0.8265413696161078</v>
      </c>
      <c r="O35" s="40">
        <f>'Category Summary'!X68</f>
        <v>1.2374815441216909</v>
      </c>
      <c r="P35" s="40">
        <f>'Category Summary'!Y68</f>
        <v>1.2425939868891163</v>
      </c>
      <c r="Q35" s="75">
        <f>'Category Summary'!Z68</f>
        <v>1.2502138319139835</v>
      </c>
      <c r="R35" s="38">
        <f t="shared" ref="R35:R41" si="9">SUM(M35:Q35)</f>
        <v>5.29359881265444</v>
      </c>
      <c r="S35" s="76"/>
      <c r="T35" s="293">
        <f t="shared" si="7"/>
        <v>22</v>
      </c>
      <c r="U35" s="144" t="str">
        <f t="shared" si="7"/>
        <v>Regulators</v>
      </c>
      <c r="V35" s="41">
        <f t="shared" si="8"/>
        <v>6.940189228869359E-2</v>
      </c>
      <c r="W35" s="40">
        <f t="shared" si="8"/>
        <v>8.0117623204382746E-2</v>
      </c>
      <c r="X35" s="40">
        <f t="shared" si="8"/>
        <v>0.1223068413313261</v>
      </c>
      <c r="Y35" s="40">
        <f t="shared" si="8"/>
        <v>0.11951872185952099</v>
      </c>
      <c r="Z35" s="75">
        <f t="shared" si="8"/>
        <v>0.13707797294160304</v>
      </c>
      <c r="AA35" s="38">
        <f t="shared" ref="AA35:AA41" si="10">SUM(V35:Z35)</f>
        <v>0.5284230516255265</v>
      </c>
      <c r="AB35" s="21"/>
    </row>
    <row r="36" spans="1:40" ht="18" customHeight="1">
      <c r="A36" s="21"/>
      <c r="B36" s="293">
        <f>'Category Index'!B34</f>
        <v>23</v>
      </c>
      <c r="C36" s="144" t="str">
        <f>'Category Index'!C34</f>
        <v>Information Technology</v>
      </c>
      <c r="D36" s="41">
        <f t="shared" si="4"/>
        <v>12.248821133698108</v>
      </c>
      <c r="E36" s="40">
        <f t="shared" si="4"/>
        <v>8.1204415079529078</v>
      </c>
      <c r="F36" s="40">
        <f t="shared" si="4"/>
        <v>11.310118620596205</v>
      </c>
      <c r="G36" s="40">
        <f t="shared" si="4"/>
        <v>13.470061619071892</v>
      </c>
      <c r="H36" s="75">
        <f t="shared" si="4"/>
        <v>6.1244114170736221</v>
      </c>
      <c r="I36" s="38">
        <f t="shared" si="5"/>
        <v>51.273854298392735</v>
      </c>
      <c r="J36" s="21"/>
      <c r="K36" s="293">
        <f t="shared" si="6"/>
        <v>23</v>
      </c>
      <c r="L36" s="144" t="str">
        <f t="shared" si="6"/>
        <v>Information Technology</v>
      </c>
      <c r="M36" s="41">
        <f>'Category Summary'!V69</f>
        <v>11.194339580073285</v>
      </c>
      <c r="N36" s="40">
        <f>'Category Summary'!W69</f>
        <v>7.4028724129136538</v>
      </c>
      <c r="O36" s="40">
        <f>'Category Summary'!X69</f>
        <v>10.292824386900508</v>
      </c>
      <c r="P36" s="40">
        <f>'Category Summary'!Y69</f>
        <v>12.288129655776807</v>
      </c>
      <c r="Q36" s="75">
        <f>'Category Summary'!Z69</f>
        <v>5.5192597830954666</v>
      </c>
      <c r="R36" s="38">
        <f t="shared" si="9"/>
        <v>46.697425818759719</v>
      </c>
      <c r="S36" s="76"/>
      <c r="T36" s="293">
        <f t="shared" si="7"/>
        <v>23</v>
      </c>
      <c r="U36" s="144" t="str">
        <f t="shared" si="7"/>
        <v>Information Technology</v>
      </c>
      <c r="V36" s="41">
        <f t="shared" si="8"/>
        <v>1.0544815536248235</v>
      </c>
      <c r="W36" s="40">
        <f t="shared" si="8"/>
        <v>0.71756909503925381</v>
      </c>
      <c r="X36" s="40">
        <f t="shared" si="8"/>
        <v>1.0172942336956976</v>
      </c>
      <c r="Y36" s="40">
        <f t="shared" si="8"/>
        <v>1.1819319632950844</v>
      </c>
      <c r="Z36" s="75">
        <f t="shared" si="8"/>
        <v>0.60515163397815552</v>
      </c>
      <c r="AA36" s="38">
        <f t="shared" si="10"/>
        <v>4.576428479633015</v>
      </c>
      <c r="AB36" s="21"/>
    </row>
    <row r="37" spans="1:40" ht="18" customHeight="1">
      <c r="A37" s="21"/>
      <c r="B37" s="293">
        <f>'Category Index'!B35</f>
        <v>24</v>
      </c>
      <c r="C37" s="144" t="str">
        <f>'Category Index'!C35</f>
        <v>Other Distribution System</v>
      </c>
      <c r="D37" s="41">
        <f t="shared" si="4"/>
        <v>5.0900363314697659</v>
      </c>
      <c r="E37" s="40">
        <f t="shared" si="4"/>
        <v>8.191431172295097</v>
      </c>
      <c r="F37" s="40">
        <f t="shared" si="4"/>
        <v>8.8989132283870127</v>
      </c>
      <c r="G37" s="40">
        <f t="shared" si="4"/>
        <v>11.451611317105595</v>
      </c>
      <c r="H37" s="75">
        <f t="shared" si="4"/>
        <v>10.620054636817006</v>
      </c>
      <c r="I37" s="38">
        <f t="shared" si="5"/>
        <v>44.252046686074479</v>
      </c>
      <c r="J37" s="21"/>
      <c r="K37" s="293">
        <f t="shared" si="6"/>
        <v>24</v>
      </c>
      <c r="L37" s="144" t="str">
        <f t="shared" si="6"/>
        <v>Other Distribution System</v>
      </c>
      <c r="M37" s="41">
        <f>'Category Summary'!V70</f>
        <v>4.6518431894335288</v>
      </c>
      <c r="N37" s="40">
        <f>'Category Summary'!W70</f>
        <v>7.4675890206554998</v>
      </c>
      <c r="O37" s="40">
        <f>'Category Summary'!X70</f>
        <v>8.0984960606208922</v>
      </c>
      <c r="P37" s="40">
        <f>'Category Summary'!Y70</f>
        <v>10.446788486320994</v>
      </c>
      <c r="Q37" s="75">
        <f>'Category Summary'!Z70</f>
        <v>9.5706895666503229</v>
      </c>
      <c r="R37" s="38">
        <f t="shared" si="9"/>
        <v>40.235406323681232</v>
      </c>
      <c r="S37" s="76"/>
      <c r="T37" s="293">
        <f t="shared" si="7"/>
        <v>24</v>
      </c>
      <c r="U37" s="144" t="str">
        <f t="shared" si="7"/>
        <v>Other Distribution System</v>
      </c>
      <c r="V37" s="41">
        <f t="shared" si="8"/>
        <v>0.43819314203623699</v>
      </c>
      <c r="W37" s="40">
        <f t="shared" si="8"/>
        <v>0.72384215163959698</v>
      </c>
      <c r="X37" s="40">
        <f t="shared" si="8"/>
        <v>0.80041716776612015</v>
      </c>
      <c r="Y37" s="40">
        <f t="shared" si="8"/>
        <v>1.004822830784601</v>
      </c>
      <c r="Z37" s="75">
        <f t="shared" si="8"/>
        <v>1.0493650701666835</v>
      </c>
      <c r="AA37" s="38">
        <f t="shared" si="10"/>
        <v>4.0166403623932387</v>
      </c>
      <c r="AB37" s="21"/>
    </row>
    <row r="38" spans="1:40" ht="18" customHeight="1">
      <c r="A38" s="21"/>
      <c r="B38" s="293">
        <f>'Category Index'!B36</f>
        <v>25</v>
      </c>
      <c r="C38" s="144" t="str">
        <f>'Category Index'!C36</f>
        <v>Other Non-Distribution System</v>
      </c>
      <c r="D38" s="41">
        <f t="shared" si="4"/>
        <v>1.226498323112591</v>
      </c>
      <c r="E38" s="40">
        <f t="shared" si="4"/>
        <v>1.2298788150344417</v>
      </c>
      <c r="F38" s="40">
        <f t="shared" si="4"/>
        <v>0.85606551323341096</v>
      </c>
      <c r="G38" s="40">
        <f t="shared" si="4"/>
        <v>0.85752880931408937</v>
      </c>
      <c r="H38" s="75">
        <f t="shared" si="4"/>
        <v>1.0135699956991215</v>
      </c>
      <c r="I38" s="38">
        <f t="shared" si="5"/>
        <v>5.1835414563936553</v>
      </c>
      <c r="J38" s="21"/>
      <c r="K38" s="293">
        <f t="shared" si="6"/>
        <v>25</v>
      </c>
      <c r="L38" s="144" t="str">
        <f t="shared" si="6"/>
        <v>Other Non-Distribution System</v>
      </c>
      <c r="M38" s="41">
        <f>'Category Summary'!V71</f>
        <v>1.1209110308207708</v>
      </c>
      <c r="N38" s="40">
        <f>'Category Summary'!W71</f>
        <v>1.1211996222284966</v>
      </c>
      <c r="O38" s="40">
        <f>'Category Summary'!X71</f>
        <v>0.77906627569294828</v>
      </c>
      <c r="P38" s="40">
        <f>'Category Summary'!Y71</f>
        <v>0.78228485439857121</v>
      </c>
      <c r="Q38" s="75">
        <f>'Category Summary'!Z71</f>
        <v>0.91341938574195536</v>
      </c>
      <c r="R38" s="38">
        <f t="shared" si="9"/>
        <v>4.7168811688827423</v>
      </c>
      <c r="S38" s="76"/>
      <c r="T38" s="293">
        <f t="shared" si="7"/>
        <v>25</v>
      </c>
      <c r="U38" s="144" t="str">
        <f t="shared" si="7"/>
        <v>Other Non-Distribution System</v>
      </c>
      <c r="V38" s="41">
        <f t="shared" si="8"/>
        <v>0.10558729229182012</v>
      </c>
      <c r="W38" s="40">
        <f t="shared" si="8"/>
        <v>0.10867919280594517</v>
      </c>
      <c r="X38" s="40">
        <f t="shared" si="8"/>
        <v>7.6999237540462645E-2</v>
      </c>
      <c r="Y38" s="40">
        <f t="shared" si="8"/>
        <v>7.5243954915518219E-2</v>
      </c>
      <c r="Z38" s="75">
        <f t="shared" si="8"/>
        <v>0.10015060995716614</v>
      </c>
      <c r="AA38" s="38">
        <f t="shared" si="10"/>
        <v>0.46666028751091226</v>
      </c>
      <c r="AB38" s="21"/>
    </row>
    <row r="39" spans="1:40" ht="18" customHeight="1">
      <c r="A39" s="21"/>
      <c r="B39" s="293">
        <f>'Category Index'!B37</f>
        <v>26</v>
      </c>
      <c r="C39" s="144" t="str">
        <f>'Category Index'!C37</f>
        <v>Large Consumers</v>
      </c>
      <c r="D39" s="41">
        <f t="shared" si="4"/>
        <v>0</v>
      </c>
      <c r="E39" s="40">
        <f t="shared" si="4"/>
        <v>0</v>
      </c>
      <c r="F39" s="40">
        <f t="shared" si="4"/>
        <v>0</v>
      </c>
      <c r="G39" s="40">
        <f t="shared" si="4"/>
        <v>0</v>
      </c>
      <c r="H39" s="75">
        <f t="shared" si="4"/>
        <v>0</v>
      </c>
      <c r="I39" s="38">
        <f t="shared" si="5"/>
        <v>0</v>
      </c>
      <c r="J39" s="21"/>
      <c r="K39" s="293">
        <f t="shared" si="6"/>
        <v>26</v>
      </c>
      <c r="L39" s="144" t="str">
        <f t="shared" si="6"/>
        <v>Large Consumers</v>
      </c>
      <c r="M39" s="41">
        <f>'Category Summary'!V72</f>
        <v>0</v>
      </c>
      <c r="N39" s="40">
        <f>'Category Summary'!W72</f>
        <v>0</v>
      </c>
      <c r="O39" s="40">
        <f>'Category Summary'!X72</f>
        <v>0</v>
      </c>
      <c r="P39" s="40">
        <f>'Category Summary'!Y72</f>
        <v>0</v>
      </c>
      <c r="Q39" s="75">
        <f>'Category Summary'!Z72</f>
        <v>0</v>
      </c>
      <c r="R39" s="38">
        <f t="shared" si="9"/>
        <v>0</v>
      </c>
      <c r="S39" s="76"/>
      <c r="T39" s="293">
        <f t="shared" si="7"/>
        <v>26</v>
      </c>
      <c r="U39" s="144" t="str">
        <f t="shared" si="7"/>
        <v>Large Consumers</v>
      </c>
      <c r="V39" s="41">
        <f t="shared" si="8"/>
        <v>0</v>
      </c>
      <c r="W39" s="40">
        <f t="shared" si="8"/>
        <v>0</v>
      </c>
      <c r="X39" s="40">
        <f t="shared" si="8"/>
        <v>0</v>
      </c>
      <c r="Y39" s="40">
        <f t="shared" si="8"/>
        <v>0</v>
      </c>
      <c r="Z39" s="75">
        <f t="shared" si="8"/>
        <v>0</v>
      </c>
      <c r="AA39" s="38">
        <f t="shared" si="10"/>
        <v>0</v>
      </c>
      <c r="AB39" s="21"/>
    </row>
    <row r="40" spans="1:40" ht="18" customHeight="1">
      <c r="A40" s="21"/>
      <c r="B40" s="293">
        <f>'Category Index'!B38</f>
        <v>27</v>
      </c>
      <c r="C40" s="144" t="str">
        <f>'Category Index'!C38</f>
        <v>Mains Augmentation</v>
      </c>
      <c r="D40" s="41">
        <f t="shared" si="4"/>
        <v>5.5886711823936936</v>
      </c>
      <c r="E40" s="40">
        <f t="shared" si="4"/>
        <v>6.0430237099520809</v>
      </c>
      <c r="F40" s="40">
        <f t="shared" si="4"/>
        <v>0</v>
      </c>
      <c r="G40" s="40">
        <f t="shared" si="4"/>
        <v>0</v>
      </c>
      <c r="H40" s="75">
        <f t="shared" si="4"/>
        <v>0</v>
      </c>
      <c r="I40" s="38">
        <f t="shared" si="5"/>
        <v>11.631694892345774</v>
      </c>
      <c r="J40" s="21"/>
      <c r="K40" s="293">
        <f t="shared" si="6"/>
        <v>27</v>
      </c>
      <c r="L40" s="144" t="str">
        <f t="shared" si="6"/>
        <v>Mains Augmentation</v>
      </c>
      <c r="M40" s="41">
        <f>'Category Summary'!V73</f>
        <v>5.1075513581441623</v>
      </c>
      <c r="N40" s="40">
        <f>'Category Summary'!W73</f>
        <v>5.5090272455228693</v>
      </c>
      <c r="O40" s="40">
        <f>'Category Summary'!X73</f>
        <v>0</v>
      </c>
      <c r="P40" s="40">
        <f>'Category Summary'!Y73</f>
        <v>0</v>
      </c>
      <c r="Q40" s="75">
        <f>'Category Summary'!Z73</f>
        <v>0</v>
      </c>
      <c r="R40" s="38">
        <f t="shared" si="9"/>
        <v>10.616578603667032</v>
      </c>
      <c r="S40" s="76"/>
      <c r="T40" s="293">
        <f t="shared" si="7"/>
        <v>27</v>
      </c>
      <c r="U40" s="144" t="str">
        <f t="shared" si="7"/>
        <v>Mains Augmentation</v>
      </c>
      <c r="V40" s="41">
        <f t="shared" si="8"/>
        <v>0.48111982424953154</v>
      </c>
      <c r="W40" s="40">
        <f t="shared" si="8"/>
        <v>0.53399646442921167</v>
      </c>
      <c r="X40" s="40">
        <f t="shared" si="8"/>
        <v>0</v>
      </c>
      <c r="Y40" s="40">
        <f t="shared" si="8"/>
        <v>0</v>
      </c>
      <c r="Z40" s="75">
        <f t="shared" si="8"/>
        <v>0</v>
      </c>
      <c r="AA40" s="38">
        <f t="shared" si="10"/>
        <v>1.0151162886787433</v>
      </c>
      <c r="AB40" s="21"/>
    </row>
    <row r="41" spans="1:40" ht="18" customHeight="1">
      <c r="A41" s="21"/>
      <c r="B41" s="293">
        <f>'Category Index'!B39</f>
        <v>28</v>
      </c>
      <c r="C41" s="144" t="str">
        <f>'Category Index'!C39</f>
        <v>Growth New Areas</v>
      </c>
      <c r="D41" s="41">
        <f t="shared" si="4"/>
        <v>5.3514753300025806</v>
      </c>
      <c r="E41" s="40">
        <f t="shared" si="4"/>
        <v>0.29103479754434175</v>
      </c>
      <c r="F41" s="40">
        <f t="shared" si="4"/>
        <v>0.29199666382359524</v>
      </c>
      <c r="G41" s="40">
        <f t="shared" si="4"/>
        <v>0.2924957816681284</v>
      </c>
      <c r="H41" s="75">
        <f t="shared" si="4"/>
        <v>0.29626711723063304</v>
      </c>
      <c r="I41" s="38">
        <f t="shared" si="5"/>
        <v>6.5232696902692791</v>
      </c>
      <c r="J41" s="21"/>
      <c r="K41" s="293">
        <f t="shared" si="6"/>
        <v>28</v>
      </c>
      <c r="L41" s="144" t="str">
        <f t="shared" si="6"/>
        <v>Growth New Areas</v>
      </c>
      <c r="M41" s="41">
        <f>'Category Summary'!V74</f>
        <v>4.8907753198896629</v>
      </c>
      <c r="N41" s="40">
        <f>'Category Summary'!W74</f>
        <v>0.26531728254293491</v>
      </c>
      <c r="O41" s="40">
        <f>'Category Summary'!X74</f>
        <v>0.26573287894823677</v>
      </c>
      <c r="P41" s="40">
        <f>'Category Summary'!Y74</f>
        <v>0.26683070876355758</v>
      </c>
      <c r="Q41" s="75">
        <f>'Category Summary'!Z74</f>
        <v>0.26699303391443047</v>
      </c>
      <c r="R41" s="38">
        <f t="shared" si="9"/>
        <v>5.9556492240588232</v>
      </c>
      <c r="S41" s="76"/>
      <c r="T41" s="293">
        <f t="shared" si="7"/>
        <v>28</v>
      </c>
      <c r="U41" s="144" t="str">
        <f t="shared" si="7"/>
        <v>Growth New Areas</v>
      </c>
      <c r="V41" s="106">
        <f t="shared" si="8"/>
        <v>0.4607000101129175</v>
      </c>
      <c r="W41" s="105">
        <f t="shared" si="8"/>
        <v>2.5717515001406847E-2</v>
      </c>
      <c r="X41" s="105">
        <f t="shared" si="8"/>
        <v>2.6263784875358447E-2</v>
      </c>
      <c r="Y41" s="105">
        <f t="shared" si="8"/>
        <v>2.5665072904570822E-2</v>
      </c>
      <c r="Z41" s="107">
        <f t="shared" si="8"/>
        <v>2.927408331620255E-2</v>
      </c>
      <c r="AA41" s="38">
        <f t="shared" si="10"/>
        <v>0.56762046621045614</v>
      </c>
      <c r="AB41" s="21"/>
    </row>
    <row r="42" spans="1:40" s="198" customFormat="1" ht="18" customHeight="1" thickBot="1">
      <c r="A42" s="187"/>
      <c r="B42" s="77"/>
      <c r="C42" s="77" t="s">
        <v>44</v>
      </c>
      <c r="D42" s="79">
        <f>SUM(D34:D41)</f>
        <v>30.886109637291042</v>
      </c>
      <c r="E42" s="78">
        <f>SUM(E34:E41)</f>
        <v>25.175993694396571</v>
      </c>
      <c r="F42" s="78">
        <f>SUM(F34:F41)</f>
        <v>23.11170770438099</v>
      </c>
      <c r="G42" s="78">
        <f>SUM(G34:G41)</f>
        <v>27.787902188068937</v>
      </c>
      <c r="H42" s="80">
        <f>SUM(H34:H41)</f>
        <v>19.739030334637008</v>
      </c>
      <c r="I42" s="78">
        <f>SUM(D42:H42)</f>
        <v>126.70074355877455</v>
      </c>
      <c r="J42" s="187"/>
      <c r="K42" s="77"/>
      <c r="L42" s="77" t="s">
        <v>44</v>
      </c>
      <c r="M42" s="79">
        <f>SUM(M34:M41)</f>
        <v>28.227173522520275</v>
      </c>
      <c r="N42" s="78">
        <f>SUM(N34:N41)</f>
        <v>22.951297537874868</v>
      </c>
      <c r="O42" s="78">
        <f>SUM(O34:O41)</f>
        <v>21.032913682211149</v>
      </c>
      <c r="P42" s="78">
        <f>SUM(P34:P41)</f>
        <v>25.349649808993401</v>
      </c>
      <c r="Q42" s="80">
        <f>SUM(Q34:Q41)</f>
        <v>17.788621446878519</v>
      </c>
      <c r="R42" s="78">
        <f>SUM(M42:Q42)</f>
        <v>115.34965599847821</v>
      </c>
      <c r="S42" s="81"/>
      <c r="T42" s="77"/>
      <c r="U42" s="77" t="s">
        <v>44</v>
      </c>
      <c r="V42" s="116">
        <f>SUM(V34:V41)</f>
        <v>2.658936114770766</v>
      </c>
      <c r="W42" s="117">
        <f>SUM(W34:W41)</f>
        <v>2.2246961565216994</v>
      </c>
      <c r="X42" s="117">
        <f>SUM(X34:X41)</f>
        <v>2.0787940221698418</v>
      </c>
      <c r="Y42" s="117">
        <f>SUM(Y34:Y41)</f>
        <v>2.4382523790755348</v>
      </c>
      <c r="Z42" s="191">
        <f>SUM(Z34:Z41)</f>
        <v>1.9504088877584904</v>
      </c>
      <c r="AA42" s="78">
        <f>SUM(V42:Z42)</f>
        <v>11.351087560296333</v>
      </c>
      <c r="AB42" s="21"/>
      <c r="AC42" s="33"/>
      <c r="AD42" s="33"/>
      <c r="AE42" s="33"/>
      <c r="AF42" s="33"/>
      <c r="AG42" s="33"/>
      <c r="AH42" s="33"/>
      <c r="AI42" s="33"/>
      <c r="AJ42" s="33"/>
      <c r="AK42" s="33"/>
      <c r="AL42" s="33"/>
      <c r="AM42" s="33"/>
      <c r="AN42" s="33"/>
    </row>
    <row r="43" spans="1:40" ht="15">
      <c r="A43" s="21"/>
      <c r="B43" s="84"/>
      <c r="C43" s="84"/>
      <c r="D43" s="43"/>
      <c r="E43" s="43"/>
      <c r="F43" s="43"/>
      <c r="G43" s="43"/>
      <c r="H43" s="43"/>
      <c r="I43" s="43"/>
      <c r="J43" s="21"/>
      <c r="K43" s="84"/>
      <c r="L43" s="84"/>
      <c r="M43" s="43"/>
      <c r="N43" s="43"/>
      <c r="O43" s="43"/>
      <c r="P43" s="43"/>
      <c r="Q43" s="43"/>
      <c r="R43" s="43"/>
      <c r="S43" s="85"/>
      <c r="T43" s="84"/>
      <c r="U43" s="84"/>
      <c r="V43" s="43"/>
      <c r="W43" s="43"/>
      <c r="X43" s="43"/>
      <c r="Y43" s="43"/>
      <c r="Z43" s="43"/>
      <c r="AA43" s="43"/>
      <c r="AB43" s="21"/>
    </row>
    <row r="44" spans="1:40" ht="15.75" thickBot="1">
      <c r="A44" s="21"/>
      <c r="B44" s="77"/>
      <c r="C44" s="119" t="s">
        <v>138</v>
      </c>
      <c r="D44" s="79">
        <f>D30+D42</f>
        <v>111.87109549376598</v>
      </c>
      <c r="E44" s="78">
        <f>E30+E42</f>
        <v>108.21403616297569</v>
      </c>
      <c r="F44" s="78">
        <f>F30+F42</f>
        <v>105.81460353975005</v>
      </c>
      <c r="G44" s="78">
        <f>G30+G42</f>
        <v>109.18681100949432</v>
      </c>
      <c r="H44" s="80">
        <f>H30+H42</f>
        <v>94.106023510762014</v>
      </c>
      <c r="I44" s="78">
        <f>SUM(D44:H44)</f>
        <v>529.19256971674804</v>
      </c>
      <c r="J44" s="21"/>
      <c r="K44" s="77"/>
      <c r="L44" s="119" t="s">
        <v>137</v>
      </c>
      <c r="M44" s="79">
        <f>M30+M42</f>
        <v>102.24029059471837</v>
      </c>
      <c r="N44" s="78">
        <f>N30+N42</f>
        <v>98.651619153511035</v>
      </c>
      <c r="O44" s="78">
        <f>O30+O42</f>
        <v>96.297056497780162</v>
      </c>
      <c r="P44" s="78">
        <f>P30+P42</f>
        <v>99.606202876294631</v>
      </c>
      <c r="Q44" s="80">
        <f>Q30+Q42</f>
        <v>84.807429733086707</v>
      </c>
      <c r="R44" s="78">
        <f>SUM(M44:Q44)</f>
        <v>481.60259885539085</v>
      </c>
      <c r="S44" s="85"/>
      <c r="T44" s="77"/>
      <c r="U44" s="119" t="s">
        <v>128</v>
      </c>
      <c r="V44" s="78">
        <f>V30+V42</f>
        <v>9.6308048990475861</v>
      </c>
      <c r="W44" s="78">
        <f>W30+W42</f>
        <v>9.5624170094646352</v>
      </c>
      <c r="X44" s="78">
        <f>X30+X42</f>
        <v>9.5175470419698982</v>
      </c>
      <c r="Y44" s="78">
        <f>Y30+Y42</f>
        <v>9.5806081331996751</v>
      </c>
      <c r="Z44" s="78">
        <f>Z30+Z42</f>
        <v>9.2985937776752987</v>
      </c>
      <c r="AA44" s="79">
        <f>SUM(V44:Z44)</f>
        <v>47.589970861357095</v>
      </c>
      <c r="AB44" s="21"/>
    </row>
    <row r="45" spans="1:40" ht="15">
      <c r="A45" s="21"/>
      <c r="B45" s="196"/>
      <c r="C45" s="196" t="s">
        <v>10</v>
      </c>
      <c r="D45" s="36">
        <f>D44-M49</f>
        <v>0</v>
      </c>
      <c r="E45" s="36">
        <f>E44-N49</f>
        <v>0</v>
      </c>
      <c r="F45" s="36">
        <f>F44-O49</f>
        <v>0</v>
      </c>
      <c r="G45" s="36">
        <f>G44-P49</f>
        <v>0</v>
      </c>
      <c r="H45" s="36">
        <f>H44-Q49</f>
        <v>0</v>
      </c>
      <c r="I45" s="43"/>
      <c r="J45" s="21"/>
      <c r="K45" s="84"/>
      <c r="L45" s="196" t="s">
        <v>10</v>
      </c>
      <c r="M45" s="43">
        <f>M44-'Category Summary'!V83</f>
        <v>0</v>
      </c>
      <c r="N45" s="43">
        <f>N44-'Category Summary'!W83</f>
        <v>0</v>
      </c>
      <c r="O45" s="43">
        <f>O44-'Category Summary'!X83</f>
        <v>0</v>
      </c>
      <c r="P45" s="43">
        <f>P44-'Category Summary'!Y83</f>
        <v>0</v>
      </c>
      <c r="Q45" s="43">
        <f>Q44-'Category Summary'!Z83</f>
        <v>0</v>
      </c>
      <c r="R45" s="43">
        <f>R44-'Category Summary'!AA83</f>
        <v>0</v>
      </c>
      <c r="S45" s="85"/>
      <c r="T45" s="84"/>
      <c r="U45" s="196" t="s">
        <v>10</v>
      </c>
      <c r="V45" s="36">
        <f t="shared" ref="V45:AA45" si="11">M47-V44</f>
        <v>0</v>
      </c>
      <c r="W45" s="36">
        <f t="shared" si="11"/>
        <v>0</v>
      </c>
      <c r="X45" s="36">
        <f t="shared" si="11"/>
        <v>0</v>
      </c>
      <c r="Y45" s="36">
        <f t="shared" si="11"/>
        <v>0</v>
      </c>
      <c r="Z45" s="36">
        <f t="shared" si="11"/>
        <v>0</v>
      </c>
      <c r="AA45" s="36">
        <f t="shared" si="11"/>
        <v>0</v>
      </c>
      <c r="AB45" s="21"/>
    </row>
    <row r="46" spans="1:40" ht="15">
      <c r="A46" s="21"/>
      <c r="B46" s="196"/>
      <c r="C46" s="196"/>
      <c r="D46" s="36"/>
      <c r="E46" s="36"/>
      <c r="F46" s="36"/>
      <c r="G46" s="36"/>
      <c r="H46" s="36"/>
      <c r="I46" s="43"/>
      <c r="J46" s="21"/>
      <c r="K46" s="84"/>
      <c r="L46" s="84"/>
      <c r="M46" s="43"/>
      <c r="N46" s="43"/>
      <c r="O46" s="43"/>
      <c r="P46" s="43"/>
      <c r="Q46" s="43"/>
      <c r="R46" s="43"/>
      <c r="S46" s="85"/>
      <c r="T46" s="84"/>
      <c r="U46" s="196"/>
      <c r="V46" s="36"/>
      <c r="W46" s="36"/>
      <c r="X46" s="36"/>
      <c r="Y46" s="36"/>
      <c r="Z46" s="36"/>
      <c r="AA46" s="36"/>
      <c r="AB46" s="21"/>
    </row>
    <row r="47" spans="1:40" ht="19.5" customHeight="1" thickBot="1">
      <c r="A47" s="21"/>
      <c r="B47" s="21"/>
      <c r="C47" s="21"/>
      <c r="D47" s="21"/>
      <c r="E47" s="21"/>
      <c r="F47" s="21"/>
      <c r="G47" s="21"/>
      <c r="H47" s="21"/>
      <c r="I47" s="21"/>
      <c r="J47" s="21"/>
      <c r="K47" s="77"/>
      <c r="L47" s="119" t="s">
        <v>59</v>
      </c>
      <c r="M47" s="79">
        <f>Overheads!C52</f>
        <v>9.6308048990475843</v>
      </c>
      <c r="N47" s="78">
        <f>Overheads!D52</f>
        <v>9.5624170094646352</v>
      </c>
      <c r="O47" s="78">
        <f>Overheads!E52</f>
        <v>9.5175470419699</v>
      </c>
      <c r="P47" s="78">
        <f>Overheads!F52</f>
        <v>9.5806081331996751</v>
      </c>
      <c r="Q47" s="80">
        <f>Overheads!G52</f>
        <v>9.2985937776753005</v>
      </c>
      <c r="R47" s="78">
        <f>SUM(M47:Q47)</f>
        <v>47.589970861357095</v>
      </c>
      <c r="S47" s="85"/>
      <c r="T47" s="85"/>
      <c r="U47" s="85"/>
      <c r="V47" s="85"/>
      <c r="W47" s="85"/>
      <c r="X47" s="85"/>
      <c r="Y47" s="85"/>
      <c r="Z47" s="85"/>
      <c r="AA47" s="85"/>
      <c r="AB47" s="21"/>
    </row>
    <row r="48" spans="1:40" ht="15">
      <c r="A48" s="21"/>
      <c r="B48" s="21"/>
      <c r="C48" s="21"/>
      <c r="D48" s="21"/>
      <c r="E48" s="21"/>
      <c r="F48" s="21"/>
      <c r="G48" s="21"/>
      <c r="H48" s="21"/>
      <c r="I48" s="21"/>
      <c r="J48" s="21"/>
      <c r="K48" s="84"/>
      <c r="L48" s="84"/>
      <c r="M48" s="43"/>
      <c r="N48" s="43"/>
      <c r="O48" s="43"/>
      <c r="P48" s="43"/>
      <c r="Q48" s="43"/>
      <c r="R48" s="43"/>
      <c r="S48" s="85"/>
      <c r="T48" s="85"/>
      <c r="U48" s="85"/>
      <c r="V48" s="85"/>
      <c r="W48" s="85"/>
      <c r="X48" s="85"/>
      <c r="Y48" s="85"/>
      <c r="Z48" s="85"/>
      <c r="AA48" s="85"/>
      <c r="AB48" s="21"/>
    </row>
    <row r="49" spans="1:40" s="198" customFormat="1" ht="18.75" customHeight="1" thickBot="1">
      <c r="A49" s="187"/>
      <c r="B49" s="187"/>
      <c r="C49" s="187"/>
      <c r="D49" s="187"/>
      <c r="E49" s="187"/>
      <c r="F49" s="187"/>
      <c r="G49" s="187"/>
      <c r="H49" s="187"/>
      <c r="I49" s="187"/>
      <c r="J49" s="187"/>
      <c r="K49" s="77"/>
      <c r="L49" s="119" t="s">
        <v>138</v>
      </c>
      <c r="M49" s="79">
        <f>M30+M42+M47</f>
        <v>111.87109549376596</v>
      </c>
      <c r="N49" s="78">
        <f>N30+N42+N47</f>
        <v>108.21403616297567</v>
      </c>
      <c r="O49" s="78">
        <f>O30+O42+O47</f>
        <v>105.81460353975007</v>
      </c>
      <c r="P49" s="78">
        <f>P30+P42+P47</f>
        <v>109.18681100949431</v>
      </c>
      <c r="Q49" s="80">
        <f>Q30+Q42+Q47</f>
        <v>94.106023510762014</v>
      </c>
      <c r="R49" s="78">
        <f>SUM(M49:Q49)</f>
        <v>529.19256971674804</v>
      </c>
      <c r="S49" s="81"/>
      <c r="T49" s="81"/>
      <c r="U49" s="81"/>
      <c r="V49" s="81"/>
      <c r="W49" s="81"/>
      <c r="X49" s="81"/>
      <c r="Y49" s="81"/>
      <c r="Z49" s="81"/>
      <c r="AA49" s="81"/>
      <c r="AB49" s="21"/>
      <c r="AC49" s="33"/>
      <c r="AD49" s="33"/>
      <c r="AE49" s="33"/>
      <c r="AF49" s="33"/>
      <c r="AG49" s="33"/>
      <c r="AH49" s="33"/>
      <c r="AI49" s="33"/>
      <c r="AJ49" s="33"/>
      <c r="AK49" s="33"/>
      <c r="AL49" s="33"/>
      <c r="AM49" s="33"/>
      <c r="AN49" s="33"/>
    </row>
    <row r="50" spans="1:40" ht="15">
      <c r="A50" s="21"/>
      <c r="B50" s="21"/>
      <c r="C50" s="21"/>
      <c r="D50" s="21"/>
      <c r="E50" s="21"/>
      <c r="F50" s="21"/>
      <c r="G50" s="21"/>
      <c r="H50" s="21"/>
      <c r="I50" s="21"/>
      <c r="J50" s="21"/>
      <c r="K50" s="84"/>
      <c r="L50" s="84"/>
      <c r="M50" s="43"/>
      <c r="N50" s="43"/>
      <c r="O50" s="43"/>
      <c r="P50" s="43"/>
      <c r="Q50" s="43"/>
      <c r="R50" s="43"/>
      <c r="S50" s="85"/>
      <c r="T50" s="85"/>
      <c r="U50" s="85"/>
      <c r="V50" s="85"/>
      <c r="W50" s="85"/>
      <c r="X50" s="85"/>
      <c r="Y50" s="85"/>
      <c r="Z50" s="85"/>
      <c r="AA50" s="85"/>
      <c r="AB50" s="21"/>
    </row>
    <row r="51" spans="1:40" ht="15">
      <c r="K51" s="86"/>
      <c r="L51" s="86"/>
      <c r="M51" s="87"/>
      <c r="N51" s="87"/>
      <c r="O51" s="87"/>
      <c r="P51" s="87"/>
      <c r="Q51" s="87"/>
      <c r="R51" s="87"/>
      <c r="S51" s="88"/>
    </row>
    <row r="52" spans="1:40">
      <c r="K52" s="89"/>
      <c r="L52" s="89"/>
      <c r="M52" s="91"/>
      <c r="N52" s="91"/>
      <c r="O52" s="91"/>
      <c r="P52" s="91"/>
      <c r="Q52" s="91"/>
      <c r="R52" s="91"/>
      <c r="S52" s="92"/>
    </row>
  </sheetData>
  <hyperlinks>
    <hyperlink ref="B3" location="Contents!A1" display="Contents!A1" xr:uid="{00000000-0004-0000-0D00-000000000000}"/>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sheetPr>
  <dimension ref="A1:M88"/>
  <sheetViews>
    <sheetView zoomScale="90" zoomScaleNormal="90" workbookViewId="0">
      <pane xSplit="4" ySplit="4" topLeftCell="E5" activePane="bottomRight" state="frozen"/>
      <selection pane="topRight"/>
      <selection pane="bottomLeft"/>
      <selection pane="bottomRight" activeCell="O55" sqref="O55"/>
    </sheetView>
  </sheetViews>
  <sheetFormatPr defaultColWidth="9.140625" defaultRowHeight="14.25"/>
  <cols>
    <col min="1" max="1" width="2.85546875" style="33" customWidth="1"/>
    <col min="2" max="2" width="3.85546875" style="33" customWidth="1"/>
    <col min="3" max="3" width="32.5703125" style="33" customWidth="1"/>
    <col min="4" max="4" width="22.85546875" style="33" bestFit="1" customWidth="1"/>
    <col min="5" max="5" width="11.42578125" style="33" customWidth="1"/>
    <col min="6" max="9" width="11.5703125" style="33" bestFit="1" customWidth="1"/>
    <col min="10" max="10" width="12.7109375" style="33" customWidth="1"/>
    <col min="11" max="11" width="4.28515625" style="33" customWidth="1"/>
    <col min="12" max="16384" width="9.140625" style="33"/>
  </cols>
  <sheetData>
    <row r="1" spans="1:11">
      <c r="A1" s="571"/>
      <c r="B1" s="21"/>
      <c r="C1" s="21"/>
      <c r="D1" s="21"/>
      <c r="E1" s="21"/>
      <c r="F1" s="21"/>
      <c r="G1" s="21"/>
      <c r="H1" s="21"/>
      <c r="I1" s="21"/>
      <c r="J1" s="21"/>
      <c r="K1" s="21"/>
    </row>
    <row r="2" spans="1:11" ht="28.5" customHeight="1">
      <c r="A2" s="47"/>
      <c r="B2" s="204" t="s">
        <v>436</v>
      </c>
      <c r="C2" s="212"/>
      <c r="D2" s="212"/>
      <c r="E2" s="205"/>
      <c r="F2" s="205"/>
      <c r="G2" s="205"/>
      <c r="H2" s="205"/>
      <c r="I2" s="205"/>
      <c r="J2" s="210"/>
      <c r="K2" s="47"/>
    </row>
    <row r="3" spans="1:11">
      <c r="A3" s="21"/>
      <c r="B3" s="35" t="s">
        <v>15</v>
      </c>
      <c r="C3" s="21"/>
      <c r="D3" s="21"/>
      <c r="E3" s="21"/>
      <c r="F3" s="21"/>
      <c r="G3" s="21"/>
      <c r="H3" s="21"/>
      <c r="I3" s="21"/>
      <c r="J3" s="21"/>
      <c r="K3" s="21"/>
    </row>
    <row r="4" spans="1:11" s="92" customFormat="1" ht="33.75">
      <c r="A4" s="34"/>
      <c r="B4" s="34"/>
      <c r="C4" s="9"/>
      <c r="D4" s="252" t="s">
        <v>173</v>
      </c>
      <c r="E4" s="254" t="s">
        <v>227</v>
      </c>
      <c r="F4" s="253" t="s">
        <v>228</v>
      </c>
      <c r="G4" s="253" t="s">
        <v>229</v>
      </c>
      <c r="H4" s="253" t="s">
        <v>230</v>
      </c>
      <c r="I4" s="491" t="s">
        <v>231</v>
      </c>
      <c r="J4" s="252" t="s">
        <v>226</v>
      </c>
      <c r="K4" s="34"/>
    </row>
    <row r="5" spans="1:11">
      <c r="A5" s="21"/>
      <c r="B5" s="21"/>
      <c r="C5" s="50"/>
      <c r="D5" s="50"/>
      <c r="E5" s="50"/>
      <c r="F5" s="50"/>
      <c r="G5" s="50"/>
      <c r="H5" s="50"/>
      <c r="I5" s="50"/>
      <c r="J5" s="50"/>
      <c r="K5" s="21"/>
    </row>
    <row r="6" spans="1:11" ht="24" customHeight="1">
      <c r="A6" s="21"/>
      <c r="B6" s="213" t="s">
        <v>96</v>
      </c>
      <c r="C6" s="213"/>
      <c r="D6" s="213"/>
      <c r="E6" s="213"/>
      <c r="F6" s="213"/>
      <c r="G6" s="213"/>
      <c r="H6" s="213"/>
      <c r="I6" s="213"/>
      <c r="J6" s="213"/>
      <c r="K6" s="21"/>
    </row>
    <row r="7" spans="1:11">
      <c r="A7" s="21"/>
      <c r="B7" s="21"/>
      <c r="C7" s="50"/>
      <c r="D7" s="50"/>
      <c r="E7" s="50"/>
      <c r="F7" s="50"/>
      <c r="G7" s="50"/>
      <c r="H7" s="50"/>
      <c r="I7" s="50"/>
      <c r="J7" s="50"/>
      <c r="K7" s="21"/>
    </row>
    <row r="8" spans="1:11" ht="33.75">
      <c r="A8" s="21"/>
      <c r="B8" s="21"/>
      <c r="C8" s="50"/>
      <c r="D8" s="2" t="s">
        <v>173</v>
      </c>
      <c r="E8" s="4" t="s">
        <v>227</v>
      </c>
      <c r="F8" s="3" t="s">
        <v>228</v>
      </c>
      <c r="G8" s="3" t="s">
        <v>229</v>
      </c>
      <c r="H8" s="3" t="s">
        <v>230</v>
      </c>
      <c r="I8" s="5" t="s">
        <v>231</v>
      </c>
      <c r="J8" s="2" t="s">
        <v>226</v>
      </c>
      <c r="K8" s="21"/>
    </row>
    <row r="9" spans="1:11" ht="18" customHeight="1">
      <c r="A9" s="21"/>
      <c r="B9" s="9" t="s">
        <v>46</v>
      </c>
      <c r="C9" s="34"/>
      <c r="D9" s="263" t="s">
        <v>325</v>
      </c>
      <c r="E9" s="41">
        <v>49.689566741050157</v>
      </c>
      <c r="F9" s="40">
        <v>49.689566741050157</v>
      </c>
      <c r="G9" s="40">
        <v>48.547985233579425</v>
      </c>
      <c r="H9" s="40">
        <v>47.270780895467468</v>
      </c>
      <c r="I9" s="75">
        <v>38.466995925132309</v>
      </c>
      <c r="J9" s="38">
        <f t="shared" ref="J9:J19" si="0">SUM(E9:I9)</f>
        <v>233.66489553627952</v>
      </c>
      <c r="K9" s="21"/>
    </row>
    <row r="10" spans="1:11" ht="18" customHeight="1">
      <c r="A10" s="21"/>
      <c r="B10" s="118" t="s">
        <v>47</v>
      </c>
      <c r="C10" s="34"/>
      <c r="D10" s="264" t="s">
        <v>65</v>
      </c>
      <c r="E10" s="41">
        <f>'Category Summary'!M12</f>
        <v>3.1841188859798715</v>
      </c>
      <c r="F10" s="40">
        <f>'Category Summary'!N12</f>
        <v>3.0908778099414018</v>
      </c>
      <c r="G10" s="40">
        <f>'Category Summary'!O12</f>
        <v>4.4580415529654775</v>
      </c>
      <c r="H10" s="40">
        <f>'Category Summary'!P12</f>
        <v>3.698937602976518</v>
      </c>
      <c r="I10" s="75">
        <f>'Category Summary'!Q12</f>
        <v>4.3390499745553033</v>
      </c>
      <c r="J10" s="38">
        <f t="shared" si="0"/>
        <v>18.771025826418573</v>
      </c>
      <c r="K10" s="21"/>
    </row>
    <row r="11" spans="1:11" ht="18" customHeight="1">
      <c r="A11" s="21"/>
      <c r="B11" s="118" t="s">
        <v>48</v>
      </c>
      <c r="C11" s="34"/>
      <c r="D11" s="263" t="s">
        <v>325</v>
      </c>
      <c r="E11" s="41">
        <f>'Category Summary'!M73</f>
        <v>5.0768479543077669</v>
      </c>
      <c r="F11" s="40">
        <f>'Category Summary'!N73</f>
        <v>5.4745009466964207</v>
      </c>
      <c r="G11" s="40">
        <f>'Category Summary'!O73</f>
        <v>0</v>
      </c>
      <c r="H11" s="40">
        <f>'Category Summary'!P73</f>
        <v>0</v>
      </c>
      <c r="I11" s="75">
        <f>'Category Summary'!Q73</f>
        <v>0</v>
      </c>
      <c r="J11" s="38">
        <f t="shared" si="0"/>
        <v>10.551348901004188</v>
      </c>
      <c r="K11" s="21"/>
    </row>
    <row r="12" spans="1:11" ht="18" customHeight="1">
      <c r="A12" s="21"/>
      <c r="B12" s="118" t="s">
        <v>1</v>
      </c>
      <c r="C12" s="34"/>
      <c r="D12" s="263" t="s">
        <v>1</v>
      </c>
      <c r="E12" s="41">
        <f>'Category Summary'!M67</f>
        <v>0.52182908283555252</v>
      </c>
      <c r="F12" s="40">
        <f>'Category Summary'!N67</f>
        <v>0.35650221470516841</v>
      </c>
      <c r="G12" s="40">
        <f>'Category Summary'!O67</f>
        <v>0.35650221470516841</v>
      </c>
      <c r="H12" s="40">
        <f>'Category Summary'!P67</f>
        <v>0.31917701183145442</v>
      </c>
      <c r="I12" s="75">
        <f>'Category Summary'!Q67</f>
        <v>0.26324090447777226</v>
      </c>
      <c r="J12" s="38">
        <f t="shared" si="0"/>
        <v>1.817251428555116</v>
      </c>
      <c r="K12" s="21"/>
    </row>
    <row r="13" spans="1:11" ht="18" customHeight="1">
      <c r="A13" s="21"/>
      <c r="B13" s="118" t="s">
        <v>49</v>
      </c>
      <c r="C13" s="34"/>
      <c r="D13" s="263" t="s">
        <v>328</v>
      </c>
      <c r="E13" s="41">
        <f>'Category Summary'!M68</f>
        <v>0.73233909128674834</v>
      </c>
      <c r="F13" s="40">
        <f>'Category Summary'!N68</f>
        <v>0.82136125104926283</v>
      </c>
      <c r="G13" s="40">
        <f>'Category Summary'!O68</f>
        <v>1.2278027261090125</v>
      </c>
      <c r="H13" s="40">
        <f>'Category Summary'!P68</f>
        <v>1.2278027261090125</v>
      </c>
      <c r="I13" s="75">
        <f>'Category Summary'!Q68</f>
        <v>1.2278027261090125</v>
      </c>
      <c r="J13" s="38">
        <f t="shared" si="0"/>
        <v>5.2371085206630488</v>
      </c>
      <c r="K13" s="21"/>
    </row>
    <row r="14" spans="1:11" ht="18" customHeight="1">
      <c r="A14" s="21"/>
      <c r="B14" s="118" t="s">
        <v>50</v>
      </c>
      <c r="C14" s="34"/>
      <c r="D14" s="263" t="s">
        <v>329</v>
      </c>
      <c r="E14" s="41">
        <f>'Category Summary'!M69</f>
        <v>11.12704621291787</v>
      </c>
      <c r="F14" s="40">
        <f>'Category Summary'!N69</f>
        <v>7.3564769652763147</v>
      </c>
      <c r="G14" s="40">
        <f>'Category Summary'!O69</f>
        <v>10.212320257727434</v>
      </c>
      <c r="H14" s="40">
        <f>'Category Summary'!P69</f>
        <v>12.141857476645026</v>
      </c>
      <c r="I14" s="75">
        <f>'Category Summary'!Q69</f>
        <v>5.4203225358769576</v>
      </c>
      <c r="J14" s="38">
        <f t="shared" si="0"/>
        <v>46.258023448443602</v>
      </c>
      <c r="K14" s="21"/>
    </row>
    <row r="15" spans="1:11" ht="18" customHeight="1">
      <c r="A15" s="21"/>
      <c r="B15" s="121" t="s">
        <v>51</v>
      </c>
      <c r="C15" s="34"/>
      <c r="D15" s="263"/>
      <c r="E15" s="41">
        <f>SUM(E16:E19)</f>
        <v>25.555885920781776</v>
      </c>
      <c r="F15" s="40">
        <f>SUM(F16:F19)</f>
        <v>22.709100795232054</v>
      </c>
      <c r="G15" s="40">
        <f>SUM(G16:G19)</f>
        <v>21.933100767250512</v>
      </c>
      <c r="H15" s="40">
        <f>SUM(H16:H19)</f>
        <v>22.666573584535143</v>
      </c>
      <c r="I15" s="75">
        <f>SUM(I16:I19)</f>
        <v>23.273602381599286</v>
      </c>
      <c r="J15" s="38">
        <f t="shared" si="0"/>
        <v>116.13826344939878</v>
      </c>
      <c r="K15" s="26"/>
    </row>
    <row r="16" spans="1:11" ht="18" customHeight="1">
      <c r="A16" s="21"/>
      <c r="B16" s="34"/>
      <c r="C16" s="122" t="s">
        <v>52</v>
      </c>
      <c r="D16" s="265" t="s">
        <v>325</v>
      </c>
      <c r="E16" s="100">
        <f>'Category Summary'!M44</f>
        <v>4.279301374407078</v>
      </c>
      <c r="F16" s="101">
        <f>'Category Summary'!N44</f>
        <v>4.7812133781931143</v>
      </c>
      <c r="G16" s="101">
        <f>'Category Summary'!O44</f>
        <v>4.6243523243907925</v>
      </c>
      <c r="H16" s="101">
        <f>'Category Summary'!P44</f>
        <v>4.760263383210849</v>
      </c>
      <c r="I16" s="102">
        <f>'Category Summary'!Q44</f>
        <v>4.8817687094686617</v>
      </c>
      <c r="J16" s="99">
        <f t="shared" si="0"/>
        <v>23.326899169670494</v>
      </c>
      <c r="K16" s="21"/>
    </row>
    <row r="17" spans="1:11" ht="18" customHeight="1">
      <c r="A17" s="21"/>
      <c r="B17" s="34"/>
      <c r="C17" s="123" t="s">
        <v>53</v>
      </c>
      <c r="D17" s="266" t="s">
        <v>324</v>
      </c>
      <c r="E17" s="103">
        <f>'Category Summary'!M60</f>
        <v>14.092582355208766</v>
      </c>
      <c r="F17" s="36">
        <f>'Category Summary'!N60</f>
        <v>14.898872715624114</v>
      </c>
      <c r="G17" s="36">
        <f>'Category Summary'!O60</f>
        <v>14.36048261745816</v>
      </c>
      <c r="H17" s="36">
        <f>'Category Summary'!P60</f>
        <v>14.903470920921384</v>
      </c>
      <c r="I17" s="104">
        <f>'Category Summary'!Q60</f>
        <v>15.329752758576166</v>
      </c>
      <c r="J17" s="40">
        <f t="shared" si="0"/>
        <v>73.585161367788587</v>
      </c>
      <c r="K17" s="21"/>
    </row>
    <row r="18" spans="1:11" ht="18" customHeight="1">
      <c r="A18" s="21"/>
      <c r="B18" s="34"/>
      <c r="C18" s="123" t="s">
        <v>54</v>
      </c>
      <c r="D18" s="266" t="s">
        <v>65</v>
      </c>
      <c r="E18" s="103">
        <f>'Category Summary'!M51</f>
        <v>2.3226271531706852</v>
      </c>
      <c r="F18" s="36">
        <f>'Category Summary'!N51</f>
        <v>2.7653602212819441</v>
      </c>
      <c r="G18" s="36">
        <f>'Category Summary'!O51</f>
        <v>2.6846113452686771</v>
      </c>
      <c r="H18" s="36">
        <f>'Category Summary'!P51</f>
        <v>2.7391848002700279</v>
      </c>
      <c r="I18" s="104">
        <f>'Category Summary'!Q51</f>
        <v>2.7998739482144632</v>
      </c>
      <c r="J18" s="40">
        <f t="shared" si="0"/>
        <v>13.311657468205796</v>
      </c>
      <c r="K18" s="21"/>
    </row>
    <row r="19" spans="1:11" ht="18" customHeight="1">
      <c r="A19" s="21"/>
      <c r="B19" s="124"/>
      <c r="C19" s="125" t="s">
        <v>56</v>
      </c>
      <c r="D19" s="263" t="s">
        <v>325</v>
      </c>
      <c r="E19" s="103">
        <f>'Category Summary'!M74</f>
        <v>4.8613750379952467</v>
      </c>
      <c r="F19" s="36">
        <f>'Category Summary'!N74</f>
        <v>0.26365448013288267</v>
      </c>
      <c r="G19" s="36">
        <f>'Category Summary'!O74</f>
        <v>0.26365448013288267</v>
      </c>
      <c r="H19" s="36">
        <f>'Category Summary'!P74</f>
        <v>0.26365448013288267</v>
      </c>
      <c r="I19" s="104">
        <f>'Category Summary'!Q74</f>
        <v>0.26220696533999627</v>
      </c>
      <c r="J19" s="105">
        <f t="shared" si="0"/>
        <v>5.9145454437338909</v>
      </c>
      <c r="K19" s="21"/>
    </row>
    <row r="20" spans="1:11" ht="18" customHeight="1">
      <c r="A20" s="21"/>
      <c r="B20" s="337" t="s">
        <v>57</v>
      </c>
      <c r="C20" s="338"/>
      <c r="D20" s="339" t="s">
        <v>328</v>
      </c>
      <c r="E20" s="113">
        <f>'Category Summary'!M70</f>
        <v>4.6238792180480974</v>
      </c>
      <c r="F20" s="114">
        <f>'Category Summary'!N70</f>
        <v>7.4207879796459828</v>
      </c>
      <c r="G20" s="114">
        <f>'Category Summary'!O70</f>
        <v>8.0351546153124893</v>
      </c>
      <c r="H20" s="114">
        <f>'Category Summary'!P70</f>
        <v>10.322434775900579</v>
      </c>
      <c r="I20" s="115">
        <f>'Category Summary'!Q70</f>
        <v>9.3991271258666025</v>
      </c>
      <c r="J20" s="114">
        <f>SUM(E20:I20)</f>
        <v>39.801383714773749</v>
      </c>
      <c r="K20" s="21"/>
    </row>
    <row r="21" spans="1:11" ht="18" customHeight="1">
      <c r="A21" s="21"/>
      <c r="B21" s="337" t="s">
        <v>58</v>
      </c>
      <c r="C21" s="338"/>
      <c r="D21" s="339" t="s">
        <v>91</v>
      </c>
      <c r="E21" s="113">
        <f>'Category Summary'!M71</f>
        <v>1.1141728148674288</v>
      </c>
      <c r="F21" s="114">
        <f>'Category Summary'!N71</f>
        <v>1.1141728148674288</v>
      </c>
      <c r="G21" s="114">
        <f>'Category Summary'!O71</f>
        <v>0.7729728994013455</v>
      </c>
      <c r="H21" s="114">
        <f>'Category Summary'!P71</f>
        <v>0.7729728994013455</v>
      </c>
      <c r="I21" s="115">
        <f>'Category Summary'!Q71</f>
        <v>0.89704559593446676</v>
      </c>
      <c r="J21" s="114">
        <f>SUM(E21:I21)</f>
        <v>4.6713370244720158</v>
      </c>
      <c r="K21" s="21"/>
    </row>
    <row r="22" spans="1:11" ht="18" customHeight="1">
      <c r="A22" s="21"/>
      <c r="B22" s="337" t="s">
        <v>55</v>
      </c>
      <c r="C22" s="338"/>
      <c r="D22" s="339" t="s">
        <v>65</v>
      </c>
      <c r="E22" s="113">
        <f>'Category Summary'!M72</f>
        <v>0</v>
      </c>
      <c r="F22" s="114">
        <f>'Category Summary'!N72</f>
        <v>0</v>
      </c>
      <c r="G22" s="114">
        <f>'Category Summary'!O72</f>
        <v>0</v>
      </c>
      <c r="H22" s="114">
        <f>'Category Summary'!P72</f>
        <v>0</v>
      </c>
      <c r="I22" s="115">
        <f>'Category Summary'!Q72</f>
        <v>0</v>
      </c>
      <c r="J22" s="114">
        <f>SUM(E22:I22)</f>
        <v>0</v>
      </c>
      <c r="K22" s="21"/>
    </row>
    <row r="23" spans="1:11" ht="18" customHeight="1" thickBot="1">
      <c r="A23" s="21"/>
      <c r="B23" s="119" t="s">
        <v>43</v>
      </c>
      <c r="C23" s="120"/>
      <c r="D23" s="120"/>
      <c r="E23" s="116">
        <f t="shared" ref="E23:J23" si="1">SUM(E9:E15,E20:E22)</f>
        <v>101.62568592207528</v>
      </c>
      <c r="F23" s="117">
        <f t="shared" si="1"/>
        <v>98.033347518464183</v>
      </c>
      <c r="G23" s="117">
        <f t="shared" si="1"/>
        <v>95.543880267050852</v>
      </c>
      <c r="H23" s="117">
        <f t="shared" si="1"/>
        <v>98.420536972866543</v>
      </c>
      <c r="I23" s="117">
        <f t="shared" si="1"/>
        <v>83.2871871695517</v>
      </c>
      <c r="J23" s="79">
        <f t="shared" si="1"/>
        <v>476.91063785000858</v>
      </c>
      <c r="K23" s="21"/>
    </row>
    <row r="24" spans="1:11">
      <c r="A24" s="21"/>
      <c r="B24" s="36" t="s">
        <v>10</v>
      </c>
      <c r="C24" s="50"/>
      <c r="D24" s="50"/>
      <c r="E24" s="298">
        <f>E23-'Category Summary'!M83</f>
        <v>0</v>
      </c>
      <c r="F24" s="298">
        <f>F23-'Category Summary'!N83</f>
        <v>0</v>
      </c>
      <c r="G24" s="298">
        <f>G23-'Category Summary'!O83</f>
        <v>0</v>
      </c>
      <c r="H24" s="298">
        <f>H23-'Category Summary'!P83</f>
        <v>0</v>
      </c>
      <c r="I24" s="298">
        <f>I23-'Category Summary'!Q83</f>
        <v>0</v>
      </c>
      <c r="J24" s="298">
        <f>J23-'Category Summary'!R83</f>
        <v>0</v>
      </c>
      <c r="K24" s="21"/>
    </row>
    <row r="25" spans="1:11">
      <c r="A25" s="21"/>
      <c r="B25" s="21"/>
      <c r="C25" s="50"/>
      <c r="D25" s="50"/>
      <c r="E25" s="298"/>
      <c r="F25" s="298"/>
      <c r="G25" s="298"/>
      <c r="H25" s="298"/>
      <c r="I25" s="298"/>
      <c r="J25" s="298"/>
      <c r="K25" s="21"/>
    </row>
    <row r="26" spans="1:11" ht="24" customHeight="1">
      <c r="A26" s="21"/>
      <c r="B26" s="213" t="s">
        <v>123</v>
      </c>
      <c r="C26" s="213"/>
      <c r="D26" s="213"/>
      <c r="E26" s="213"/>
      <c r="F26" s="213"/>
      <c r="G26" s="213"/>
      <c r="H26" s="213"/>
      <c r="I26" s="213"/>
      <c r="J26" s="213"/>
      <c r="K26" s="21"/>
    </row>
    <row r="27" spans="1:11">
      <c r="A27" s="21"/>
      <c r="B27" s="21"/>
      <c r="C27" s="50"/>
      <c r="D27" s="50"/>
      <c r="E27" s="50"/>
      <c r="F27" s="50"/>
      <c r="G27" s="50"/>
      <c r="H27" s="50"/>
      <c r="I27" s="50"/>
      <c r="J27" s="50"/>
      <c r="K27" s="21"/>
    </row>
    <row r="28" spans="1:11" s="92" customFormat="1" ht="33.75">
      <c r="A28" s="34"/>
      <c r="B28" s="124"/>
      <c r="C28" s="190"/>
      <c r="D28" s="493" t="s">
        <v>173</v>
      </c>
      <c r="E28" s="254" t="s">
        <v>227</v>
      </c>
      <c r="F28" s="253" t="s">
        <v>228</v>
      </c>
      <c r="G28" s="253" t="s">
        <v>229</v>
      </c>
      <c r="H28" s="253" t="s">
        <v>230</v>
      </c>
      <c r="I28" s="491" t="s">
        <v>231</v>
      </c>
      <c r="J28" s="252" t="s">
        <v>226</v>
      </c>
      <c r="K28" s="34"/>
    </row>
    <row r="29" spans="1:11" ht="18" customHeight="1">
      <c r="A29" s="21"/>
      <c r="B29" s="9" t="s">
        <v>46</v>
      </c>
      <c r="C29" s="34"/>
      <c r="D29" s="263" t="s">
        <v>325</v>
      </c>
      <c r="E29" s="41">
        <v>49.990075806485436</v>
      </c>
      <c r="F29" s="40">
        <v>50.002946325155179</v>
      </c>
      <c r="G29" s="40">
        <v>48.930690943516332</v>
      </c>
      <c r="H29" s="40">
        <v>47.840248964429819</v>
      </c>
      <c r="I29" s="75">
        <v>39.169134711229916</v>
      </c>
      <c r="J29" s="38">
        <f t="shared" ref="J29:J39" si="2">SUM(E29:I29)</f>
        <v>235.93309675081667</v>
      </c>
      <c r="K29" s="21"/>
    </row>
    <row r="30" spans="1:11" ht="18" customHeight="1">
      <c r="A30" s="21"/>
      <c r="B30" s="118" t="s">
        <v>47</v>
      </c>
      <c r="C30" s="34"/>
      <c r="D30" s="264" t="s">
        <v>65</v>
      </c>
      <c r="E30" s="41">
        <f>'Category Summary'!V12</f>
        <v>3.2033755761347109</v>
      </c>
      <c r="F30" s="40">
        <f>'Category Summary'!W12</f>
        <v>3.1103711979124959</v>
      </c>
      <c r="G30" s="40">
        <f>'Category Summary'!X12</f>
        <v>4.493184472887843</v>
      </c>
      <c r="H30" s="40">
        <f>'Category Summary'!Y12</f>
        <v>3.7434984673006615</v>
      </c>
      <c r="I30" s="75">
        <f>'Category Summary'!Z12</f>
        <v>4.4182507337692725</v>
      </c>
      <c r="J30" s="38">
        <f t="shared" si="2"/>
        <v>18.968680448004985</v>
      </c>
      <c r="K30" s="21"/>
    </row>
    <row r="31" spans="1:11" ht="18" customHeight="1">
      <c r="A31" s="21"/>
      <c r="B31" s="118" t="s">
        <v>48</v>
      </c>
      <c r="C31" s="34"/>
      <c r="D31" s="263" t="s">
        <v>325</v>
      </c>
      <c r="E31" s="41">
        <f>'Category Summary'!V73</f>
        <v>5.1075513581441623</v>
      </c>
      <c r="F31" s="40">
        <f>'Category Summary'!W73</f>
        <v>5.5090272455228693</v>
      </c>
      <c r="G31" s="40">
        <f>'Category Summary'!X73</f>
        <v>0</v>
      </c>
      <c r="H31" s="40">
        <f>'Category Summary'!Y73</f>
        <v>0</v>
      </c>
      <c r="I31" s="75">
        <f>'Category Summary'!Z73</f>
        <v>0</v>
      </c>
      <c r="J31" s="38">
        <f t="shared" si="2"/>
        <v>10.616578603667032</v>
      </c>
      <c r="K31" s="21"/>
    </row>
    <row r="32" spans="1:11" ht="18" customHeight="1">
      <c r="A32" s="21"/>
      <c r="B32" s="118" t="s">
        <v>1</v>
      </c>
      <c r="C32" s="34"/>
      <c r="D32" s="263" t="s">
        <v>1</v>
      </c>
      <c r="E32" s="41">
        <f>'Category Summary'!V67</f>
        <v>0.5249849640453258</v>
      </c>
      <c r="F32" s="40">
        <f>'Category Summary'!W67</f>
        <v>0.3587505843953096</v>
      </c>
      <c r="G32" s="40">
        <f>'Category Summary'!X67</f>
        <v>0.35931253592687068</v>
      </c>
      <c r="H32" s="40">
        <f>'Category Summary'!Y67</f>
        <v>0.32302211684435378</v>
      </c>
      <c r="I32" s="75">
        <f>'Category Summary'!Z67</f>
        <v>0.268045845562358</v>
      </c>
      <c r="J32" s="38">
        <f t="shared" si="2"/>
        <v>1.8341160467742179</v>
      </c>
      <c r="K32" s="21"/>
    </row>
    <row r="33" spans="1:11" ht="18" customHeight="1">
      <c r="A33" s="21"/>
      <c r="B33" s="118" t="s">
        <v>49</v>
      </c>
      <c r="C33" s="34"/>
      <c r="D33" s="263" t="s">
        <v>328</v>
      </c>
      <c r="E33" s="41">
        <f>'Category Summary'!V68</f>
        <v>0.73676808011354133</v>
      </c>
      <c r="F33" s="40">
        <f>'Category Summary'!W68</f>
        <v>0.8265413696161078</v>
      </c>
      <c r="G33" s="40">
        <f>'Category Summary'!X68</f>
        <v>1.2374815441216909</v>
      </c>
      <c r="H33" s="40">
        <f>'Category Summary'!Y68</f>
        <v>1.2425939868891163</v>
      </c>
      <c r="I33" s="75">
        <f>'Category Summary'!Z68</f>
        <v>1.2502138319139835</v>
      </c>
      <c r="J33" s="38">
        <f t="shared" si="2"/>
        <v>5.29359881265444</v>
      </c>
      <c r="K33" s="21"/>
    </row>
    <row r="34" spans="1:11" ht="18" customHeight="1">
      <c r="A34" s="21"/>
      <c r="B34" s="118" t="s">
        <v>50</v>
      </c>
      <c r="C34" s="34"/>
      <c r="D34" s="263" t="s">
        <v>329</v>
      </c>
      <c r="E34" s="41">
        <f>'Category Summary'!V69</f>
        <v>11.194339580073285</v>
      </c>
      <c r="F34" s="40">
        <f>'Category Summary'!W69</f>
        <v>7.4028724129136538</v>
      </c>
      <c r="G34" s="40">
        <f>'Category Summary'!X69</f>
        <v>10.292824386900508</v>
      </c>
      <c r="H34" s="40">
        <f>'Category Summary'!Y69</f>
        <v>12.288129655776807</v>
      </c>
      <c r="I34" s="75">
        <f>'Category Summary'!Z69</f>
        <v>5.5192597830954666</v>
      </c>
      <c r="J34" s="38">
        <f t="shared" si="2"/>
        <v>46.697425818759719</v>
      </c>
      <c r="K34" s="21"/>
    </row>
    <row r="35" spans="1:11" ht="18" customHeight="1">
      <c r="A35" s="21"/>
      <c r="B35" s="121" t="s">
        <v>51</v>
      </c>
      <c r="C35" s="34"/>
      <c r="D35" s="263"/>
      <c r="E35" s="41">
        <f>SUM(E36:E39)</f>
        <v>25.710441009467623</v>
      </c>
      <c r="F35" s="40">
        <f t="shared" ref="F35:I35" si="3">SUM(F36:F39)</f>
        <v>22.85232137511144</v>
      </c>
      <c r="G35" s="40">
        <f t="shared" si="3"/>
        <v>22.106000278113065</v>
      </c>
      <c r="H35" s="40">
        <f t="shared" si="3"/>
        <v>22.939636344334307</v>
      </c>
      <c r="I35" s="75">
        <f t="shared" si="3"/>
        <v>23.698415875123438</v>
      </c>
      <c r="J35" s="38">
        <f t="shared" si="2"/>
        <v>117.30681488214987</v>
      </c>
      <c r="K35" s="21"/>
    </row>
    <row r="36" spans="1:11" ht="18" customHeight="1">
      <c r="A36" s="21"/>
      <c r="B36" s="34"/>
      <c r="C36" s="122" t="s">
        <v>52</v>
      </c>
      <c r="D36" s="265" t="s">
        <v>325</v>
      </c>
      <c r="E36" s="100">
        <f>'Category Summary'!V44</f>
        <v>4.3051814321552282</v>
      </c>
      <c r="F36" s="101">
        <f>'Category Summary'!W44</f>
        <v>4.8113672869157211</v>
      </c>
      <c r="G36" s="101">
        <f>'Category Summary'!X44</f>
        <v>4.6608062787781765</v>
      </c>
      <c r="H36" s="101">
        <f>'Category Summary'!Y44</f>
        <v>4.8176099712137805</v>
      </c>
      <c r="I36" s="102">
        <f>'Category Summary'!Z44</f>
        <v>4.9708757237607806</v>
      </c>
      <c r="J36" s="99">
        <f t="shared" si="2"/>
        <v>23.565840692823688</v>
      </c>
      <c r="K36" s="21"/>
    </row>
    <row r="37" spans="1:11" ht="18" customHeight="1">
      <c r="A37" s="21"/>
      <c r="B37" s="34"/>
      <c r="C37" s="123" t="s">
        <v>53</v>
      </c>
      <c r="D37" s="266" t="s">
        <v>324</v>
      </c>
      <c r="E37" s="103">
        <f>'Category Summary'!V60</f>
        <v>14.177810483181846</v>
      </c>
      <c r="F37" s="36">
        <f>'Category Summary'!W60</f>
        <v>14.992836153856283</v>
      </c>
      <c r="G37" s="36">
        <f>'Category Summary'!X60</f>
        <v>14.473686876475472</v>
      </c>
      <c r="H37" s="36">
        <f>'Category Summary'!Y60</f>
        <v>15.083012080288761</v>
      </c>
      <c r="I37" s="104">
        <f>'Category Summary'!Z60</f>
        <v>15.60956701841679</v>
      </c>
      <c r="J37" s="40">
        <f t="shared" si="2"/>
        <v>74.336912612219152</v>
      </c>
      <c r="K37" s="21"/>
    </row>
    <row r="38" spans="1:11" ht="18" customHeight="1">
      <c r="A38" s="21"/>
      <c r="B38" s="34"/>
      <c r="C38" s="123" t="s">
        <v>54</v>
      </c>
      <c r="D38" s="266" t="s">
        <v>65</v>
      </c>
      <c r="E38" s="103">
        <f>'Category Summary'!V51</f>
        <v>2.3366737742408841</v>
      </c>
      <c r="F38" s="36">
        <f>'Category Summary'!W51</f>
        <v>2.7828006517965047</v>
      </c>
      <c r="G38" s="36">
        <f>'Category Summary'!X51</f>
        <v>2.7057742439111743</v>
      </c>
      <c r="H38" s="36">
        <f>'Category Summary'!Y51</f>
        <v>2.7721835840682099</v>
      </c>
      <c r="I38" s="104">
        <f>'Category Summary'!Z51</f>
        <v>2.8509800990314345</v>
      </c>
      <c r="J38" s="40">
        <f t="shared" si="2"/>
        <v>13.448412353048209</v>
      </c>
      <c r="K38" s="21"/>
    </row>
    <row r="39" spans="1:11" ht="18" customHeight="1">
      <c r="A39" s="21"/>
      <c r="B39" s="124"/>
      <c r="C39" s="125" t="s">
        <v>56</v>
      </c>
      <c r="D39" s="263" t="s">
        <v>325</v>
      </c>
      <c r="E39" s="103">
        <f>'Category Summary'!V74</f>
        <v>4.8907753198896629</v>
      </c>
      <c r="F39" s="36">
        <f>'Category Summary'!W74</f>
        <v>0.26531728254293491</v>
      </c>
      <c r="G39" s="36">
        <f>'Category Summary'!X74</f>
        <v>0.26573287894823677</v>
      </c>
      <c r="H39" s="36">
        <f>'Category Summary'!Y74</f>
        <v>0.26683070876355758</v>
      </c>
      <c r="I39" s="104">
        <f>'Category Summary'!Z74</f>
        <v>0.26699303391443047</v>
      </c>
      <c r="J39" s="105">
        <f t="shared" si="2"/>
        <v>5.9556492240588232</v>
      </c>
      <c r="K39" s="21"/>
    </row>
    <row r="40" spans="1:11" ht="18" customHeight="1">
      <c r="A40" s="21"/>
      <c r="B40" s="337" t="s">
        <v>57</v>
      </c>
      <c r="C40" s="338"/>
      <c r="D40" s="339" t="s">
        <v>328</v>
      </c>
      <c r="E40" s="113">
        <f>'Category Summary'!V70</f>
        <v>4.6518431894335288</v>
      </c>
      <c r="F40" s="114">
        <f>'Category Summary'!W70</f>
        <v>7.4675890206554998</v>
      </c>
      <c r="G40" s="114">
        <f>'Category Summary'!X70</f>
        <v>8.0984960606208922</v>
      </c>
      <c r="H40" s="114">
        <f>'Category Summary'!Y70</f>
        <v>10.446788486320994</v>
      </c>
      <c r="I40" s="115">
        <f>'Category Summary'!Z70</f>
        <v>9.5706895666503229</v>
      </c>
      <c r="J40" s="114">
        <f>SUM(E40:I40)</f>
        <v>40.235406323681232</v>
      </c>
      <c r="K40" s="21"/>
    </row>
    <row r="41" spans="1:11" ht="18" customHeight="1">
      <c r="A41" s="21"/>
      <c r="B41" s="337" t="s">
        <v>58</v>
      </c>
      <c r="C41" s="338"/>
      <c r="D41" s="339" t="s">
        <v>91</v>
      </c>
      <c r="E41" s="113">
        <f>'Category Summary'!V71</f>
        <v>1.1209110308207708</v>
      </c>
      <c r="F41" s="114">
        <f>'Category Summary'!W71</f>
        <v>1.1211996222284966</v>
      </c>
      <c r="G41" s="114">
        <f>'Category Summary'!X71</f>
        <v>0.77906627569294828</v>
      </c>
      <c r="H41" s="114">
        <f>'Category Summary'!Y71</f>
        <v>0.78228485439857121</v>
      </c>
      <c r="I41" s="115">
        <f>'Category Summary'!Z71</f>
        <v>0.91341938574195536</v>
      </c>
      <c r="J41" s="114">
        <f>SUM(E41:I41)</f>
        <v>4.7168811688827423</v>
      </c>
      <c r="K41" s="21"/>
    </row>
    <row r="42" spans="1:11" ht="18" customHeight="1">
      <c r="A42" s="21"/>
      <c r="B42" s="337" t="s">
        <v>55</v>
      </c>
      <c r="C42" s="338"/>
      <c r="D42" s="339" t="s">
        <v>65</v>
      </c>
      <c r="E42" s="113">
        <f>'Category Summary'!V72</f>
        <v>0</v>
      </c>
      <c r="F42" s="114">
        <f>'Category Summary'!W72</f>
        <v>0</v>
      </c>
      <c r="G42" s="114">
        <f>'Category Summary'!X72</f>
        <v>0</v>
      </c>
      <c r="H42" s="114">
        <f>'Category Summary'!Y72</f>
        <v>0</v>
      </c>
      <c r="I42" s="115">
        <f>'Category Summary'!Z72</f>
        <v>0</v>
      </c>
      <c r="J42" s="114">
        <f>SUM(E42:I42)</f>
        <v>0</v>
      </c>
      <c r="K42" s="21"/>
    </row>
    <row r="43" spans="1:11" ht="18" customHeight="1" thickBot="1">
      <c r="A43" s="21"/>
      <c r="B43" s="119" t="s">
        <v>43</v>
      </c>
      <c r="C43" s="120"/>
      <c r="D43" s="120"/>
      <c r="E43" s="116">
        <f t="shared" ref="E43:J43" si="4">SUM(E29:E35,E40:E42)</f>
        <v>102.24029059471839</v>
      </c>
      <c r="F43" s="117">
        <f t="shared" si="4"/>
        <v>98.651619153511064</v>
      </c>
      <c r="G43" s="117">
        <f t="shared" si="4"/>
        <v>96.297056497780147</v>
      </c>
      <c r="H43" s="117">
        <f t="shared" si="4"/>
        <v>99.606202876294631</v>
      </c>
      <c r="I43" s="117">
        <f t="shared" si="4"/>
        <v>84.807429733086693</v>
      </c>
      <c r="J43" s="79">
        <f t="shared" si="4"/>
        <v>481.60259885539097</v>
      </c>
      <c r="K43" s="21"/>
    </row>
    <row r="44" spans="1:11">
      <c r="A44" s="21"/>
      <c r="B44" s="36" t="s">
        <v>10</v>
      </c>
      <c r="C44" s="50"/>
      <c r="D44" s="50"/>
      <c r="E44" s="298">
        <f>E43-'Category Summary'!V83</f>
        <v>0</v>
      </c>
      <c r="F44" s="298">
        <f>F43-'Category Summary'!W83</f>
        <v>0</v>
      </c>
      <c r="G44" s="298">
        <f>G43-'Category Summary'!X83</f>
        <v>0</v>
      </c>
      <c r="H44" s="298">
        <f>H43-'Category Summary'!Y83</f>
        <v>0</v>
      </c>
      <c r="I44" s="298">
        <f>I43-'Category Summary'!Z83</f>
        <v>0</v>
      </c>
      <c r="J44" s="298">
        <f>J43-'Category Summary'!AA83</f>
        <v>0</v>
      </c>
      <c r="K44" s="21"/>
    </row>
    <row r="45" spans="1:11">
      <c r="A45" s="21"/>
      <c r="B45" s="21"/>
      <c r="C45" s="50"/>
      <c r="D45" s="50"/>
      <c r="E45" s="298"/>
      <c r="F45" s="298"/>
      <c r="G45" s="298"/>
      <c r="H45" s="298"/>
      <c r="I45" s="298"/>
      <c r="J45" s="298"/>
      <c r="K45" s="21"/>
    </row>
    <row r="46" spans="1:11" ht="24" customHeight="1">
      <c r="A46" s="53"/>
      <c r="B46" s="213" t="s">
        <v>124</v>
      </c>
      <c r="C46" s="213"/>
      <c r="D46" s="213"/>
      <c r="E46" s="213"/>
      <c r="F46" s="213"/>
      <c r="G46" s="213"/>
      <c r="H46" s="213"/>
      <c r="I46" s="213"/>
      <c r="J46" s="213"/>
      <c r="K46" s="53"/>
    </row>
    <row r="47" spans="1:11">
      <c r="A47" s="21"/>
      <c r="B47" s="21"/>
      <c r="C47" s="50"/>
      <c r="D47" s="50"/>
      <c r="E47" s="50"/>
      <c r="F47" s="50"/>
      <c r="G47" s="50"/>
      <c r="H47" s="50"/>
      <c r="I47" s="50"/>
      <c r="J47" s="50"/>
      <c r="K47" s="21"/>
    </row>
    <row r="48" spans="1:11" s="92" customFormat="1" ht="33.75">
      <c r="A48" s="34"/>
      <c r="B48" s="124"/>
      <c r="C48" s="190"/>
      <c r="D48" s="493" t="s">
        <v>173</v>
      </c>
      <c r="E48" s="254" t="s">
        <v>227</v>
      </c>
      <c r="F48" s="253" t="s">
        <v>228</v>
      </c>
      <c r="G48" s="253" t="s">
        <v>229</v>
      </c>
      <c r="H48" s="253" t="s">
        <v>230</v>
      </c>
      <c r="I48" s="491" t="s">
        <v>231</v>
      </c>
      <c r="J48" s="252" t="s">
        <v>226</v>
      </c>
      <c r="K48" s="34"/>
    </row>
    <row r="49" spans="1:13" ht="18" customHeight="1">
      <c r="A49" s="21"/>
      <c r="B49" s="9" t="s">
        <v>46</v>
      </c>
      <c r="C49" s="34"/>
      <c r="D49" s="263" t="s">
        <v>325</v>
      </c>
      <c r="E49" s="41">
        <v>54.699028257425866</v>
      </c>
      <c r="F49" s="40">
        <v>54.849790488138126</v>
      </c>
      <c r="G49" s="40">
        <v>53.76676973749008</v>
      </c>
      <c r="H49" s="40">
        <v>52.441756351395924</v>
      </c>
      <c r="I49" s="75">
        <v>43.463780515837676</v>
      </c>
      <c r="J49" s="109">
        <f>SUM(E49:I49)</f>
        <v>259.22112535028765</v>
      </c>
      <c r="K49" s="34"/>
    </row>
    <row r="50" spans="1:13" ht="18" customHeight="1">
      <c r="A50" s="21"/>
      <c r="B50" s="118" t="s">
        <v>47</v>
      </c>
      <c r="C50" s="34"/>
      <c r="D50" s="264" t="s">
        <v>65</v>
      </c>
      <c r="E50" s="41">
        <v>3.5051263342034802</v>
      </c>
      <c r="F50" s="40">
        <v>3.4118631217539588</v>
      </c>
      <c r="G50" s="40">
        <v>4.9372696416795243</v>
      </c>
      <c r="H50" s="40">
        <v>4.1035663227833519</v>
      </c>
      <c r="I50" s="75">
        <v>4.9026837476047103</v>
      </c>
      <c r="J50" s="109">
        <v>20.860509168025025</v>
      </c>
      <c r="K50" s="34"/>
    </row>
    <row r="51" spans="1:13" ht="18" customHeight="1">
      <c r="A51" s="21"/>
      <c r="B51" s="118" t="s">
        <v>48</v>
      </c>
      <c r="C51" s="34"/>
      <c r="D51" s="263" t="s">
        <v>325</v>
      </c>
      <c r="E51" s="41">
        <v>5.5886711823936936</v>
      </c>
      <c r="F51" s="40">
        <v>6.0430237099520809</v>
      </c>
      <c r="G51" s="40">
        <v>0</v>
      </c>
      <c r="H51" s="40">
        <v>0</v>
      </c>
      <c r="I51" s="75">
        <v>0</v>
      </c>
      <c r="J51" s="109">
        <v>11.631694892345774</v>
      </c>
      <c r="K51" s="34"/>
    </row>
    <row r="52" spans="1:13" ht="18" customHeight="1">
      <c r="A52" s="21"/>
      <c r="B52" s="118" t="s">
        <v>1</v>
      </c>
      <c r="C52" s="34"/>
      <c r="D52" s="263" t="s">
        <v>1</v>
      </c>
      <c r="E52" s="41">
        <f>'+Overheads'!D34</f>
        <v>0.57443736421206826</v>
      </c>
      <c r="F52" s="40">
        <f>'+Overheads'!E34</f>
        <v>0.39352469879721186</v>
      </c>
      <c r="G52" s="40">
        <f>'+Overheads'!F34</f>
        <v>0.39482529288774748</v>
      </c>
      <c r="H52" s="40">
        <f>'+Overheads'!G34</f>
        <v>0.35409195216059303</v>
      </c>
      <c r="I52" s="75">
        <f>'+Overheads'!H34</f>
        <v>0.29743536296103767</v>
      </c>
      <c r="J52" s="109">
        <f t="shared" ref="J51:J62" si="5">SUM(E52:I52)</f>
        <v>2.0143146710186581</v>
      </c>
      <c r="K52" s="34"/>
    </row>
    <row r="53" spans="1:13" ht="18" customHeight="1">
      <c r="A53" s="21"/>
      <c r="B53" s="118" t="s">
        <v>49</v>
      </c>
      <c r="C53" s="34"/>
      <c r="D53" s="263" t="s">
        <v>328</v>
      </c>
      <c r="E53" s="41">
        <f>'+Overheads'!D35</f>
        <v>0.80616997240223487</v>
      </c>
      <c r="F53" s="40">
        <f>'+Overheads'!E35</f>
        <v>0.90665899282049056</v>
      </c>
      <c r="G53" s="40">
        <f>'+Overheads'!F35</f>
        <v>1.3597883854530171</v>
      </c>
      <c r="H53" s="40">
        <f>'+Overheads'!G35</f>
        <v>1.3621127087486373</v>
      </c>
      <c r="I53" s="75">
        <f>'+Overheads'!H35</f>
        <v>1.3872918048555865</v>
      </c>
      <c r="J53" s="109">
        <f t="shared" si="5"/>
        <v>5.8220218642799662</v>
      </c>
      <c r="K53" s="34"/>
    </row>
    <row r="54" spans="1:13" ht="18" customHeight="1">
      <c r="A54" s="21"/>
      <c r="B54" s="118" t="s">
        <v>50</v>
      </c>
      <c r="C54" s="34"/>
      <c r="D54" s="263" t="s">
        <v>329</v>
      </c>
      <c r="E54" s="41">
        <f>'+Overheads'!D36</f>
        <v>12.248821133698108</v>
      </c>
      <c r="F54" s="40">
        <f>'+Overheads'!E36</f>
        <v>8.1204415079529078</v>
      </c>
      <c r="G54" s="40">
        <f>'+Overheads'!F36</f>
        <v>11.310118620596205</v>
      </c>
      <c r="H54" s="40">
        <f>'+Overheads'!G36</f>
        <v>13.470061619071892</v>
      </c>
      <c r="I54" s="75">
        <f>'+Overheads'!H36</f>
        <v>6.1244114170736221</v>
      </c>
      <c r="J54" s="109">
        <f t="shared" si="5"/>
        <v>51.273854298392735</v>
      </c>
      <c r="K54" s="34"/>
    </row>
    <row r="55" spans="1:13" ht="18" customHeight="1">
      <c r="A55" s="21"/>
      <c r="B55" s="121" t="s">
        <v>51</v>
      </c>
      <c r="C55" s="34"/>
      <c r="D55" s="263"/>
      <c r="E55" s="41">
        <v>28.132306594848174</v>
      </c>
      <c r="F55" s="40">
        <v>25.067423656231384</v>
      </c>
      <c r="G55" s="40">
        <v>24.290853120023037</v>
      </c>
      <c r="H55" s="40">
        <v>25.146081928914235</v>
      </c>
      <c r="I55" s="75">
        <v>26.296796029913253</v>
      </c>
      <c r="J55" s="109">
        <v>128.93346132993008</v>
      </c>
      <c r="K55" s="34"/>
    </row>
    <row r="56" spans="1:13" ht="18" customHeight="1">
      <c r="A56" s="21"/>
      <c r="B56" s="34"/>
      <c r="C56" s="122" t="s">
        <v>52</v>
      </c>
      <c r="D56" s="265" t="s">
        <v>325</v>
      </c>
      <c r="E56" s="100">
        <v>4.710719818117437</v>
      </c>
      <c r="F56" s="101">
        <v>5.2777387542870926</v>
      </c>
      <c r="G56" s="101">
        <v>5.121458396559186</v>
      </c>
      <c r="H56" s="101">
        <v>5.2809910854413484</v>
      </c>
      <c r="I56" s="102">
        <v>5.5159005431667403</v>
      </c>
      <c r="J56" s="110">
        <v>25.906808597571803</v>
      </c>
      <c r="K56" s="34"/>
    </row>
    <row r="57" spans="1:13" ht="18" customHeight="1">
      <c r="A57" s="21"/>
      <c r="B57" s="34"/>
      <c r="C57" s="123" t="s">
        <v>53</v>
      </c>
      <c r="D57" s="266" t="s">
        <v>324</v>
      </c>
      <c r="E57" s="103">
        <v>15.513328270396057</v>
      </c>
      <c r="F57" s="36">
        <v>16.446109325527779</v>
      </c>
      <c r="G57" s="36">
        <v>15.90419784667084</v>
      </c>
      <c r="H57" s="36">
        <v>16.533769402993151</v>
      </c>
      <c r="I57" s="104">
        <v>17.32105648586646</v>
      </c>
      <c r="J57" s="108">
        <v>81.718461331454293</v>
      </c>
      <c r="K57" s="34"/>
    </row>
    <row r="58" spans="1:13" ht="18" customHeight="1">
      <c r="A58" s="21"/>
      <c r="B58" s="34"/>
      <c r="C58" s="123" t="s">
        <v>54</v>
      </c>
      <c r="D58" s="266" t="s">
        <v>65</v>
      </c>
      <c r="E58" s="103">
        <v>2.5567831763320954</v>
      </c>
      <c r="F58" s="36">
        <v>3.0525407788721699</v>
      </c>
      <c r="G58" s="36">
        <v>2.9732002129694162</v>
      </c>
      <c r="H58" s="36">
        <v>3.0388256588116027</v>
      </c>
      <c r="I58" s="104">
        <v>3.1635718836494178</v>
      </c>
      <c r="J58" s="108">
        <v>14.784921710634702</v>
      </c>
      <c r="K58" s="34"/>
    </row>
    <row r="59" spans="1:13" ht="18" customHeight="1">
      <c r="A59" s="21"/>
      <c r="B59" s="124"/>
      <c r="C59" s="125" t="s">
        <v>56</v>
      </c>
      <c r="D59" s="263" t="s">
        <v>325</v>
      </c>
      <c r="E59" s="103">
        <v>5.3514753300025806</v>
      </c>
      <c r="F59" s="36">
        <v>0.29103479754434175</v>
      </c>
      <c r="G59" s="36">
        <v>0.29199666382359524</v>
      </c>
      <c r="H59" s="36">
        <v>0.2924957816681284</v>
      </c>
      <c r="I59" s="104">
        <v>0.29626711723063304</v>
      </c>
      <c r="J59" s="111">
        <v>6.5232696902692791</v>
      </c>
      <c r="K59" s="34"/>
    </row>
    <row r="60" spans="1:13" ht="18" customHeight="1">
      <c r="A60" s="21"/>
      <c r="B60" s="337" t="s">
        <v>57</v>
      </c>
      <c r="C60" s="338"/>
      <c r="D60" s="339" t="s">
        <v>328</v>
      </c>
      <c r="E60" s="113">
        <f>'+Overheads'!D37</f>
        <v>5.0900363314697659</v>
      </c>
      <c r="F60" s="114">
        <f>'+Overheads'!E37</f>
        <v>8.191431172295097</v>
      </c>
      <c r="G60" s="114">
        <f>'+Overheads'!F37</f>
        <v>8.8989132283870127</v>
      </c>
      <c r="H60" s="114">
        <f>'+Overheads'!G37</f>
        <v>11.451611317105595</v>
      </c>
      <c r="I60" s="115">
        <f>'+Overheads'!H37</f>
        <v>10.620054636817006</v>
      </c>
      <c r="J60" s="114">
        <f t="shared" si="5"/>
        <v>44.252046686074479</v>
      </c>
      <c r="K60" s="21"/>
      <c r="L60" s="345"/>
      <c r="M60" s="158"/>
    </row>
    <row r="61" spans="1:13" ht="18" customHeight="1">
      <c r="A61" s="21"/>
      <c r="B61" s="337" t="s">
        <v>58</v>
      </c>
      <c r="C61" s="338"/>
      <c r="D61" s="339" t="s">
        <v>91</v>
      </c>
      <c r="E61" s="113">
        <f>'+Overheads'!D38</f>
        <v>1.226498323112591</v>
      </c>
      <c r="F61" s="114">
        <f>'+Overheads'!E38</f>
        <v>1.2298788150344417</v>
      </c>
      <c r="G61" s="114">
        <f>'+Overheads'!F38</f>
        <v>0.85606551323341096</v>
      </c>
      <c r="H61" s="114">
        <f>'+Overheads'!G38</f>
        <v>0.85752880931408937</v>
      </c>
      <c r="I61" s="115">
        <f>'+Overheads'!H38</f>
        <v>1.0135699956991215</v>
      </c>
      <c r="J61" s="114">
        <f t="shared" si="5"/>
        <v>5.1835414563936553</v>
      </c>
      <c r="K61" s="21"/>
    </row>
    <row r="62" spans="1:13" ht="18" customHeight="1">
      <c r="A62" s="21"/>
      <c r="B62" s="337" t="s">
        <v>55</v>
      </c>
      <c r="C62" s="338"/>
      <c r="D62" s="339" t="s">
        <v>65</v>
      </c>
      <c r="E62" s="113">
        <f>'+Overheads'!D39</f>
        <v>0</v>
      </c>
      <c r="F62" s="114">
        <f>'+Overheads'!E39</f>
        <v>0</v>
      </c>
      <c r="G62" s="114">
        <f>'+Overheads'!F39</f>
        <v>0</v>
      </c>
      <c r="H62" s="114">
        <f>'+Overheads'!G39</f>
        <v>0</v>
      </c>
      <c r="I62" s="115">
        <f>'+Overheads'!H39</f>
        <v>0</v>
      </c>
      <c r="J62" s="114">
        <f t="shared" si="5"/>
        <v>0</v>
      </c>
      <c r="K62" s="21"/>
    </row>
    <row r="63" spans="1:13" ht="18" customHeight="1" thickBot="1">
      <c r="A63" s="21"/>
      <c r="B63" s="119" t="s">
        <v>43</v>
      </c>
      <c r="C63" s="120"/>
      <c r="D63" s="120"/>
      <c r="E63" s="116">
        <f t="shared" ref="E63:J63" si="6">SUM(E49:E55,E60:E62)</f>
        <v>111.87109549376598</v>
      </c>
      <c r="F63" s="117">
        <f t="shared" si="6"/>
        <v>108.21403616297569</v>
      </c>
      <c r="G63" s="117">
        <f t="shared" si="6"/>
        <v>105.81460353975002</v>
      </c>
      <c r="H63" s="117">
        <f t="shared" si="6"/>
        <v>109.18681100949433</v>
      </c>
      <c r="I63" s="117">
        <f t="shared" si="6"/>
        <v>94.106023510762</v>
      </c>
      <c r="J63" s="79">
        <f t="shared" si="6"/>
        <v>529.19256971674804</v>
      </c>
      <c r="K63" s="85"/>
    </row>
    <row r="64" spans="1:13" s="51" customFormat="1" ht="15">
      <c r="A64" s="50"/>
      <c r="B64" s="36" t="s">
        <v>10</v>
      </c>
      <c r="C64" s="112"/>
      <c r="D64" s="36"/>
      <c r="E64" s="36">
        <f>E63-'+Overheads'!D44</f>
        <v>0</v>
      </c>
      <c r="F64" s="36">
        <f>F63-'+Overheads'!E44</f>
        <v>0</v>
      </c>
      <c r="G64" s="36">
        <f>G63-'+Overheads'!F44</f>
        <v>0</v>
      </c>
      <c r="H64" s="36">
        <f>H63-'+Overheads'!G44</f>
        <v>0</v>
      </c>
      <c r="I64" s="36">
        <f>I63-'+Overheads'!H44</f>
        <v>0</v>
      </c>
      <c r="J64" s="36">
        <f>J63-'+Overheads'!I44</f>
        <v>0</v>
      </c>
      <c r="K64" s="137"/>
    </row>
    <row r="65" spans="1:11" ht="15">
      <c r="A65" s="21"/>
      <c r="B65" s="84"/>
      <c r="C65" s="84"/>
      <c r="D65" s="84"/>
      <c r="E65" s="112"/>
      <c r="F65" s="112"/>
      <c r="G65" s="112"/>
      <c r="H65" s="112"/>
      <c r="I65" s="112"/>
      <c r="J65" s="112"/>
      <c r="K65" s="112"/>
    </row>
    <row r="66" spans="1:11" ht="15">
      <c r="B66" s="86"/>
      <c r="C66" s="86"/>
      <c r="D66" s="86"/>
      <c r="E66" s="87"/>
      <c r="F66" s="87"/>
      <c r="G66" s="87"/>
      <c r="H66" s="87"/>
      <c r="I66" s="87"/>
      <c r="J66" s="87"/>
      <c r="K66" s="88"/>
    </row>
    <row r="67" spans="1:11" ht="15">
      <c r="B67" s="86"/>
      <c r="C67" s="86"/>
      <c r="D67" s="86"/>
      <c r="E67" s="87"/>
      <c r="F67" s="87"/>
      <c r="G67" s="87"/>
      <c r="H67" s="87"/>
      <c r="I67" s="87"/>
      <c r="J67" s="87"/>
      <c r="K67" s="88"/>
    </row>
    <row r="68" spans="1:11" ht="15">
      <c r="B68" s="86"/>
      <c r="C68" s="86"/>
      <c r="D68" s="86"/>
      <c r="E68" s="87"/>
      <c r="F68" s="87"/>
      <c r="G68" s="87"/>
      <c r="H68" s="87"/>
      <c r="I68" s="87"/>
      <c r="J68" s="87"/>
      <c r="K68" s="88"/>
    </row>
    <row r="69" spans="1:11" ht="15">
      <c r="B69" s="86"/>
      <c r="C69" s="86"/>
      <c r="D69" s="86"/>
      <c r="E69" s="87"/>
      <c r="F69" s="87"/>
      <c r="G69" s="87"/>
      <c r="H69" s="87"/>
      <c r="I69" s="87"/>
      <c r="J69" s="87"/>
      <c r="K69" s="88"/>
    </row>
    <row r="70" spans="1:11" ht="15">
      <c r="B70" s="86"/>
      <c r="C70" s="86"/>
      <c r="D70" s="86"/>
      <c r="E70" s="300"/>
      <c r="F70" s="300"/>
      <c r="G70" s="300"/>
      <c r="H70" s="300"/>
      <c r="I70" s="300"/>
      <c r="J70" s="87"/>
      <c r="K70" s="88"/>
    </row>
    <row r="71" spans="1:11" ht="15">
      <c r="B71" s="86"/>
      <c r="C71" s="86"/>
      <c r="D71" s="86"/>
      <c r="E71" s="87"/>
      <c r="F71" s="87"/>
      <c r="G71" s="87"/>
      <c r="H71" s="87"/>
      <c r="I71" s="87"/>
      <c r="J71" s="87"/>
      <c r="K71" s="88"/>
    </row>
    <row r="72" spans="1:11" ht="15">
      <c r="B72" s="86"/>
      <c r="C72" s="86"/>
      <c r="D72" s="86"/>
      <c r="E72" s="87"/>
      <c r="F72" s="87"/>
      <c r="G72" s="87"/>
      <c r="H72" s="87"/>
      <c r="I72" s="87"/>
      <c r="J72" s="87"/>
      <c r="K72" s="88"/>
    </row>
    <row r="73" spans="1:11" ht="15">
      <c r="B73" s="86"/>
      <c r="C73" s="86"/>
      <c r="D73" s="86"/>
      <c r="E73" s="87"/>
      <c r="F73" s="87"/>
      <c r="G73" s="87"/>
      <c r="H73" s="87"/>
      <c r="I73" s="87"/>
      <c r="J73" s="87"/>
      <c r="K73" s="88"/>
    </row>
    <row r="74" spans="1:11" ht="15">
      <c r="B74" s="86"/>
      <c r="C74" s="86"/>
      <c r="D74" s="86"/>
      <c r="E74" s="87"/>
      <c r="F74" s="87"/>
      <c r="G74" s="87"/>
      <c r="H74" s="87"/>
      <c r="I74" s="87"/>
      <c r="J74" s="87"/>
      <c r="K74" s="88"/>
    </row>
    <row r="75" spans="1:11" ht="15">
      <c r="B75" s="86"/>
      <c r="C75" s="86"/>
      <c r="D75" s="86"/>
      <c r="E75" s="87"/>
      <c r="F75" s="87"/>
      <c r="G75" s="87"/>
      <c r="H75" s="87"/>
      <c r="I75" s="87"/>
      <c r="J75" s="87"/>
      <c r="K75" s="88"/>
    </row>
    <row r="76" spans="1:11" ht="15">
      <c r="B76" s="86"/>
      <c r="C76" s="86"/>
      <c r="D76" s="86"/>
      <c r="E76" s="87"/>
      <c r="F76" s="87"/>
      <c r="G76" s="87"/>
      <c r="H76" s="87"/>
      <c r="I76" s="87"/>
      <c r="J76" s="87"/>
      <c r="K76" s="88"/>
    </row>
    <row r="77" spans="1:11" ht="15">
      <c r="B77" s="86"/>
      <c r="C77" s="86"/>
      <c r="D77" s="86"/>
      <c r="E77" s="87"/>
      <c r="F77" s="87"/>
      <c r="G77" s="87"/>
      <c r="H77" s="87"/>
      <c r="I77" s="87"/>
      <c r="J77" s="87"/>
      <c r="K77" s="88"/>
    </row>
    <row r="78" spans="1:11" ht="15">
      <c r="B78" s="86"/>
      <c r="C78" s="86"/>
      <c r="D78" s="86"/>
      <c r="E78" s="87"/>
      <c r="F78" s="87"/>
      <c r="G78" s="87"/>
      <c r="H78" s="87"/>
      <c r="I78" s="87"/>
      <c r="J78" s="87"/>
      <c r="K78" s="88"/>
    </row>
    <row r="79" spans="1:11" ht="15">
      <c r="B79" s="86"/>
      <c r="C79" s="86"/>
      <c r="D79" s="86"/>
      <c r="E79" s="87"/>
      <c r="F79" s="87"/>
      <c r="G79" s="87"/>
      <c r="H79" s="87"/>
      <c r="I79" s="87"/>
      <c r="J79" s="87"/>
      <c r="K79" s="88"/>
    </row>
    <row r="80" spans="1:11" ht="15">
      <c r="B80" s="86"/>
      <c r="C80" s="86"/>
      <c r="D80" s="86"/>
      <c r="E80" s="87"/>
      <c r="F80" s="87"/>
      <c r="G80" s="87"/>
      <c r="H80" s="87"/>
      <c r="I80" s="87"/>
      <c r="J80" s="87"/>
      <c r="K80" s="88"/>
    </row>
    <row r="81" spans="2:11" ht="15">
      <c r="B81" s="86"/>
      <c r="C81" s="86"/>
      <c r="D81" s="86"/>
      <c r="E81" s="87"/>
      <c r="F81" s="87"/>
      <c r="G81" s="87"/>
      <c r="H81" s="87"/>
      <c r="I81" s="87"/>
      <c r="J81" s="87"/>
      <c r="K81" s="88"/>
    </row>
    <row r="82" spans="2:11" ht="15">
      <c r="B82" s="86"/>
      <c r="C82" s="86"/>
      <c r="D82" s="86"/>
      <c r="E82" s="87"/>
      <c r="F82" s="87"/>
      <c r="G82" s="87"/>
      <c r="H82" s="87"/>
      <c r="I82" s="87"/>
      <c r="J82" s="87"/>
      <c r="K82" s="88"/>
    </row>
    <row r="83" spans="2:11" ht="15">
      <c r="B83" s="86"/>
      <c r="C83" s="86"/>
      <c r="D83" s="86"/>
      <c r="E83" s="87"/>
      <c r="F83" s="87"/>
      <c r="G83" s="87"/>
      <c r="H83" s="87"/>
      <c r="I83" s="87"/>
      <c r="J83" s="87"/>
      <c r="K83" s="88"/>
    </row>
    <row r="84" spans="2:11" ht="15">
      <c r="B84" s="86"/>
      <c r="C84" s="86"/>
      <c r="D84" s="86"/>
      <c r="E84" s="87"/>
      <c r="F84" s="87"/>
      <c r="G84" s="87"/>
      <c r="H84" s="87"/>
      <c r="I84" s="87"/>
      <c r="J84" s="87"/>
      <c r="K84" s="88"/>
    </row>
    <row r="85" spans="2:11" ht="15">
      <c r="B85" s="86"/>
      <c r="C85" s="86"/>
      <c r="D85" s="86"/>
      <c r="E85" s="87"/>
      <c r="F85" s="87"/>
      <c r="G85" s="87"/>
      <c r="H85" s="87"/>
      <c r="I85" s="87"/>
      <c r="J85" s="87"/>
      <c r="K85" s="88"/>
    </row>
    <row r="86" spans="2:11">
      <c r="B86" s="89"/>
      <c r="C86" s="89"/>
      <c r="D86" s="89"/>
      <c r="E86" s="91"/>
      <c r="F86" s="91"/>
      <c r="G86" s="91"/>
      <c r="H86" s="91"/>
      <c r="I86" s="91"/>
      <c r="J86" s="90"/>
      <c r="K86" s="92"/>
    </row>
    <row r="88" spans="2:11">
      <c r="C88" s="89"/>
      <c r="D88" s="89"/>
    </row>
  </sheetData>
  <hyperlinks>
    <hyperlink ref="B3" location="Contents!A1" display="Contents!A1" xr:uid="{00000000-0004-0000-0E00-000000000000}"/>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A3E0"/>
  </sheetPr>
  <dimension ref="A1"/>
  <sheetViews>
    <sheetView zoomScale="90" zoomScaleNormal="90" workbookViewId="0"/>
  </sheetViews>
  <sheetFormatPr defaultColWidth="9.140625" defaultRowHeight="15"/>
  <cols>
    <col min="1" max="16384" width="9.140625" style="417"/>
  </cols>
  <sheetData>
    <row r="1" spans="1:1">
      <c r="A1" s="572"/>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3C71"/>
  </sheetPr>
  <dimension ref="A1:O20"/>
  <sheetViews>
    <sheetView zoomScale="90" zoomScaleNormal="90" workbookViewId="0">
      <pane xSplit="5" ySplit="7" topLeftCell="F8" activePane="bottomRight" state="frozen"/>
      <selection pane="topRight"/>
      <selection pane="bottomLeft"/>
      <selection pane="bottomRight" activeCell="H10" sqref="H10"/>
    </sheetView>
  </sheetViews>
  <sheetFormatPr defaultColWidth="9.140625" defaultRowHeight="14.25"/>
  <cols>
    <col min="1" max="1" width="2.85546875" style="33" customWidth="1"/>
    <col min="2" max="2" width="3.85546875" style="33" customWidth="1"/>
    <col min="3" max="3" width="32.5703125" style="33" customWidth="1"/>
    <col min="4" max="4" width="9.140625" style="33"/>
    <col min="5" max="5" width="11" style="33" bestFit="1" customWidth="1"/>
    <col min="6" max="9" width="9.85546875" style="33" bestFit="1" customWidth="1"/>
    <col min="10" max="10" width="9.28515625" style="33" bestFit="1" customWidth="1"/>
    <col min="11" max="11" width="11.7109375" style="33" customWidth="1"/>
    <col min="12" max="12" width="4" style="33" customWidth="1"/>
    <col min="13" max="16384" width="9.140625" style="33"/>
  </cols>
  <sheetData>
    <row r="1" spans="1:15">
      <c r="A1" s="571"/>
      <c r="B1" s="21"/>
      <c r="C1" s="21"/>
      <c r="D1" s="21"/>
      <c r="E1" s="21"/>
      <c r="F1" s="21"/>
      <c r="G1" s="21"/>
      <c r="H1" s="21"/>
      <c r="I1" s="21"/>
      <c r="J1" s="21"/>
      <c r="K1" s="21"/>
      <c r="L1" s="21"/>
    </row>
    <row r="2" spans="1:15" ht="24" customHeight="1">
      <c r="A2" s="47"/>
      <c r="B2" s="204" t="s">
        <v>423</v>
      </c>
      <c r="C2" s="212"/>
      <c r="D2" s="212"/>
      <c r="E2" s="205"/>
      <c r="F2" s="205"/>
      <c r="G2" s="205"/>
      <c r="H2" s="205"/>
      <c r="I2" s="205"/>
      <c r="J2" s="205"/>
      <c r="K2" s="210"/>
      <c r="L2" s="21"/>
    </row>
    <row r="3" spans="1:15">
      <c r="A3" s="21"/>
      <c r="B3" s="35" t="s">
        <v>15</v>
      </c>
      <c r="C3" s="35"/>
      <c r="D3" s="21"/>
      <c r="E3" s="21"/>
      <c r="F3" s="21"/>
      <c r="G3" s="21"/>
      <c r="H3" s="21"/>
      <c r="I3" s="21"/>
      <c r="J3" s="21"/>
      <c r="K3" s="21"/>
      <c r="L3" s="21"/>
    </row>
    <row r="4" spans="1:15">
      <c r="A4" s="21"/>
      <c r="B4" s="21"/>
      <c r="C4" s="35"/>
      <c r="D4" s="21"/>
      <c r="E4" s="21"/>
      <c r="F4" s="21"/>
      <c r="G4" s="21"/>
      <c r="H4" s="21"/>
      <c r="I4" s="21"/>
      <c r="J4" s="21"/>
      <c r="K4" s="21"/>
      <c r="L4" s="21"/>
    </row>
    <row r="5" spans="1:15" ht="24" customHeight="1">
      <c r="A5" s="326"/>
      <c r="B5" s="213" t="s">
        <v>422</v>
      </c>
      <c r="C5" s="213"/>
      <c r="D5" s="213"/>
      <c r="E5" s="213"/>
      <c r="F5" s="213"/>
      <c r="G5" s="213"/>
      <c r="H5" s="213"/>
      <c r="I5" s="213"/>
      <c r="J5" s="213"/>
      <c r="K5" s="213"/>
      <c r="L5" s="21"/>
    </row>
    <row r="6" spans="1:15">
      <c r="A6" s="21"/>
      <c r="B6" s="21"/>
      <c r="C6" s="9"/>
      <c r="D6" s="9"/>
      <c r="E6" s="9"/>
      <c r="F6" s="9"/>
      <c r="G6" s="9"/>
      <c r="H6" s="9"/>
      <c r="I6" s="9"/>
      <c r="J6" s="9"/>
      <c r="K6" s="9"/>
      <c r="L6" s="21"/>
    </row>
    <row r="7" spans="1:15" s="92" customFormat="1" ht="33.75">
      <c r="A7" s="34"/>
      <c r="B7" s="124"/>
      <c r="C7" s="190"/>
      <c r="D7" s="253"/>
      <c r="E7" s="253" t="s">
        <v>235</v>
      </c>
      <c r="F7" s="254" t="s">
        <v>227</v>
      </c>
      <c r="G7" s="253" t="s">
        <v>228</v>
      </c>
      <c r="H7" s="253" t="s">
        <v>229</v>
      </c>
      <c r="I7" s="253" t="s">
        <v>230</v>
      </c>
      <c r="J7" s="491" t="s">
        <v>231</v>
      </c>
      <c r="K7" s="252" t="s">
        <v>226</v>
      </c>
      <c r="L7" s="34"/>
    </row>
    <row r="8" spans="1:15" ht="20.100000000000001" customHeight="1">
      <c r="A8" s="21"/>
      <c r="B8" s="9" t="s">
        <v>325</v>
      </c>
      <c r="C8" s="34"/>
      <c r="D8" s="219"/>
      <c r="E8" s="361"/>
      <c r="F8" s="41">
        <f>'Consolidated Summary'!E49+'Consolidated Summary'!E51+'Consolidated Summary'!E56+'Consolidated Summary'!E59</f>
        <v>70.349894587939588</v>
      </c>
      <c r="G8" s="40">
        <f>'Consolidated Summary'!F49+'Consolidated Summary'!F51+'Consolidated Summary'!F56+'Consolidated Summary'!F59</f>
        <v>66.461587749921648</v>
      </c>
      <c r="H8" s="40">
        <f>'Consolidated Summary'!G49+'Consolidated Summary'!G51+'Consolidated Summary'!G56+'Consolidated Summary'!G59</f>
        <v>59.18022479787286</v>
      </c>
      <c r="I8" s="40">
        <f>'Consolidated Summary'!H49+'Consolidated Summary'!H51+'Consolidated Summary'!H56+'Consolidated Summary'!H59</f>
        <v>58.015243218505404</v>
      </c>
      <c r="J8" s="75">
        <f>'Consolidated Summary'!I49+'Consolidated Summary'!I51+'Consolidated Summary'!I56+'Consolidated Summary'!I59</f>
        <v>49.275948176235055</v>
      </c>
      <c r="K8" s="38">
        <f t="shared" ref="K8:K15" si="0">SUM(F8:J8)</f>
        <v>303.28289853047454</v>
      </c>
      <c r="L8" s="21"/>
    </row>
    <row r="9" spans="1:15" ht="20.100000000000001" customHeight="1">
      <c r="A9" s="21"/>
      <c r="B9" s="9" t="s">
        <v>324</v>
      </c>
      <c r="C9" s="34"/>
      <c r="D9" s="219"/>
      <c r="E9" s="219"/>
      <c r="F9" s="41">
        <f>+'Consolidated Summary'!E57</f>
        <v>15.513328270396057</v>
      </c>
      <c r="G9" s="40">
        <f>+'Consolidated Summary'!F57</f>
        <v>16.446109325527779</v>
      </c>
      <c r="H9" s="40">
        <f>+'Consolidated Summary'!G57</f>
        <v>15.90419784667084</v>
      </c>
      <c r="I9" s="40">
        <f>+'Consolidated Summary'!H57</f>
        <v>16.533769402993151</v>
      </c>
      <c r="J9" s="75">
        <f>+'Consolidated Summary'!I57</f>
        <v>17.32105648586646</v>
      </c>
      <c r="K9" s="38">
        <f t="shared" si="0"/>
        <v>81.718461331454293</v>
      </c>
      <c r="L9" s="21"/>
    </row>
    <row r="10" spans="1:15" ht="20.100000000000001" customHeight="1">
      <c r="A10" s="21"/>
      <c r="B10" s="118" t="s">
        <v>65</v>
      </c>
      <c r="C10" s="34"/>
      <c r="D10" s="327"/>
      <c r="E10" s="219"/>
      <c r="F10" s="41">
        <f>'Consolidated Summary'!E50+'Consolidated Summary'!E58+'Consolidated Summary'!E62</f>
        <v>6.0619095105355756</v>
      </c>
      <c r="G10" s="40">
        <f>'Consolidated Summary'!F50+'Consolidated Summary'!F58+'Consolidated Summary'!F62</f>
        <v>6.4644039006261291</v>
      </c>
      <c r="H10" s="40">
        <f>'Consolidated Summary'!G50+'Consolidated Summary'!G58+'Consolidated Summary'!G62</f>
        <v>7.9104698546489409</v>
      </c>
      <c r="I10" s="40">
        <f>'Consolidated Summary'!H50+'Consolidated Summary'!H58+'Consolidated Summary'!H62</f>
        <v>7.1423919815949546</v>
      </c>
      <c r="J10" s="75">
        <f>'Consolidated Summary'!I50+'Consolidated Summary'!I58+'Consolidated Summary'!I62</f>
        <v>8.066255631254128</v>
      </c>
      <c r="K10" s="38">
        <f t="shared" si="0"/>
        <v>35.645430878659731</v>
      </c>
      <c r="L10" s="21"/>
    </row>
    <row r="11" spans="1:15" ht="20.100000000000001" customHeight="1">
      <c r="A11" s="21"/>
      <c r="B11" s="118" t="s">
        <v>1</v>
      </c>
      <c r="C11" s="34"/>
      <c r="D11" s="219"/>
      <c r="E11" s="219"/>
      <c r="F11" s="41">
        <f>'Consolidated Summary'!E52</f>
        <v>0.57443736421206826</v>
      </c>
      <c r="G11" s="40">
        <f>'Consolidated Summary'!F52</f>
        <v>0.39352469879721186</v>
      </c>
      <c r="H11" s="40">
        <f>'Consolidated Summary'!G52</f>
        <v>0.39482529288774748</v>
      </c>
      <c r="I11" s="40">
        <f>'Consolidated Summary'!H52</f>
        <v>0.35409195216059303</v>
      </c>
      <c r="J11" s="75">
        <f>'Consolidated Summary'!I52</f>
        <v>0.29743536296103767</v>
      </c>
      <c r="K11" s="38">
        <f t="shared" si="0"/>
        <v>2.0143146710186581</v>
      </c>
      <c r="L11" s="21"/>
    </row>
    <row r="12" spans="1:15" ht="20.100000000000001" customHeight="1">
      <c r="A12" s="21"/>
      <c r="B12" s="118" t="s">
        <v>329</v>
      </c>
      <c r="C12" s="34"/>
      <c r="D12" s="219"/>
      <c r="E12" s="219"/>
      <c r="F12" s="41">
        <f>'Consolidated Summary'!E54</f>
        <v>12.248821133698108</v>
      </c>
      <c r="G12" s="40">
        <f>'Consolidated Summary'!F54</f>
        <v>8.1204415079529078</v>
      </c>
      <c r="H12" s="40">
        <f>'Consolidated Summary'!G54</f>
        <v>11.310118620596205</v>
      </c>
      <c r="I12" s="40">
        <f>'Consolidated Summary'!H54</f>
        <v>13.470061619071892</v>
      </c>
      <c r="J12" s="75">
        <f>'Consolidated Summary'!I54</f>
        <v>6.1244114170736221</v>
      </c>
      <c r="K12" s="38">
        <f t="shared" si="0"/>
        <v>51.273854298392735</v>
      </c>
      <c r="L12" s="21"/>
    </row>
    <row r="13" spans="1:15" ht="20.100000000000001" customHeight="1">
      <c r="A13" s="21"/>
      <c r="B13" s="118" t="s">
        <v>328</v>
      </c>
      <c r="C13" s="34"/>
      <c r="D13" s="219"/>
      <c r="E13" s="219"/>
      <c r="F13" s="41">
        <f>'Consolidated Summary'!E53+'Consolidated Summary'!E60</f>
        <v>5.8962063038720007</v>
      </c>
      <c r="G13" s="40">
        <f>'Consolidated Summary'!F53+'Consolidated Summary'!F60</f>
        <v>9.0980901651155879</v>
      </c>
      <c r="H13" s="40">
        <f>'Consolidated Summary'!G53+'Consolidated Summary'!G60</f>
        <v>10.25870161384003</v>
      </c>
      <c r="I13" s="40">
        <f>'Consolidated Summary'!H53+'Consolidated Summary'!H60</f>
        <v>12.813724025854231</v>
      </c>
      <c r="J13" s="75">
        <f>'Consolidated Summary'!I53+'Consolidated Summary'!I60</f>
        <v>12.007346441672592</v>
      </c>
      <c r="K13" s="38">
        <f t="shared" si="0"/>
        <v>50.07406855035444</v>
      </c>
      <c r="L13" s="21"/>
    </row>
    <row r="14" spans="1:15" ht="20.100000000000001" customHeight="1">
      <c r="A14" s="21"/>
      <c r="B14" s="118" t="s">
        <v>91</v>
      </c>
      <c r="C14" s="34"/>
      <c r="D14" s="219"/>
      <c r="E14" s="219"/>
      <c r="F14" s="41">
        <f>'Consolidated Summary'!E61</f>
        <v>1.226498323112591</v>
      </c>
      <c r="G14" s="40">
        <f>'Consolidated Summary'!F61</f>
        <v>1.2298788150344417</v>
      </c>
      <c r="H14" s="40">
        <f>'Consolidated Summary'!G61</f>
        <v>0.85606551323341096</v>
      </c>
      <c r="I14" s="40">
        <f>'Consolidated Summary'!H61</f>
        <v>0.85752880931408937</v>
      </c>
      <c r="J14" s="75">
        <f>'Consolidated Summary'!I61</f>
        <v>1.0135699956991215</v>
      </c>
      <c r="K14" s="38">
        <f t="shared" si="0"/>
        <v>5.1835414563936553</v>
      </c>
      <c r="L14" s="21"/>
    </row>
    <row r="15" spans="1:15" s="329" customFormat="1" ht="20.100000000000001" customHeight="1" thickBot="1">
      <c r="A15" s="227"/>
      <c r="B15" s="119" t="s">
        <v>43</v>
      </c>
      <c r="C15" s="299"/>
      <c r="D15" s="328"/>
      <c r="E15" s="328">
        <f t="shared" ref="E15:J15" si="1">SUM(E8:E14)</f>
        <v>0</v>
      </c>
      <c r="F15" s="79">
        <f t="shared" si="1"/>
        <v>111.87109549376599</v>
      </c>
      <c r="G15" s="78">
        <f t="shared" si="1"/>
        <v>108.21403616297569</v>
      </c>
      <c r="H15" s="78">
        <f t="shared" si="1"/>
        <v>105.81460353975004</v>
      </c>
      <c r="I15" s="78">
        <f t="shared" si="1"/>
        <v>109.18681100949429</v>
      </c>
      <c r="J15" s="80">
        <f t="shared" si="1"/>
        <v>94.106023510762</v>
      </c>
      <c r="K15" s="79">
        <f t="shared" si="0"/>
        <v>529.19256971674804</v>
      </c>
      <c r="L15" s="21"/>
      <c r="O15" s="329" t="s">
        <v>350</v>
      </c>
    </row>
    <row r="16" spans="1:15" ht="20.100000000000001" customHeight="1">
      <c r="A16" s="21"/>
      <c r="B16" s="36" t="s">
        <v>10</v>
      </c>
      <c r="C16" s="84"/>
      <c r="D16" s="112"/>
      <c r="E16" s="36"/>
      <c r="F16" s="36">
        <f>F15-'Consolidated Summary'!E63</f>
        <v>0</v>
      </c>
      <c r="G16" s="36">
        <f>G15-'Consolidated Summary'!F63</f>
        <v>0</v>
      </c>
      <c r="H16" s="36">
        <f>H15-'Consolidated Summary'!G63</f>
        <v>0</v>
      </c>
      <c r="I16" s="36">
        <f>I15-'Consolidated Summary'!H63</f>
        <v>0</v>
      </c>
      <c r="J16" s="36">
        <f>J15-'Consolidated Summary'!I63</f>
        <v>0</v>
      </c>
      <c r="K16" s="36">
        <f>K15-'Consolidated Summary'!J63</f>
        <v>0</v>
      </c>
      <c r="L16" s="21"/>
    </row>
    <row r="17" spans="1:12" ht="20.100000000000001" customHeight="1">
      <c r="A17" s="21"/>
      <c r="B17" s="21"/>
      <c r="C17" s="35"/>
      <c r="D17" s="21"/>
      <c r="E17" s="21"/>
      <c r="F17" s="21"/>
      <c r="G17" s="21"/>
      <c r="H17" s="21"/>
      <c r="I17" s="21"/>
      <c r="J17" s="21"/>
      <c r="K17" s="21"/>
      <c r="L17" s="21"/>
    </row>
    <row r="18" spans="1:12">
      <c r="E18" s="355"/>
    </row>
    <row r="19" spans="1:12" ht="20.100000000000001" customHeight="1">
      <c r="E19" s="355"/>
    </row>
    <row r="20" spans="1:12">
      <c r="E20" s="355"/>
    </row>
  </sheetData>
  <hyperlinks>
    <hyperlink ref="B3" location="Contents!A1" display="Contents!A1"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3C71"/>
    <pageSetUpPr fitToPage="1"/>
  </sheetPr>
  <dimension ref="A1:S75"/>
  <sheetViews>
    <sheetView zoomScale="90" zoomScaleNormal="90" workbookViewId="0">
      <pane xSplit="3" ySplit="7" topLeftCell="D8" activePane="bottomRight" state="frozen"/>
      <selection pane="topRight"/>
      <selection pane="bottomLeft"/>
      <selection pane="bottomRight" activeCell="O20" sqref="O20"/>
    </sheetView>
  </sheetViews>
  <sheetFormatPr defaultColWidth="9.140625" defaultRowHeight="14.25"/>
  <cols>
    <col min="1" max="1" width="2.28515625" style="33" customWidth="1"/>
    <col min="2" max="2" width="6.7109375" style="33" customWidth="1"/>
    <col min="3" max="3" width="42.5703125" style="33" customWidth="1"/>
    <col min="4" max="9" width="12.28515625" style="463" customWidth="1"/>
    <col min="10" max="10" width="7.42578125" style="33" customWidth="1"/>
    <col min="11" max="11" width="10.5703125" style="463" customWidth="1"/>
    <col min="12" max="12" width="33.42578125" style="463" customWidth="1"/>
    <col min="13" max="18" width="12.140625" style="463" customWidth="1"/>
    <col min="19" max="19" width="4" style="33" customWidth="1"/>
    <col min="20" max="16384" width="9.140625" style="33"/>
  </cols>
  <sheetData>
    <row r="1" spans="1:19">
      <c r="A1" s="571"/>
      <c r="B1" s="21"/>
      <c r="C1" s="21"/>
      <c r="D1" s="459"/>
      <c r="E1" s="459"/>
      <c r="F1" s="459"/>
      <c r="G1" s="459"/>
      <c r="H1" s="459"/>
      <c r="I1" s="459"/>
      <c r="J1" s="21"/>
      <c r="K1" s="459"/>
      <c r="L1" s="459"/>
      <c r="M1" s="459"/>
      <c r="N1" s="459"/>
      <c r="O1" s="459"/>
      <c r="P1" s="459"/>
      <c r="Q1" s="459"/>
      <c r="R1" s="459"/>
      <c r="S1" s="21"/>
    </row>
    <row r="2" spans="1:19" ht="27.95" customHeight="1">
      <c r="A2" s="47"/>
      <c r="B2" s="204" t="s">
        <v>88</v>
      </c>
      <c r="C2" s="204"/>
      <c r="D2" s="460"/>
      <c r="E2" s="460"/>
      <c r="F2" s="460"/>
      <c r="G2" s="460"/>
      <c r="H2" s="460"/>
      <c r="I2" s="528"/>
      <c r="J2" s="529"/>
      <c r="K2" s="530"/>
      <c r="L2" s="530"/>
      <c r="M2" s="530"/>
      <c r="N2" s="530"/>
      <c r="O2" s="530"/>
      <c r="P2" s="530"/>
      <c r="Q2" s="530"/>
      <c r="R2" s="530"/>
      <c r="S2" s="21"/>
    </row>
    <row r="3" spans="1:19" s="51" customFormat="1" ht="18" customHeight="1">
      <c r="A3" s="50"/>
      <c r="B3" s="35" t="s">
        <v>15</v>
      </c>
      <c r="C3" s="35"/>
      <c r="D3" s="321"/>
      <c r="E3" s="321"/>
      <c r="F3" s="321"/>
      <c r="G3" s="321"/>
      <c r="H3" s="321"/>
      <c r="I3" s="321"/>
      <c r="J3" s="21"/>
      <c r="K3" s="321"/>
      <c r="L3" s="321"/>
      <c r="M3" s="321"/>
      <c r="N3" s="321"/>
      <c r="O3" s="321"/>
      <c r="P3" s="321"/>
      <c r="Q3" s="321"/>
      <c r="R3" s="321"/>
      <c r="S3" s="50"/>
    </row>
    <row r="4" spans="1:19" s="51" customFormat="1" ht="18" customHeight="1">
      <c r="A4" s="50"/>
      <c r="B4" s="52"/>
      <c r="C4" s="52"/>
      <c r="D4" s="219"/>
      <c r="E4" s="219"/>
      <c r="F4" s="219"/>
      <c r="G4" s="219"/>
      <c r="H4" s="219"/>
      <c r="I4" s="219"/>
      <c r="J4" s="21"/>
      <c r="K4" s="321"/>
      <c r="L4" s="321"/>
      <c r="M4" s="321"/>
      <c r="N4" s="321"/>
      <c r="O4" s="321"/>
      <c r="P4" s="321"/>
      <c r="Q4" s="321"/>
      <c r="R4" s="321"/>
      <c r="S4" s="50"/>
    </row>
    <row r="5" spans="1:19" s="209" customFormat="1" ht="24" customHeight="1">
      <c r="A5" s="207"/>
      <c r="B5" s="393" t="s">
        <v>426</v>
      </c>
      <c r="C5" s="213"/>
      <c r="D5" s="461"/>
      <c r="E5" s="461"/>
      <c r="F5" s="461"/>
      <c r="G5" s="461"/>
      <c r="H5" s="461"/>
      <c r="I5" s="461"/>
      <c r="J5" s="208"/>
      <c r="K5" s="465" t="s">
        <v>474</v>
      </c>
      <c r="L5" s="466"/>
      <c r="M5" s="466"/>
      <c r="N5" s="466"/>
      <c r="O5" s="466"/>
      <c r="P5" s="466"/>
      <c r="Q5" s="466"/>
      <c r="R5" s="466"/>
      <c r="S5" s="391"/>
    </row>
    <row r="6" spans="1:19" s="51" customFormat="1">
      <c r="A6" s="50"/>
      <c r="B6" s="9"/>
      <c r="C6" s="9"/>
      <c r="D6" s="219"/>
      <c r="E6" s="219"/>
      <c r="F6" s="219"/>
      <c r="G6" s="219"/>
      <c r="H6" s="219"/>
      <c r="I6" s="219"/>
      <c r="J6" s="21"/>
      <c r="K6" s="321"/>
      <c r="L6" s="321"/>
      <c r="M6" s="321"/>
      <c r="N6" s="321"/>
      <c r="O6" s="321"/>
      <c r="P6" s="321"/>
      <c r="Q6" s="321"/>
      <c r="R6" s="321"/>
      <c r="S6" s="50"/>
    </row>
    <row r="7" spans="1:19" s="255" customFormat="1" ht="33.75">
      <c r="A7" s="9"/>
      <c r="B7" s="72" t="s">
        <v>89</v>
      </c>
      <c r="C7" s="7" t="s">
        <v>90</v>
      </c>
      <c r="D7" s="497" t="s">
        <v>227</v>
      </c>
      <c r="E7" s="498" t="s">
        <v>228</v>
      </c>
      <c r="F7" s="498" t="s">
        <v>229</v>
      </c>
      <c r="G7" s="498" t="s">
        <v>230</v>
      </c>
      <c r="H7" s="499" t="s">
        <v>231</v>
      </c>
      <c r="I7" s="500" t="s">
        <v>226</v>
      </c>
      <c r="J7" s="9"/>
      <c r="K7" s="467" t="s">
        <v>89</v>
      </c>
      <c r="L7" s="468" t="s">
        <v>90</v>
      </c>
      <c r="M7" s="497" t="s">
        <v>227</v>
      </c>
      <c r="N7" s="498" t="s">
        <v>228</v>
      </c>
      <c r="O7" s="498" t="s">
        <v>229</v>
      </c>
      <c r="P7" s="498" t="s">
        <v>230</v>
      </c>
      <c r="Q7" s="499" t="s">
        <v>231</v>
      </c>
      <c r="R7" s="500" t="s">
        <v>226</v>
      </c>
      <c r="S7" s="9"/>
    </row>
    <row r="8" spans="1:19" s="51" customFormat="1" ht="18" customHeight="1">
      <c r="A8" s="50"/>
      <c r="B8" s="60"/>
      <c r="C8" s="60"/>
      <c r="D8" s="219"/>
      <c r="E8" s="219"/>
      <c r="F8" s="219"/>
      <c r="G8" s="219"/>
      <c r="H8" s="219"/>
      <c r="I8" s="219"/>
      <c r="J8" s="21"/>
      <c r="K8" s="469"/>
      <c r="L8" s="469"/>
      <c r="M8" s="219"/>
      <c r="N8" s="219"/>
      <c r="O8" s="219"/>
      <c r="P8" s="219"/>
      <c r="Q8" s="219"/>
      <c r="R8" s="219"/>
      <c r="S8" s="50"/>
    </row>
    <row r="9" spans="1:19" s="429" customFormat="1" ht="18" customHeight="1">
      <c r="A9" s="139"/>
      <c r="B9" s="250" t="s">
        <v>48</v>
      </c>
      <c r="C9" s="250"/>
      <c r="D9" s="464"/>
      <c r="E9" s="464"/>
      <c r="F9" s="464"/>
      <c r="G9" s="464"/>
      <c r="H9" s="464"/>
      <c r="I9" s="464"/>
      <c r="J9" s="428"/>
      <c r="K9" s="464" t="s">
        <v>48</v>
      </c>
      <c r="L9" s="464"/>
      <c r="M9" s="464"/>
      <c r="N9" s="464"/>
      <c r="O9" s="464"/>
      <c r="P9" s="464"/>
      <c r="Q9" s="464"/>
      <c r="R9" s="464"/>
      <c r="S9" s="428"/>
    </row>
    <row r="10" spans="1:19" s="51" customFormat="1">
      <c r="A10" s="50"/>
      <c r="B10" s="9"/>
      <c r="C10" s="9"/>
      <c r="D10" s="219"/>
      <c r="E10" s="219"/>
      <c r="F10" s="219"/>
      <c r="G10" s="219"/>
      <c r="H10" s="219"/>
      <c r="I10" s="219"/>
      <c r="J10" s="21"/>
      <c r="K10" s="321"/>
      <c r="L10" s="321"/>
      <c r="M10" s="321"/>
      <c r="N10" s="321"/>
      <c r="O10" s="321"/>
      <c r="P10" s="321"/>
      <c r="Q10" s="321"/>
      <c r="R10" s="321"/>
      <c r="S10" s="50"/>
    </row>
    <row r="11" spans="1:19" s="255" customFormat="1" ht="33.75">
      <c r="A11" s="9"/>
      <c r="B11" s="72" t="s">
        <v>89</v>
      </c>
      <c r="C11" s="7" t="s">
        <v>90</v>
      </c>
      <c r="D11" s="497" t="s">
        <v>227</v>
      </c>
      <c r="E11" s="498" t="s">
        <v>228</v>
      </c>
      <c r="F11" s="498" t="s">
        <v>229</v>
      </c>
      <c r="G11" s="498" t="s">
        <v>230</v>
      </c>
      <c r="H11" s="499" t="s">
        <v>231</v>
      </c>
      <c r="I11" s="500" t="s">
        <v>226</v>
      </c>
      <c r="J11" s="9"/>
      <c r="K11" s="467" t="s">
        <v>89</v>
      </c>
      <c r="L11" s="468" t="s">
        <v>90</v>
      </c>
      <c r="M11" s="497" t="s">
        <v>227</v>
      </c>
      <c r="N11" s="498" t="s">
        <v>228</v>
      </c>
      <c r="O11" s="498" t="s">
        <v>229</v>
      </c>
      <c r="P11" s="498" t="s">
        <v>230</v>
      </c>
      <c r="Q11" s="499" t="s">
        <v>231</v>
      </c>
      <c r="R11" s="500" t="s">
        <v>226</v>
      </c>
      <c r="S11" s="9"/>
    </row>
    <row r="12" spans="1:19" s="51" customFormat="1" ht="18" customHeight="1">
      <c r="A12" s="9"/>
      <c r="B12" s="9" t="str">
        <f>'Non Unit rate categories'!B12</f>
        <v>SA115</v>
      </c>
      <c r="C12" s="9" t="str">
        <f>'Non Unit rate categories'!C12</f>
        <v>Northern Metro HP Main and Gawler Gate Station</v>
      </c>
      <c r="D12" s="268">
        <f>'Non Unit rate categories'!D12+M12</f>
        <v>1.909792736253652</v>
      </c>
      <c r="E12" s="267">
        <f>'Non Unit rate categories'!E12+N12</f>
        <v>5.5090272455228693</v>
      </c>
      <c r="F12" s="267">
        <f>'Non Unit rate categories'!F12+O12</f>
        <v>0</v>
      </c>
      <c r="G12" s="267">
        <f>'Non Unit rate categories'!G12+P12</f>
        <v>0</v>
      </c>
      <c r="H12" s="462">
        <f>'Non Unit rate categories'!H12+Q12</f>
        <v>0</v>
      </c>
      <c r="I12" s="219">
        <f>SUM(D12:H12)</f>
        <v>7.4188199817765215</v>
      </c>
      <c r="J12" s="21"/>
      <c r="K12" s="219" t="str">
        <f>B12</f>
        <v>SA115</v>
      </c>
      <c r="L12" s="219" t="str">
        <f>C12</f>
        <v>Northern Metro HP Main and Gawler Gate Station</v>
      </c>
      <c r="M12" s="268">
        <f>'Non Unit rate categories'!D12*((Dec19Jun21CPI)*(1+'Real Cost Escalation'!E$22)-1)</f>
        <v>7.3792736253651833E-2</v>
      </c>
      <c r="N12" s="267">
        <f>'Non Unit rate categories'!E12*((Dec19Jun21CPI)*(1+'Real Cost Escalation'!F$22)-1)</f>
        <v>0.21422724552286901</v>
      </c>
      <c r="O12" s="267">
        <f>'Non Unit rate categories'!F12*((Dec19Jun21CPI)*(1+'Real Cost Escalation'!G$22)-1)</f>
        <v>0</v>
      </c>
      <c r="P12" s="267">
        <f>'Non Unit rate categories'!G12*((Dec19Jun21CPI)*(1+'Real Cost Escalation'!H$22)-1)</f>
        <v>0</v>
      </c>
      <c r="Q12" s="462">
        <f>'Non Unit rate categories'!H12*((Dec19Jun21CPI)*(1+'Real Cost Escalation'!I$22)-1)</f>
        <v>0</v>
      </c>
      <c r="R12" s="219">
        <f>SUM(M12:Q12)</f>
        <v>0.28801998177652083</v>
      </c>
      <c r="S12" s="50"/>
    </row>
    <row r="13" spans="1:19" s="51" customFormat="1" ht="18" customHeight="1">
      <c r="A13" s="9"/>
      <c r="B13" s="9" t="str">
        <f>'Non Unit rate categories'!B13</f>
        <v>SA116</v>
      </c>
      <c r="C13" s="9" t="str">
        <f>'Non Unit rate categories'!C13</f>
        <v>Southern Metro HP Augmentation</v>
      </c>
      <c r="D13" s="268">
        <f>'Non Unit rate categories'!D13+M13</f>
        <v>3.1977586218905101</v>
      </c>
      <c r="E13" s="267">
        <f>'Non Unit rate categories'!E13+N13</f>
        <v>0</v>
      </c>
      <c r="F13" s="267">
        <f>'Non Unit rate categories'!F13+O13</f>
        <v>0</v>
      </c>
      <c r="G13" s="267">
        <f>'Non Unit rate categories'!G13+P13</f>
        <v>0</v>
      </c>
      <c r="H13" s="462">
        <f>'Non Unit rate categories'!H13+Q13</f>
        <v>0</v>
      </c>
      <c r="I13" s="219">
        <f t="shared" ref="I13" si="0">SUM(D13:H13)</f>
        <v>3.1977586218905101</v>
      </c>
      <c r="J13" s="21"/>
      <c r="K13" s="219" t="str">
        <f>B13</f>
        <v>SA116</v>
      </c>
      <c r="L13" s="219" t="str">
        <f>C13</f>
        <v>Southern Metro HP Augmentation</v>
      </c>
      <c r="M13" s="268">
        <f>'Non Unit rate categories'!D13*((Dec19Jun21CPI)*(1+'Real Cost Escalation'!E$22)-1)</f>
        <v>0.12355862189051003</v>
      </c>
      <c r="N13" s="267">
        <f>'Non Unit rate categories'!E13*((Dec19Jun21CPI)*(1+'Real Cost Escalation'!F$22)-1)</f>
        <v>0</v>
      </c>
      <c r="O13" s="267">
        <f>'Non Unit rate categories'!F13*((Dec19Jun21CPI)*(1+'Real Cost Escalation'!G$22)-1)</f>
        <v>0</v>
      </c>
      <c r="P13" s="267">
        <f>'Non Unit rate categories'!G13*((Dec19Jun21CPI)*(1+'Real Cost Escalation'!H$22)-1)</f>
        <v>0</v>
      </c>
      <c r="Q13" s="462">
        <f>'Non Unit rate categories'!H13*((Dec19Jun21CPI)*(1+'Real Cost Escalation'!I$22)-1)</f>
        <v>0</v>
      </c>
      <c r="R13" s="219">
        <f t="shared" ref="R13" si="1">SUM(M13:Q13)</f>
        <v>0.12355862189051003</v>
      </c>
      <c r="S13" s="50"/>
    </row>
    <row r="14" spans="1:19" s="61" customFormat="1" ht="18" customHeight="1" thickBot="1">
      <c r="A14" s="60"/>
      <c r="B14" s="19" t="s">
        <v>92</v>
      </c>
      <c r="C14" s="19"/>
      <c r="D14" s="170">
        <f t="shared" ref="D14:I14" si="2">SUM(D12:D13)</f>
        <v>5.1075513581441623</v>
      </c>
      <c r="E14" s="169">
        <f t="shared" si="2"/>
        <v>5.5090272455228693</v>
      </c>
      <c r="F14" s="169">
        <f t="shared" si="2"/>
        <v>0</v>
      </c>
      <c r="G14" s="169">
        <f t="shared" si="2"/>
        <v>0</v>
      </c>
      <c r="H14" s="171">
        <f t="shared" si="2"/>
        <v>0</v>
      </c>
      <c r="I14" s="169">
        <f t="shared" si="2"/>
        <v>10.616578603667032</v>
      </c>
      <c r="J14" s="21"/>
      <c r="K14" s="169" t="s">
        <v>92</v>
      </c>
      <c r="L14" s="169"/>
      <c r="M14" s="170">
        <f t="shared" ref="M14:R14" si="3">SUM(M12:M13)</f>
        <v>0.19735135814416188</v>
      </c>
      <c r="N14" s="169">
        <f t="shared" si="3"/>
        <v>0.21422724552286901</v>
      </c>
      <c r="O14" s="169">
        <f t="shared" si="3"/>
        <v>0</v>
      </c>
      <c r="P14" s="169">
        <f t="shared" si="3"/>
        <v>0</v>
      </c>
      <c r="Q14" s="171">
        <f t="shared" si="3"/>
        <v>0</v>
      </c>
      <c r="R14" s="169">
        <f t="shared" si="3"/>
        <v>0.41157860366703086</v>
      </c>
      <c r="S14" s="372"/>
    </row>
    <row r="15" spans="1:19" s="51" customFormat="1" ht="18" customHeight="1">
      <c r="A15" s="9"/>
      <c r="B15" s="9"/>
      <c r="C15" s="9"/>
      <c r="D15" s="219"/>
      <c r="E15" s="219"/>
      <c r="F15" s="219"/>
      <c r="G15" s="219"/>
      <c r="H15" s="219"/>
      <c r="I15" s="219"/>
      <c r="J15" s="21"/>
      <c r="K15" s="219"/>
      <c r="L15" s="219"/>
      <c r="M15" s="219"/>
      <c r="N15" s="219"/>
      <c r="O15" s="219"/>
      <c r="P15" s="219"/>
      <c r="Q15" s="219"/>
      <c r="R15" s="219"/>
      <c r="S15" s="50"/>
    </row>
    <row r="16" spans="1:19" s="429" customFormat="1" ht="18" customHeight="1">
      <c r="A16" s="139"/>
      <c r="B16" s="250" t="s">
        <v>2</v>
      </c>
      <c r="C16" s="250"/>
      <c r="D16" s="464"/>
      <c r="E16" s="464"/>
      <c r="F16" s="464"/>
      <c r="G16" s="464"/>
      <c r="H16" s="464"/>
      <c r="I16" s="464"/>
      <c r="J16" s="428"/>
      <c r="K16" s="464" t="s">
        <v>2</v>
      </c>
      <c r="L16" s="464"/>
      <c r="M16" s="464"/>
      <c r="N16" s="464"/>
      <c r="O16" s="464"/>
      <c r="P16" s="464"/>
      <c r="Q16" s="464"/>
      <c r="R16" s="464"/>
      <c r="S16" s="428"/>
    </row>
    <row r="17" spans="1:19" s="51" customFormat="1">
      <c r="A17" s="50"/>
      <c r="B17" s="9"/>
      <c r="C17" s="9"/>
      <c r="D17" s="219"/>
      <c r="E17" s="219"/>
      <c r="F17" s="219"/>
      <c r="G17" s="219"/>
      <c r="H17" s="219"/>
      <c r="I17" s="219"/>
      <c r="J17" s="21"/>
      <c r="K17" s="321"/>
      <c r="L17" s="321"/>
      <c r="M17" s="321"/>
      <c r="N17" s="321"/>
      <c r="O17" s="321"/>
      <c r="P17" s="321"/>
      <c r="Q17" s="321"/>
      <c r="R17" s="321"/>
      <c r="S17" s="50"/>
    </row>
    <row r="18" spans="1:19" s="255" customFormat="1" ht="33.75">
      <c r="A18" s="9"/>
      <c r="B18" s="72" t="s">
        <v>89</v>
      </c>
      <c r="C18" s="7" t="s">
        <v>90</v>
      </c>
      <c r="D18" s="497" t="s">
        <v>227</v>
      </c>
      <c r="E18" s="498" t="s">
        <v>228</v>
      </c>
      <c r="F18" s="498" t="s">
        <v>229</v>
      </c>
      <c r="G18" s="498" t="s">
        <v>230</v>
      </c>
      <c r="H18" s="499" t="s">
        <v>231</v>
      </c>
      <c r="I18" s="500" t="s">
        <v>226</v>
      </c>
      <c r="J18" s="9"/>
      <c r="K18" s="467" t="s">
        <v>89</v>
      </c>
      <c r="L18" s="468" t="s">
        <v>90</v>
      </c>
      <c r="M18" s="497" t="s">
        <v>227</v>
      </c>
      <c r="N18" s="498" t="s">
        <v>228</v>
      </c>
      <c r="O18" s="498" t="s">
        <v>229</v>
      </c>
      <c r="P18" s="498" t="s">
        <v>230</v>
      </c>
      <c r="Q18" s="499" t="s">
        <v>231</v>
      </c>
      <c r="R18" s="500" t="s">
        <v>226</v>
      </c>
      <c r="S18" s="9"/>
    </row>
    <row r="19" spans="1:19" s="51" customFormat="1" ht="18" customHeight="1">
      <c r="A19" s="9"/>
      <c r="B19" s="9" t="str">
        <f>'Non Unit rate categories'!B19</f>
        <v>SA117</v>
      </c>
      <c r="C19" s="9" t="str">
        <f>'Non Unit rate categories'!C19</f>
        <v>Applications Renewal</v>
      </c>
      <c r="D19" s="268">
        <f>'Non Unit rate categories'!D19+M19</f>
        <v>1.0180360299408764</v>
      </c>
      <c r="E19" s="267">
        <f>'Non Unit rate categories'!E19+N19</f>
        <v>2.8877965399918266</v>
      </c>
      <c r="F19" s="267">
        <f>'Non Unit rate categories'!F19+O19</f>
        <v>2.9486970755761992</v>
      </c>
      <c r="G19" s="267">
        <f>'Non Unit rate categories'!G19+P19</f>
        <v>6.1975879288815632</v>
      </c>
      <c r="H19" s="462">
        <f>'Non Unit rate categories'!H19+Q19</f>
        <v>3.3643649021173259</v>
      </c>
      <c r="I19" s="219">
        <f t="shared" ref="I19:I23" si="4">SUM(D19:H19)</f>
        <v>16.416482476507792</v>
      </c>
      <c r="J19" s="21"/>
      <c r="K19" s="219" t="str">
        <f t="shared" ref="K19:K23" si="5">B19</f>
        <v>SA117</v>
      </c>
      <c r="L19" s="219" t="str">
        <f t="shared" ref="L19:L23" si="6">C19</f>
        <v>Applications Renewal</v>
      </c>
      <c r="M19" s="268">
        <f>'Non Unit rate categories'!D19*((Dec19Jun21CPI)*(1+'Real Cost Escalation'!E$22)-1)</f>
        <v>3.9336029940876385E-2</v>
      </c>
      <c r="N19" s="267">
        <f>'Non Unit rate categories'!E19*((Dec19Jun21CPI)*(1+'Real Cost Escalation'!F$22)-1)</f>
        <v>0.11229653999182648</v>
      </c>
      <c r="O19" s="267">
        <f>'Non Unit rate categories'!F19*((Dec19Jun21CPI)*(1+'Real Cost Escalation'!G$22)-1)</f>
        <v>0.11909707557619904</v>
      </c>
      <c r="P19" s="267">
        <f>'Non Unit rate categories'!G19*((Dec19Jun21CPI)*(1+'Real Cost Escalation'!H$22)-1)</f>
        <v>0.27478792888156395</v>
      </c>
      <c r="Q19" s="462">
        <f>'Non Unit rate categories'!H19*((Dec19Jun21CPI)*(1+'Real Cost Escalation'!I$22)-1)</f>
        <v>0.16876490211732631</v>
      </c>
      <c r="R19" s="219">
        <f t="shared" ref="R19:R20" si="7">SUM(M19:Q19)</f>
        <v>0.7142824765077922</v>
      </c>
      <c r="S19" s="50"/>
    </row>
    <row r="20" spans="1:19" s="51" customFormat="1" ht="18" customHeight="1">
      <c r="A20" s="9"/>
      <c r="B20" s="9" t="str">
        <f>'Non Unit rate categories'!B20</f>
        <v>SA121</v>
      </c>
      <c r="C20" s="9" t="str">
        <f>'Non Unit rate categories'!C20</f>
        <v>AIPM Tool</v>
      </c>
      <c r="D20" s="268">
        <f>'Non Unit rate categories'!D20+M20</f>
        <v>0</v>
      </c>
      <c r="E20" s="267">
        <f>'Non Unit rate categories'!E20+N20</f>
        <v>0</v>
      </c>
      <c r="F20" s="267">
        <f>'Non Unit rate categories'!F20+O20</f>
        <v>2.460686459060673</v>
      </c>
      <c r="G20" s="267">
        <f>'Non Unit rate categories'!G20+P20</f>
        <v>0</v>
      </c>
      <c r="H20" s="462">
        <f>'Non Unit rate categories'!H20+Q20</f>
        <v>0</v>
      </c>
      <c r="I20" s="219">
        <f t="shared" si="4"/>
        <v>2.460686459060673</v>
      </c>
      <c r="J20" s="21"/>
      <c r="K20" s="219" t="str">
        <f t="shared" si="5"/>
        <v>SA121</v>
      </c>
      <c r="L20" s="219" t="str">
        <f t="shared" si="6"/>
        <v>AIPM Tool</v>
      </c>
      <c r="M20" s="268">
        <f>'Non Unit rate categories'!D20*((Dec19Jun21CPI)*(1+'Real Cost Escalation'!E$22)-1)</f>
        <v>0</v>
      </c>
      <c r="N20" s="267">
        <f>'Non Unit rate categories'!E20*((Dec19Jun21CPI)*(1+'Real Cost Escalation'!F$22)-1)</f>
        <v>0</v>
      </c>
      <c r="O20" s="267">
        <f>'Non Unit rate categories'!F20*((Dec19Jun21CPI)*(1+'Real Cost Escalation'!G$22)-1)</f>
        <v>9.9386459060672477E-2</v>
      </c>
      <c r="P20" s="267">
        <f>'Non Unit rate categories'!G20*((Dec19Jun21CPI)*(1+'Real Cost Escalation'!H$22)-1)</f>
        <v>0</v>
      </c>
      <c r="Q20" s="462">
        <f>'Non Unit rate categories'!H20*((Dec19Jun21CPI)*(1+'Real Cost Escalation'!I$22)-1)</f>
        <v>0</v>
      </c>
      <c r="R20" s="219">
        <f t="shared" si="7"/>
        <v>9.9386459060672477E-2</v>
      </c>
      <c r="S20" s="50"/>
    </row>
    <row r="21" spans="1:19" s="51" customFormat="1" ht="18" customHeight="1">
      <c r="A21" s="9"/>
      <c r="B21" s="9" t="str">
        <f>'Non Unit rate categories'!B25</f>
        <v>SA137</v>
      </c>
      <c r="C21" s="9" t="str">
        <f>'Non Unit rate categories'!C25</f>
        <v>Digital customer experience</v>
      </c>
      <c r="D21" s="268">
        <f>'Non Unit rate categories'!D25+M21</f>
        <v>0.37873395167208862</v>
      </c>
      <c r="E21" s="267">
        <f>'Non Unit rate categories'!E25+N21</f>
        <v>1.1975693812036001</v>
      </c>
      <c r="F21" s="267">
        <f>'Non Unit rate categories'!F25+O21</f>
        <v>0.36202196920242136</v>
      </c>
      <c r="G21" s="267">
        <f>'Non Unit rate categories'!G25+P21</f>
        <v>0.30795402976123526</v>
      </c>
      <c r="H21" s="462">
        <f>'Non Unit rate categories'!H25+Q21</f>
        <v>0</v>
      </c>
      <c r="I21" s="219">
        <f>SUM(D21:H21)</f>
        <v>2.2462793318393453</v>
      </c>
      <c r="J21" s="21"/>
      <c r="K21" s="219" t="str">
        <f t="shared" si="5"/>
        <v>SA137</v>
      </c>
      <c r="L21" s="219" t="str">
        <f t="shared" si="6"/>
        <v>Digital customer experience</v>
      </c>
      <c r="M21" s="268">
        <f>'Non Unit rate categories'!D25*((Dec19Jun21CPI)*(1+'Real Cost Escalation'!E$22)-1)</f>
        <v>1.463395167208858E-2</v>
      </c>
      <c r="N21" s="267">
        <f>'Non Unit rate categories'!E25*((Dec19Jun21CPI)*(1+'Real Cost Escalation'!F$22)-1)</f>
        <v>4.6569381203600178E-2</v>
      </c>
      <c r="O21" s="267">
        <f>'Non Unit rate categories'!F25*((Dec19Jun21CPI)*(1+'Real Cost Escalation'!G$22)-1)</f>
        <v>1.4621969202421384E-2</v>
      </c>
      <c r="P21" s="267">
        <f>'Non Unit rate categories'!G25*((Dec19Jun21CPI)*(1+'Real Cost Escalation'!H$22)-1)</f>
        <v>1.3654029761235274E-2</v>
      </c>
      <c r="Q21" s="462">
        <f>'Non Unit rate categories'!H25*((Dec19Jun21CPI)*(1+'Real Cost Escalation'!I$22)-1)</f>
        <v>0</v>
      </c>
      <c r="R21" s="219">
        <f>SUM(M21:Q21)</f>
        <v>8.9479331839345422E-2</v>
      </c>
      <c r="S21" s="50"/>
    </row>
    <row r="22" spans="1:19" s="51" customFormat="1" ht="18" customHeight="1">
      <c r="A22" s="9"/>
      <c r="B22" s="9" t="str">
        <f>'Non Unit rate categories'!B26</f>
        <v>SA138</v>
      </c>
      <c r="C22" s="9" t="str">
        <f>'Non Unit rate categories'!C26</f>
        <v>AGIG IT Strategy &amp; Roadmap</v>
      </c>
      <c r="D22" s="268">
        <f>'Non Unit rate categories'!D26+M22</f>
        <v>0.75965230680067641</v>
      </c>
      <c r="E22" s="267">
        <f>'Non Unit rate categories'!E26+N22</f>
        <v>1.0168414910949422</v>
      </c>
      <c r="F22" s="267">
        <f>'Non Unit rate categories'!F26+O22</f>
        <v>4.4852583697298272</v>
      </c>
      <c r="G22" s="267">
        <f>'Non Unit rate categories'!G26+P22</f>
        <v>5.7573695791685111</v>
      </c>
      <c r="H22" s="462">
        <f>'Non Unit rate categories'!H26+Q22</f>
        <v>2.0984641766492222</v>
      </c>
      <c r="I22" s="219">
        <f>SUM(D22:H22)</f>
        <v>14.11758592344318</v>
      </c>
      <c r="J22" s="21"/>
      <c r="K22" s="219" t="str">
        <f t="shared" si="5"/>
        <v>SA138</v>
      </c>
      <c r="L22" s="219" t="str">
        <f t="shared" si="6"/>
        <v>AGIG IT Strategy &amp; Roadmap</v>
      </c>
      <c r="M22" s="268">
        <f>'Non Unit rate categories'!D26*((Dec19Jun21CPI)*(1+'Real Cost Escalation'!E$22)-1)</f>
        <v>2.935230680067643E-2</v>
      </c>
      <c r="N22" s="267">
        <f>'Non Unit rate categories'!E26*((Dec19Jun21CPI)*(1+'Real Cost Escalation'!F$22)-1)</f>
        <v>3.9541491094942177E-2</v>
      </c>
      <c r="O22" s="267">
        <f>'Non Unit rate categories'!F26*((Dec19Jun21CPI)*(1+'Real Cost Escalation'!G$22)-1)</f>
        <v>0.18115836972982693</v>
      </c>
      <c r="P22" s="267">
        <f>'Non Unit rate categories'!G26*((Dec19Jun21CPI)*(1+'Real Cost Escalation'!H$22)-1)</f>
        <v>0.2552695791685104</v>
      </c>
      <c r="Q22" s="462">
        <f>'Non Unit rate categories'!H26*((Dec19Jun21CPI)*(1+'Real Cost Escalation'!I$22)-1)</f>
        <v>0.10526417664922232</v>
      </c>
      <c r="R22" s="219">
        <f>SUM(M22:Q22)</f>
        <v>0.61058592344317819</v>
      </c>
      <c r="S22" s="50"/>
    </row>
    <row r="23" spans="1:19" s="51" customFormat="1" ht="18" customHeight="1">
      <c r="A23" s="9"/>
      <c r="B23" s="9" t="str">
        <f>'Non Unit rate categories'!B27</f>
        <v>SA139</v>
      </c>
      <c r="C23" s="9" t="str">
        <f>'Non Unit rate categories'!C27</f>
        <v>IT Infrastructure</v>
      </c>
      <c r="D23" s="268">
        <f>'Non Unit rate categories'!D27+M23</f>
        <v>2.5068630143634536E-2</v>
      </c>
      <c r="E23" s="267">
        <f>'Non Unit rate categories'!E27+N23</f>
        <v>1.1653151233258316E-2</v>
      </c>
      <c r="F23" s="267">
        <f>'Non Unit rate categories'!F27+O23</f>
        <v>3.6160513331387513E-2</v>
      </c>
      <c r="G23" s="267">
        <f>'Non Unit rate categories'!G27+P23</f>
        <v>2.521811796549701E-2</v>
      </c>
      <c r="H23" s="462">
        <f>'Non Unit rate categories'!H27+Q23</f>
        <v>5.6430704328917482E-2</v>
      </c>
      <c r="I23" s="219">
        <f t="shared" si="4"/>
        <v>0.15453111700269487</v>
      </c>
      <c r="J23" s="21"/>
      <c r="K23" s="219" t="str">
        <f t="shared" si="5"/>
        <v>SA139</v>
      </c>
      <c r="L23" s="219" t="str">
        <f t="shared" si="6"/>
        <v>IT Infrastructure</v>
      </c>
      <c r="M23" s="268">
        <f>'Non Unit rate categories'!D27*((Dec19Jun21CPI)*(1+'Real Cost Escalation'!E$22)-1)</f>
        <v>9.686301436345365E-4</v>
      </c>
      <c r="N23" s="267">
        <f>'Non Unit rate categories'!E27*((Dec19Jun21CPI)*(1+'Real Cost Escalation'!F$22)-1)</f>
        <v>4.531512332583162E-4</v>
      </c>
      <c r="O23" s="267">
        <f>'Non Unit rate categories'!F27*((Dec19Jun21CPI)*(1+'Real Cost Escalation'!G$22)-1)</f>
        <v>1.460513331387513E-3</v>
      </c>
      <c r="P23" s="267">
        <f>'Non Unit rate categories'!G27*((Dec19Jun21CPI)*(1+'Real Cost Escalation'!H$22)-1)</f>
        <v>1.1181179654970101E-3</v>
      </c>
      <c r="Q23" s="462">
        <f>'Non Unit rate categories'!H27*((Dec19Jun21CPI)*(1+'Real Cost Escalation'!I$22)-1)</f>
        <v>2.8307043289174773E-3</v>
      </c>
      <c r="R23" s="219">
        <f t="shared" ref="R23" si="8">SUM(M23:Q23)</f>
        <v>6.8311170026948533E-3</v>
      </c>
      <c r="S23" s="50"/>
    </row>
    <row r="24" spans="1:19" s="397" customFormat="1" ht="18" customHeight="1" thickBot="1">
      <c r="A24" s="57"/>
      <c r="B24" s="17" t="s">
        <v>93</v>
      </c>
      <c r="C24" s="17"/>
      <c r="D24" s="405">
        <f t="shared" ref="D24:I24" si="9">SUM(D19:D23)</f>
        <v>2.1814909185572762</v>
      </c>
      <c r="E24" s="328">
        <f t="shared" si="9"/>
        <v>5.1138605635236276</v>
      </c>
      <c r="F24" s="328">
        <f t="shared" si="9"/>
        <v>10.292824386900508</v>
      </c>
      <c r="G24" s="328">
        <f t="shared" si="9"/>
        <v>12.288129655776807</v>
      </c>
      <c r="H24" s="406">
        <f t="shared" si="9"/>
        <v>5.5192597830954657</v>
      </c>
      <c r="I24" s="328">
        <f t="shared" si="9"/>
        <v>35.395565307853687</v>
      </c>
      <c r="J24" s="227"/>
      <c r="K24" s="328" t="s">
        <v>93</v>
      </c>
      <c r="L24" s="328"/>
      <c r="M24" s="405">
        <f t="shared" ref="M24:R24" si="10">SUM(M19:M23)</f>
        <v>8.4290918557275926E-2</v>
      </c>
      <c r="N24" s="328">
        <f t="shared" si="10"/>
        <v>0.19886056352362716</v>
      </c>
      <c r="O24" s="328">
        <f t="shared" si="10"/>
        <v>0.41572438690050739</v>
      </c>
      <c r="P24" s="328">
        <f t="shared" si="10"/>
        <v>0.54482965577680653</v>
      </c>
      <c r="Q24" s="406">
        <f t="shared" si="10"/>
        <v>0.27685978309546611</v>
      </c>
      <c r="R24" s="328">
        <f t="shared" si="10"/>
        <v>1.5205653078536832</v>
      </c>
      <c r="S24" s="396"/>
    </row>
    <row r="25" spans="1:19" s="51" customFormat="1" ht="18" customHeight="1">
      <c r="A25" s="9"/>
      <c r="B25" s="9"/>
      <c r="C25" s="9"/>
      <c r="D25" s="219"/>
      <c r="E25" s="219"/>
      <c r="F25" s="219"/>
      <c r="G25" s="219"/>
      <c r="H25" s="219"/>
      <c r="I25" s="219"/>
      <c r="J25" s="21"/>
      <c r="K25" s="219"/>
      <c r="L25" s="219"/>
      <c r="M25" s="219"/>
      <c r="N25" s="219"/>
      <c r="O25" s="219"/>
      <c r="P25" s="219"/>
      <c r="Q25" s="219"/>
      <c r="R25" s="219"/>
      <c r="S25" s="50"/>
    </row>
    <row r="26" spans="1:19" s="429" customFormat="1" ht="18" customHeight="1">
      <c r="A26" s="139"/>
      <c r="B26" s="250" t="s">
        <v>102</v>
      </c>
      <c r="C26" s="250"/>
      <c r="D26" s="464"/>
      <c r="E26" s="464"/>
      <c r="F26" s="464"/>
      <c r="G26" s="464"/>
      <c r="H26" s="464"/>
      <c r="I26" s="464"/>
      <c r="J26" s="428"/>
      <c r="K26" s="464" t="s">
        <v>102</v>
      </c>
      <c r="L26" s="464"/>
      <c r="M26" s="464"/>
      <c r="N26" s="464"/>
      <c r="O26" s="464"/>
      <c r="P26" s="464"/>
      <c r="Q26" s="464"/>
      <c r="R26" s="464"/>
      <c r="S26" s="428"/>
    </row>
    <row r="27" spans="1:19" s="51" customFormat="1">
      <c r="A27" s="50"/>
      <c r="B27" s="9"/>
      <c r="C27" s="9"/>
      <c r="D27" s="219"/>
      <c r="E27" s="219"/>
      <c r="F27" s="219"/>
      <c r="G27" s="219"/>
      <c r="H27" s="219"/>
      <c r="I27" s="219"/>
      <c r="J27" s="21"/>
      <c r="K27" s="321"/>
      <c r="L27" s="321"/>
      <c r="M27" s="321"/>
      <c r="N27" s="321"/>
      <c r="O27" s="321"/>
      <c r="P27" s="321"/>
      <c r="Q27" s="321"/>
      <c r="R27" s="321"/>
      <c r="S27" s="50"/>
    </row>
    <row r="28" spans="1:19" s="255" customFormat="1" ht="33.75">
      <c r="A28" s="9"/>
      <c r="B28" s="72" t="s">
        <v>89</v>
      </c>
      <c r="C28" s="7" t="s">
        <v>90</v>
      </c>
      <c r="D28" s="497" t="s">
        <v>227</v>
      </c>
      <c r="E28" s="498" t="s">
        <v>228</v>
      </c>
      <c r="F28" s="498" t="s">
        <v>229</v>
      </c>
      <c r="G28" s="498" t="s">
        <v>230</v>
      </c>
      <c r="H28" s="499" t="s">
        <v>231</v>
      </c>
      <c r="I28" s="500" t="s">
        <v>226</v>
      </c>
      <c r="J28" s="9"/>
      <c r="K28" s="467" t="s">
        <v>89</v>
      </c>
      <c r="L28" s="468" t="s">
        <v>90</v>
      </c>
      <c r="M28" s="497" t="s">
        <v>227</v>
      </c>
      <c r="N28" s="498" t="s">
        <v>228</v>
      </c>
      <c r="O28" s="498" t="s">
        <v>229</v>
      </c>
      <c r="P28" s="498" t="s">
        <v>230</v>
      </c>
      <c r="Q28" s="499" t="s">
        <v>231</v>
      </c>
      <c r="R28" s="500" t="s">
        <v>226</v>
      </c>
      <c r="S28" s="9"/>
    </row>
    <row r="29" spans="1:19" s="51" customFormat="1" ht="18" customHeight="1">
      <c r="A29" s="9"/>
      <c r="B29" s="9" t="str">
        <f>'Non Unit rate categories'!B33</f>
        <v>SA101</v>
      </c>
      <c r="C29" s="9" t="str">
        <f>'Non Unit rate categories'!C33</f>
        <v>DCVG Dig Up and Repair TP</v>
      </c>
      <c r="D29" s="268">
        <f>'Non Unit rate categories'!D33+M29</f>
        <v>0.24975012852641712</v>
      </c>
      <c r="E29" s="267">
        <f>'Non Unit rate categories'!E33+N29</f>
        <v>0.2690629382964822</v>
      </c>
      <c r="F29" s="267">
        <f>'Non Unit rate categories'!F33+O29</f>
        <v>0.26948440194515305</v>
      </c>
      <c r="G29" s="267">
        <f>'Non Unit rate categories'!G33+P29</f>
        <v>0.27059773053433722</v>
      </c>
      <c r="H29" s="462">
        <f>'Non Unit rate categories'!H33+Q29</f>
        <v>0.25278007666740832</v>
      </c>
      <c r="I29" s="219">
        <f t="shared" ref="I29:I52" si="11">SUM(D29:H29)</f>
        <v>1.3116752759697978</v>
      </c>
      <c r="J29" s="21"/>
      <c r="K29" s="219" t="str">
        <f t="shared" ref="K29:K39" si="12">B29</f>
        <v>SA101</v>
      </c>
      <c r="L29" s="219" t="str">
        <f t="shared" ref="L29:L39" si="13">C29</f>
        <v>DCVG Dig Up and Repair TP</v>
      </c>
      <c r="M29" s="268">
        <f>'Non Unit rate categories'!D33*((Dec19Jun21CPI)*(1+'Real Cost Escalation'!E$22)-1)</f>
        <v>9.6501285264171052E-3</v>
      </c>
      <c r="N29" s="267">
        <f>'Non Unit rate categories'!E33*((Dec19Jun21CPI)*(1+'Real Cost Escalation'!F$22)-1)</f>
        <v>1.0462938296482194E-2</v>
      </c>
      <c r="O29" s="267">
        <f>'Non Unit rate categories'!F33*((Dec19Jun21CPI)*(1+'Real Cost Escalation'!G$22)-1)</f>
        <v>1.0884401945153051E-2</v>
      </c>
      <c r="P29" s="267">
        <f>'Non Unit rate categories'!G33*((Dec19Jun21CPI)*(1+'Real Cost Escalation'!H$22)-1)</f>
        <v>1.1997730534337213E-2</v>
      </c>
      <c r="Q29" s="462">
        <f>'Non Unit rate categories'!H33*((Dec19Jun21CPI)*(1+'Real Cost Escalation'!I$22)-1)</f>
        <v>1.2680076667408327E-2</v>
      </c>
      <c r="R29" s="219">
        <f t="shared" ref="R29" si="14">SUM(M29:Q29)</f>
        <v>5.5675275969797891E-2</v>
      </c>
      <c r="S29" s="50"/>
    </row>
    <row r="30" spans="1:19" s="51" customFormat="1" ht="18" customHeight="1">
      <c r="A30" s="9"/>
      <c r="B30" s="9" t="str">
        <f>'Non Unit rate categories'!B34</f>
        <v>SA103</v>
      </c>
      <c r="C30" s="9" t="str">
        <f>'Non Unit rate categories'!C34</f>
        <v>Replacement of Valves</v>
      </c>
      <c r="D30" s="268">
        <f>'Non Unit rate categories'!D34+M30</f>
        <v>0.64928792264135604</v>
      </c>
      <c r="E30" s="267">
        <f>'Non Unit rate categories'!E34+N30</f>
        <v>1.0541940026372614</v>
      </c>
      <c r="F30" s="267">
        <f>'Non Unit rate categories'!F34+O30</f>
        <v>1.5142605741164035</v>
      </c>
      <c r="G30" s="267">
        <f>'Non Unit rate categories'!G34+P30</f>
        <v>0.88514547663958176</v>
      </c>
      <c r="H30" s="462">
        <f>'Non Unit rate categories'!H34+Q30</f>
        <v>0.31068471730342434</v>
      </c>
      <c r="I30" s="219">
        <f>SUM(D30:H30)</f>
        <v>4.4135726933380264</v>
      </c>
      <c r="J30" s="21"/>
      <c r="K30" s="219" t="str">
        <f t="shared" si="12"/>
        <v>SA103</v>
      </c>
      <c r="L30" s="219" t="str">
        <f t="shared" si="13"/>
        <v>Replacement of Valves</v>
      </c>
      <c r="M30" s="268">
        <f>'Non Unit rate categories'!D34*((Dec19Jun21CPI)*(1+'Real Cost Escalation'!E$22)-1)</f>
        <v>2.5087922641355925E-2</v>
      </c>
      <c r="N30" s="267">
        <f>'Non Unit rate categories'!E34*((Dec19Jun21CPI)*(1+'Real Cost Escalation'!F$22)-1)</f>
        <v>4.0994002637261252E-2</v>
      </c>
      <c r="O30" s="267">
        <f>'Non Unit rate categories'!F34*((Dec19Jun21CPI)*(1+'Real Cost Escalation'!G$22)-1)</f>
        <v>6.116057411640332E-2</v>
      </c>
      <c r="P30" s="267">
        <f>'Non Unit rate categories'!G34*((Dec19Jun21CPI)*(1+'Real Cost Escalation'!H$22)-1)</f>
        <v>3.9245476639581778E-2</v>
      </c>
      <c r="Q30" s="462">
        <f>'Non Unit rate categories'!H34*((Dec19Jun21CPI)*(1+'Real Cost Escalation'!I$22)-1)</f>
        <v>1.5584717303424393E-2</v>
      </c>
      <c r="R30" s="219">
        <f>SUM(M30:Q30)</f>
        <v>0.18207269333802667</v>
      </c>
      <c r="S30" s="50"/>
    </row>
    <row r="31" spans="1:19" s="51" customFormat="1" ht="18" customHeight="1">
      <c r="A31" s="9"/>
      <c r="B31" s="9" t="str">
        <f>'Non Unit rate categories'!B35</f>
        <v>SA104</v>
      </c>
      <c r="C31" s="9" t="str">
        <f>'Non Unit rate categories'!C35</f>
        <v>TP M53 Replacement</v>
      </c>
      <c r="D31" s="268">
        <f>'Non Unit rate categories'!D35+M31</f>
        <v>0</v>
      </c>
      <c r="E31" s="267">
        <f>'Non Unit rate categories'!E35+N31</f>
        <v>0</v>
      </c>
      <c r="F31" s="267">
        <f>'Non Unit rate categories'!F35+O31</f>
        <v>0</v>
      </c>
      <c r="G31" s="267">
        <f>'Non Unit rate categories'!G35+P31</f>
        <v>0</v>
      </c>
      <c r="H31" s="462">
        <f>'Non Unit rate categories'!H35+Q31</f>
        <v>0</v>
      </c>
      <c r="I31" s="219">
        <f t="shared" si="11"/>
        <v>0</v>
      </c>
      <c r="J31" s="21"/>
      <c r="K31" s="219" t="str">
        <f t="shared" si="12"/>
        <v>SA104</v>
      </c>
      <c r="L31" s="219" t="str">
        <f t="shared" si="13"/>
        <v>TP M53 Replacement</v>
      </c>
      <c r="M31" s="268">
        <f>'Non Unit rate categories'!D35*((Dec19Jun21CPI)*(1+'Real Cost Escalation'!E$22)-1)</f>
        <v>0</v>
      </c>
      <c r="N31" s="267">
        <f>'Non Unit rate categories'!E35*((Dec19Jun21CPI)*(1+'Real Cost Escalation'!F$22)-1)</f>
        <v>0</v>
      </c>
      <c r="O31" s="267">
        <f>'Non Unit rate categories'!F35*((Dec19Jun21CPI)*(1+'Real Cost Escalation'!G$22)-1)</f>
        <v>0</v>
      </c>
      <c r="P31" s="267">
        <f>'Non Unit rate categories'!G35*((Dec19Jun21CPI)*(1+'Real Cost Escalation'!H$22)-1)</f>
        <v>0</v>
      </c>
      <c r="Q31" s="462">
        <f>'Non Unit rate categories'!H35*((Dec19Jun21CPI)*(1+'Real Cost Escalation'!I$22)-1)</f>
        <v>0</v>
      </c>
      <c r="R31" s="219">
        <f t="shared" ref="R31:R32" si="15">SUM(M31:Q31)</f>
        <v>0</v>
      </c>
      <c r="S31" s="50"/>
    </row>
    <row r="32" spans="1:19" s="51" customFormat="1" ht="18" customHeight="1">
      <c r="A32" s="9"/>
      <c r="B32" s="9" t="str">
        <f>'Non Unit rate categories'!B36</f>
        <v>SA105</v>
      </c>
      <c r="C32" s="9" t="str">
        <f>'Non Unit rate categories'!C36</f>
        <v>TP Modifications for ILI</v>
      </c>
      <c r="D32" s="268">
        <f>'Non Unit rate categories'!D36+M32</f>
        <v>1.8701614164000222</v>
      </c>
      <c r="E32" s="267">
        <f>'Non Unit rate categories'!E36+N32</f>
        <v>4.106487257805707</v>
      </c>
      <c r="F32" s="267">
        <f>'Non Unit rate categories'!F36+O32</f>
        <v>4.424400330002074</v>
      </c>
      <c r="G32" s="267">
        <f>'Non Unit rate categories'!G36+P32</f>
        <v>7.3928848646486696</v>
      </c>
      <c r="H32" s="462">
        <f>'Non Unit rate categories'!H36+Q32</f>
        <v>7.1817546563378842</v>
      </c>
      <c r="I32" s="219">
        <f t="shared" si="11"/>
        <v>24.975688525194354</v>
      </c>
      <c r="J32" s="21"/>
      <c r="K32" s="219" t="str">
        <f t="shared" si="12"/>
        <v>SA105</v>
      </c>
      <c r="L32" s="219" t="str">
        <f t="shared" si="13"/>
        <v>TP Modifications for ILI</v>
      </c>
      <c r="M32" s="268">
        <f>'Non Unit rate categories'!D36*((Dec19Jun21CPI)*(1+'Real Cost Escalation'!E$22)-1)</f>
        <v>7.2261416400022122E-2</v>
      </c>
      <c r="N32" s="267">
        <f>'Non Unit rate categories'!E36*((Dec19Jun21CPI)*(1+'Real Cost Escalation'!F$22)-1)</f>
        <v>0.15968725780570736</v>
      </c>
      <c r="O32" s="267">
        <f>'Non Unit rate categories'!F36*((Dec19Jun21CPI)*(1+'Real Cost Escalation'!G$22)-1)</f>
        <v>0.17870033000207389</v>
      </c>
      <c r="P32" s="267">
        <f>'Non Unit rate categories'!G36*((Dec19Jun21CPI)*(1+'Real Cost Escalation'!H$22)-1)</f>
        <v>0.32778486464866918</v>
      </c>
      <c r="Q32" s="462">
        <f>'Non Unit rate categories'!H36*((Dec19Jun21CPI)*(1+'Real Cost Escalation'!I$22)-1)</f>
        <v>0.36025465633788384</v>
      </c>
      <c r="R32" s="219">
        <f t="shared" si="15"/>
        <v>1.0986885251943563</v>
      </c>
      <c r="S32" s="50"/>
    </row>
    <row r="33" spans="1:19" s="51" customFormat="1" ht="18" customHeight="1">
      <c r="A33" s="9"/>
      <c r="B33" s="9" t="str">
        <f>'Non Unit rate categories'!B37</f>
        <v>SA107</v>
      </c>
      <c r="C33" s="9" t="str">
        <f>'Non Unit rate categories'!C37</f>
        <v>Additional emergency isolation valves</v>
      </c>
      <c r="D33" s="268">
        <f>'Non Unit rate categories'!D37+M33</f>
        <v>7.0837083517905047E-2</v>
      </c>
      <c r="E33" s="267">
        <f>'Non Unit rate categories'!E37+N33</f>
        <v>0.45936305977531666</v>
      </c>
      <c r="F33" s="267">
        <f>'Non Unit rate categories'!F37+O33</f>
        <v>0.4600826119829276</v>
      </c>
      <c r="G33" s="267">
        <f>'Non Unit rate categories'!G37+P33</f>
        <v>0.46198336438866927</v>
      </c>
      <c r="H33" s="462">
        <f>'Non Unit rate categories'!H37+Q33</f>
        <v>0.39311986933615267</v>
      </c>
      <c r="I33" s="219">
        <f>SUM(D33:H33)</f>
        <v>1.8453859890009712</v>
      </c>
      <c r="J33" s="21"/>
      <c r="K33" s="219" t="str">
        <f t="shared" si="12"/>
        <v>SA107</v>
      </c>
      <c r="L33" s="219" t="str">
        <f t="shared" si="13"/>
        <v>Additional emergency isolation valves</v>
      </c>
      <c r="M33" s="268">
        <f>'Non Unit rate categories'!D37*((Dec19Jun21CPI)*(1+'Real Cost Escalation'!E$22)-1)</f>
        <v>2.7370835179050595E-3</v>
      </c>
      <c r="N33" s="267">
        <f>'Non Unit rate categories'!E37*((Dec19Jun21CPI)*(1+'Real Cost Escalation'!F$22)-1)</f>
        <v>1.7863059775316662E-2</v>
      </c>
      <c r="O33" s="267">
        <f>'Non Unit rate categories'!F37*((Dec19Jun21CPI)*(1+'Real Cost Escalation'!G$22)-1)</f>
        <v>1.8582611982927578E-2</v>
      </c>
      <c r="P33" s="267">
        <f>'Non Unit rate categories'!G37*((Dec19Jun21CPI)*(1+'Real Cost Escalation'!H$22)-1)</f>
        <v>2.0483364388669295E-2</v>
      </c>
      <c r="Q33" s="462">
        <f>'Non Unit rate categories'!H37*((Dec19Jun21CPI)*(1+'Real Cost Escalation'!I$22)-1)</f>
        <v>1.9719869336152721E-2</v>
      </c>
      <c r="R33" s="219">
        <f>SUM(M33:Q33)</f>
        <v>7.938598900097131E-2</v>
      </c>
      <c r="S33" s="50"/>
    </row>
    <row r="34" spans="1:19" s="51" customFormat="1" ht="18" customHeight="1">
      <c r="A34" s="9"/>
      <c r="B34" s="9" t="str">
        <f>'Non Unit rate categories'!B38</f>
        <v>SA108</v>
      </c>
      <c r="C34" s="9" t="str">
        <f>'Non Unit rate categories'!C38</f>
        <v>I and C Meter Set Refurbishment</v>
      </c>
      <c r="D34" s="268">
        <f>'Non Unit rate categories'!D38+M34</f>
        <v>0.27866746952197891</v>
      </c>
      <c r="E34" s="267">
        <f>'Non Unit rate categories'!E38+N34</f>
        <v>0.27873921565981274</v>
      </c>
      <c r="F34" s="267">
        <f>'Non Unit rate categories'!F38+O34</f>
        <v>0.2791758363538534</v>
      </c>
      <c r="G34" s="267">
        <f>'Non Unit rate categories'!G38+P34</f>
        <v>0.28032920344218459</v>
      </c>
      <c r="H34" s="462">
        <f>'Non Unit rate categories'!H38+Q34</f>
        <v>0.2820482404797946</v>
      </c>
      <c r="I34" s="219">
        <f>SUM(D34:H34)</f>
        <v>1.3989599654576244</v>
      </c>
      <c r="J34" s="21"/>
      <c r="K34" s="219" t="str">
        <f t="shared" si="12"/>
        <v>SA108</v>
      </c>
      <c r="L34" s="219" t="str">
        <f t="shared" si="13"/>
        <v>I and C Meter Set Refurbishment</v>
      </c>
      <c r="M34" s="268">
        <f>'Non Unit rate categories'!D38*((Dec19Jun21CPI)*(1+'Real Cost Escalation'!E$22)-1)</f>
        <v>1.0767469521978934E-2</v>
      </c>
      <c r="N34" s="267">
        <f>'Non Unit rate categories'!E38*((Dec19Jun21CPI)*(1+'Real Cost Escalation'!F$22)-1)</f>
        <v>1.0839215659812759E-2</v>
      </c>
      <c r="O34" s="267">
        <f>'Non Unit rate categories'!F38*((Dec19Jun21CPI)*(1+'Real Cost Escalation'!G$22)-1)</f>
        <v>1.1275836353853449E-2</v>
      </c>
      <c r="P34" s="267">
        <f>'Non Unit rate categories'!G38*((Dec19Jun21CPI)*(1+'Real Cost Escalation'!H$22)-1)</f>
        <v>1.2429203442184606E-2</v>
      </c>
      <c r="Q34" s="462">
        <f>'Non Unit rate categories'!H38*((Dec19Jun21CPI)*(1+'Real Cost Escalation'!I$22)-1)</f>
        <v>1.4148240479794629E-2</v>
      </c>
      <c r="R34" s="219">
        <f>SUM(M34:Q34)</f>
        <v>5.9459965457624379E-2</v>
      </c>
      <c r="S34" s="50"/>
    </row>
    <row r="35" spans="1:19" s="51" customFormat="1" ht="18" customHeight="1">
      <c r="A35" s="9"/>
      <c r="B35" s="9" t="str">
        <f>'Non Unit rate categories'!B39</f>
        <v>SA112</v>
      </c>
      <c r="C35" s="9" t="str">
        <f>'Non Unit rate categories'!C39</f>
        <v>CP Assets Replacement</v>
      </c>
      <c r="D35" s="268">
        <f>'Non Unit rate categories'!D39+M35</f>
        <v>0.34378349636810018</v>
      </c>
      <c r="E35" s="267">
        <f>'Non Unit rate categories'!E39+N35</f>
        <v>0.34387200737427442</v>
      </c>
      <c r="F35" s="267">
        <f>'Non Unit rate categories'!F39+O35</f>
        <v>0.34441065291134221</v>
      </c>
      <c r="G35" s="267">
        <f>'Non Unit rate categories'!G39+P35</f>
        <v>0.34583352645629717</v>
      </c>
      <c r="H35" s="462">
        <f>'Non Unit rate categories'!H39+Q35</f>
        <v>0.34795424964006022</v>
      </c>
      <c r="I35" s="219">
        <f t="shared" si="11"/>
        <v>1.7258539327500744</v>
      </c>
      <c r="J35" s="21"/>
      <c r="K35" s="219" t="str">
        <f t="shared" si="12"/>
        <v>SA112</v>
      </c>
      <c r="L35" s="219" t="str">
        <f t="shared" si="13"/>
        <v>CP Assets Replacement</v>
      </c>
      <c r="M35" s="268">
        <f>'Non Unit rate categories'!D39*((Dec19Jun21CPI)*(1+'Real Cost Escalation'!E$22)-1)</f>
        <v>1.3283496368100179E-2</v>
      </c>
      <c r="N35" s="267">
        <f>'Non Unit rate categories'!E39*((Dec19Jun21CPI)*(1+'Real Cost Escalation'!F$22)-1)</f>
        <v>1.337200737427442E-2</v>
      </c>
      <c r="O35" s="267">
        <f>'Non Unit rate categories'!F39*((Dec19Jun21CPI)*(1+'Real Cost Escalation'!G$22)-1)</f>
        <v>1.3910652911342164E-2</v>
      </c>
      <c r="P35" s="267">
        <f>'Non Unit rate categories'!G39*((Dec19Jun21CPI)*(1+'Real Cost Escalation'!H$22)-1)</f>
        <v>1.5333526456297174E-2</v>
      </c>
      <c r="Q35" s="462">
        <f>'Non Unit rate categories'!H39*((Dec19Jun21CPI)*(1+'Real Cost Escalation'!I$22)-1)</f>
        <v>1.745424964006019E-2</v>
      </c>
      <c r="R35" s="219">
        <f t="shared" ref="R35:R37" si="16">SUM(M35:Q35)</f>
        <v>7.3353932750074125E-2</v>
      </c>
      <c r="S35" s="50"/>
    </row>
    <row r="36" spans="1:19" s="51" customFormat="1" ht="18" customHeight="1">
      <c r="A36" s="9"/>
      <c r="B36" s="9" t="str">
        <f>'Non Unit rate categories'!B40</f>
        <v>SA126</v>
      </c>
      <c r="C36" s="9" t="str">
        <f>'Non Unit rate categories'!C40</f>
        <v>CP Remote Monitoring</v>
      </c>
      <c r="D36" s="268">
        <f>'Non Unit rate categories'!D40+M36</f>
        <v>0.31351390561375309</v>
      </c>
      <c r="E36" s="267">
        <f>'Non Unit rate categories'!E40+N36</f>
        <v>0.18291285596489393</v>
      </c>
      <c r="F36" s="267">
        <f>'Non Unit rate categories'!F40+O36</f>
        <v>0</v>
      </c>
      <c r="G36" s="267">
        <f>'Non Unit rate categories'!G40+P36</f>
        <v>0</v>
      </c>
      <c r="H36" s="462">
        <f>'Non Unit rate categories'!H40+Q36</f>
        <v>0</v>
      </c>
      <c r="I36" s="219">
        <f t="shared" si="11"/>
        <v>0.49642676157864701</v>
      </c>
      <c r="J36" s="21"/>
      <c r="K36" s="219" t="str">
        <f t="shared" si="12"/>
        <v>SA126</v>
      </c>
      <c r="L36" s="219" t="str">
        <f t="shared" si="13"/>
        <v>CP Remote Monitoring</v>
      </c>
      <c r="M36" s="268">
        <f>'Non Unit rate categories'!D40*((Dec19Jun21CPI)*(1+'Real Cost Escalation'!E$22)-1)</f>
        <v>1.2113905613753083E-2</v>
      </c>
      <c r="N36" s="267">
        <f>'Non Unit rate categories'!E40*((Dec19Jun21CPI)*(1+'Real Cost Escalation'!F$22)-1)</f>
        <v>7.1128559648939282E-3</v>
      </c>
      <c r="O36" s="267">
        <f>'Non Unit rate categories'!F40*((Dec19Jun21CPI)*(1+'Real Cost Escalation'!G$22)-1)</f>
        <v>0</v>
      </c>
      <c r="P36" s="267">
        <f>'Non Unit rate categories'!G40*((Dec19Jun21CPI)*(1+'Real Cost Escalation'!H$22)-1)</f>
        <v>0</v>
      </c>
      <c r="Q36" s="462">
        <f>'Non Unit rate categories'!H40*((Dec19Jun21CPI)*(1+'Real Cost Escalation'!I$22)-1)</f>
        <v>0</v>
      </c>
      <c r="R36" s="219">
        <f t="shared" si="16"/>
        <v>1.9226761578647011E-2</v>
      </c>
      <c r="S36" s="50"/>
    </row>
    <row r="37" spans="1:19" s="51" customFormat="1" ht="18" customHeight="1">
      <c r="A37" s="9"/>
      <c r="B37" s="9" t="str">
        <f>'Non Unit rate categories'!B41</f>
        <v>SA127</v>
      </c>
      <c r="C37" s="9" t="str">
        <f>'Non Unit rate categories'!C41</f>
        <v>Isolated Steel Sections from CP</v>
      </c>
      <c r="D37" s="268">
        <f>'Non Unit rate categories'!D41+M37</f>
        <v>0.1133809413135338</v>
      </c>
      <c r="E37" s="267">
        <f>'Non Unit rate categories'!E41+N37</f>
        <v>0.28779121706421879</v>
      </c>
      <c r="F37" s="267">
        <f>'Non Unit rate categories'!F41+O37</f>
        <v>0.27740428382753185</v>
      </c>
      <c r="G37" s="267">
        <f>'Non Unit rate categories'!G41+P37</f>
        <v>0.27855033205042756</v>
      </c>
      <c r="H37" s="462">
        <f>'Non Unit rate categories'!H41+Q37</f>
        <v>0.26762472090318695</v>
      </c>
      <c r="I37" s="219">
        <f t="shared" si="11"/>
        <v>1.2247514951588989</v>
      </c>
      <c r="J37" s="21"/>
      <c r="K37" s="219" t="str">
        <f t="shared" si="12"/>
        <v>SA127</v>
      </c>
      <c r="L37" s="219" t="str">
        <f t="shared" si="13"/>
        <v>Isolated Steel Sections from CP</v>
      </c>
      <c r="M37" s="268">
        <f>'Non Unit rate categories'!D41*((Dec19Jun21CPI)*(1+'Real Cost Escalation'!E$22)-1)</f>
        <v>4.3809413135337955E-3</v>
      </c>
      <c r="N37" s="267">
        <f>'Non Unit rate categories'!E41*((Dec19Jun21CPI)*(1+'Real Cost Escalation'!F$22)-1)</f>
        <v>1.1191217064218774E-2</v>
      </c>
      <c r="O37" s="267">
        <f>'Non Unit rate categories'!F41*((Dec19Jun21CPI)*(1+'Real Cost Escalation'!G$22)-1)</f>
        <v>1.1204283827531872E-2</v>
      </c>
      <c r="P37" s="267">
        <f>'Non Unit rate categories'!G41*((Dec19Jun21CPI)*(1+'Real Cost Escalation'!H$22)-1)</f>
        <v>1.2350332050427557E-2</v>
      </c>
      <c r="Q37" s="462">
        <f>'Non Unit rate categories'!H41*((Dec19Jun21CPI)*(1+'Real Cost Escalation'!I$22)-1)</f>
        <v>1.342472090318699E-2</v>
      </c>
      <c r="R37" s="219">
        <f t="shared" si="16"/>
        <v>5.2551495158898988E-2</v>
      </c>
      <c r="S37" s="50"/>
    </row>
    <row r="38" spans="1:19" s="51" customFormat="1" ht="18" customHeight="1">
      <c r="A38" s="9"/>
      <c r="B38" s="9" t="str">
        <f>'Non Unit rate categories'!B42</f>
        <v>SA129</v>
      </c>
      <c r="C38" s="9" t="str">
        <f>'Non Unit rate categories'!C42</f>
        <v>I&amp;C Overpressure risk reduction</v>
      </c>
      <c r="D38" s="268">
        <f>'Non Unit rate categories'!D42+M38</f>
        <v>0.48504158655505331</v>
      </c>
      <c r="E38" s="267">
        <f>'Non Unit rate categories'!E42+N38</f>
        <v>0.4851664660775315</v>
      </c>
      <c r="F38" s="267">
        <f>'Non Unit rate categories'!F42+O38</f>
        <v>0.52927736948160575</v>
      </c>
      <c r="G38" s="267">
        <f>'Non Unit rate categories'!G42+P38</f>
        <v>0.53146398816082707</v>
      </c>
      <c r="H38" s="462">
        <f>'Non Unit rate categories'!H42+Q38</f>
        <v>0.53472303598241022</v>
      </c>
      <c r="I38" s="219">
        <f>SUM(D38:H38)</f>
        <v>2.5656724462574276</v>
      </c>
      <c r="J38" s="21"/>
      <c r="K38" s="219" t="str">
        <f t="shared" si="12"/>
        <v>SA129</v>
      </c>
      <c r="L38" s="219" t="str">
        <f t="shared" si="13"/>
        <v>I&amp;C Overpressure risk reduction</v>
      </c>
      <c r="M38" s="268">
        <f>'Non Unit rate categories'!D42*((Dec19Jun21CPI)*(1+'Real Cost Escalation'!E$22)-1)</f>
        <v>1.8741586555053293E-2</v>
      </c>
      <c r="N38" s="267">
        <f>'Non Unit rate categories'!E42*((Dec19Jun21CPI)*(1+'Real Cost Escalation'!F$22)-1)</f>
        <v>1.8866466077531504E-2</v>
      </c>
      <c r="O38" s="267">
        <f>'Non Unit rate categories'!F42*((Dec19Jun21CPI)*(1+'Real Cost Escalation'!G$22)-1)</f>
        <v>2.1377369481605703E-2</v>
      </c>
      <c r="P38" s="267">
        <f>'Non Unit rate categories'!G42*((Dec19Jun21CPI)*(1+'Real Cost Escalation'!H$22)-1)</f>
        <v>2.3563988160827033E-2</v>
      </c>
      <c r="Q38" s="462">
        <f>'Non Unit rate categories'!H42*((Dec19Jun21CPI)*(1+'Real Cost Escalation'!I$22)-1)</f>
        <v>2.68230359824102E-2</v>
      </c>
      <c r="R38" s="219">
        <f>SUM(M38:Q38)</f>
        <v>0.10937244625742773</v>
      </c>
      <c r="S38" s="50"/>
    </row>
    <row r="39" spans="1:19" s="51" customFormat="1" ht="18" customHeight="1">
      <c r="A39" s="9"/>
      <c r="B39" s="9" t="str">
        <f>'Non Unit rate categories'!B43</f>
        <v>SA131</v>
      </c>
      <c r="C39" s="9" t="str">
        <f>'Non Unit rate categories'!C43</f>
        <v>Slab Sensitive TP Areas</v>
      </c>
      <c r="D39" s="268">
        <f>'Non Unit rate categories'!D43+M39</f>
        <v>0.27741923897540793</v>
      </c>
      <c r="E39" s="267">
        <f>'Non Unit rate categories'!E43+N39</f>
        <v>0</v>
      </c>
      <c r="F39" s="267">
        <f>'Non Unit rate categories'!F43+O39</f>
        <v>0</v>
      </c>
      <c r="G39" s="267">
        <f>'Non Unit rate categories'!G43+P39</f>
        <v>0</v>
      </c>
      <c r="H39" s="462">
        <f>'Non Unit rate categories'!H43+Q39</f>
        <v>0</v>
      </c>
      <c r="I39" s="219">
        <f t="shared" si="11"/>
        <v>0.27741923897540793</v>
      </c>
      <c r="J39" s="21"/>
      <c r="K39" s="219" t="str">
        <f t="shared" si="12"/>
        <v>SA131</v>
      </c>
      <c r="L39" s="219" t="str">
        <f t="shared" si="13"/>
        <v>Slab Sensitive TP Areas</v>
      </c>
      <c r="M39" s="268">
        <f>'Non Unit rate categories'!D43*((Dec19Jun21CPI)*(1+'Real Cost Escalation'!E$22)-1)</f>
        <v>1.071923897540792E-2</v>
      </c>
      <c r="N39" s="267">
        <f>'Non Unit rate categories'!E43*((Dec19Jun21CPI)*(1+'Real Cost Escalation'!F$22)-1)</f>
        <v>0</v>
      </c>
      <c r="O39" s="267">
        <f>'Non Unit rate categories'!F43*((Dec19Jun21CPI)*(1+'Real Cost Escalation'!G$22)-1)</f>
        <v>0</v>
      </c>
      <c r="P39" s="267">
        <f>'Non Unit rate categories'!G43*((Dec19Jun21CPI)*(1+'Real Cost Escalation'!H$22)-1)</f>
        <v>0</v>
      </c>
      <c r="Q39" s="462">
        <f>'Non Unit rate categories'!H43*((Dec19Jun21CPI)*(1+'Real Cost Escalation'!I$22)-1)</f>
        <v>0</v>
      </c>
      <c r="R39" s="219">
        <f t="shared" ref="R39" si="17">SUM(M39:Q39)</f>
        <v>1.071923897540792E-2</v>
      </c>
      <c r="S39" s="50"/>
    </row>
    <row r="40" spans="1:19" s="329" customFormat="1" ht="18" customHeight="1" thickBot="1">
      <c r="A40" s="398"/>
      <c r="B40" s="17" t="s">
        <v>104</v>
      </c>
      <c r="C40" s="17"/>
      <c r="D40" s="405">
        <f t="shared" ref="D40:I40" si="18">SUM(D29:D39)</f>
        <v>4.6518431894335279</v>
      </c>
      <c r="E40" s="328">
        <f t="shared" si="18"/>
        <v>7.4675890206554989</v>
      </c>
      <c r="F40" s="328">
        <f t="shared" si="18"/>
        <v>8.0984960606208904</v>
      </c>
      <c r="G40" s="328">
        <f t="shared" si="18"/>
        <v>10.446788486320992</v>
      </c>
      <c r="H40" s="406">
        <f t="shared" si="18"/>
        <v>9.5706895666503193</v>
      </c>
      <c r="I40" s="328">
        <f t="shared" si="18"/>
        <v>40.235406323681232</v>
      </c>
      <c r="J40" s="227"/>
      <c r="K40" s="328" t="s">
        <v>104</v>
      </c>
      <c r="L40" s="328"/>
      <c r="M40" s="405">
        <f t="shared" ref="M40:R40" si="19">SUM(M29:M39)</f>
        <v>0.17974318943352741</v>
      </c>
      <c r="N40" s="328">
        <f t="shared" si="19"/>
        <v>0.29038902065549882</v>
      </c>
      <c r="O40" s="328">
        <f t="shared" si="19"/>
        <v>0.32709606062089103</v>
      </c>
      <c r="P40" s="328">
        <f t="shared" si="19"/>
        <v>0.46318848632099391</v>
      </c>
      <c r="Q40" s="406">
        <f t="shared" si="19"/>
        <v>0.48008956665032126</v>
      </c>
      <c r="R40" s="328">
        <f t="shared" si="19"/>
        <v>1.7405063236812324</v>
      </c>
      <c r="S40" s="227"/>
    </row>
    <row r="41" spans="1:19" s="51" customFormat="1" ht="18" customHeight="1">
      <c r="A41" s="9"/>
      <c r="B41" s="9"/>
      <c r="C41" s="9"/>
      <c r="D41" s="267"/>
      <c r="E41" s="267"/>
      <c r="F41" s="267"/>
      <c r="G41" s="267"/>
      <c r="H41" s="267"/>
      <c r="I41" s="267"/>
      <c r="J41" s="21"/>
      <c r="K41" s="219"/>
      <c r="L41" s="219"/>
      <c r="M41" s="267"/>
      <c r="N41" s="267"/>
      <c r="O41" s="267"/>
      <c r="P41" s="267"/>
      <c r="Q41" s="267"/>
      <c r="R41" s="267"/>
      <c r="S41" s="50"/>
    </row>
    <row r="42" spans="1:19" s="429" customFormat="1" ht="18" customHeight="1">
      <c r="A42" s="139"/>
      <c r="B42" s="250" t="s">
        <v>103</v>
      </c>
      <c r="C42" s="250"/>
      <c r="D42" s="464"/>
      <c r="E42" s="464"/>
      <c r="F42" s="464"/>
      <c r="G42" s="464"/>
      <c r="H42" s="464"/>
      <c r="I42" s="464"/>
      <c r="J42" s="428"/>
      <c r="K42" s="464" t="s">
        <v>103</v>
      </c>
      <c r="L42" s="464"/>
      <c r="M42" s="464"/>
      <c r="N42" s="464"/>
      <c r="O42" s="464"/>
      <c r="P42" s="464"/>
      <c r="Q42" s="464"/>
      <c r="R42" s="464"/>
      <c r="S42" s="428"/>
    </row>
    <row r="43" spans="1:19" s="51" customFormat="1">
      <c r="A43" s="50"/>
      <c r="B43" s="9"/>
      <c r="C43" s="9"/>
      <c r="D43" s="219"/>
      <c r="E43" s="219"/>
      <c r="F43" s="219"/>
      <c r="G43" s="219"/>
      <c r="H43" s="219"/>
      <c r="I43" s="219"/>
      <c r="J43" s="21"/>
      <c r="K43" s="321"/>
      <c r="L43" s="321"/>
      <c r="M43" s="321"/>
      <c r="N43" s="321"/>
      <c r="O43" s="321"/>
      <c r="P43" s="321"/>
      <c r="Q43" s="321"/>
      <c r="R43" s="321"/>
      <c r="S43" s="50"/>
    </row>
    <row r="44" spans="1:19" s="255" customFormat="1" ht="33.75">
      <c r="A44" s="9"/>
      <c r="B44" s="72" t="s">
        <v>89</v>
      </c>
      <c r="C44" s="7" t="s">
        <v>90</v>
      </c>
      <c r="D44" s="497" t="s">
        <v>227</v>
      </c>
      <c r="E44" s="498" t="s">
        <v>228</v>
      </c>
      <c r="F44" s="498" t="s">
        <v>229</v>
      </c>
      <c r="G44" s="498" t="s">
        <v>230</v>
      </c>
      <c r="H44" s="499" t="s">
        <v>231</v>
      </c>
      <c r="I44" s="500" t="s">
        <v>226</v>
      </c>
      <c r="J44" s="9"/>
      <c r="K44" s="467" t="s">
        <v>89</v>
      </c>
      <c r="L44" s="468" t="s">
        <v>90</v>
      </c>
      <c r="M44" s="497" t="s">
        <v>227</v>
      </c>
      <c r="N44" s="498" t="s">
        <v>228</v>
      </c>
      <c r="O44" s="498" t="s">
        <v>229</v>
      </c>
      <c r="P44" s="498" t="s">
        <v>230</v>
      </c>
      <c r="Q44" s="499" t="s">
        <v>231</v>
      </c>
      <c r="R44" s="500" t="s">
        <v>226</v>
      </c>
      <c r="S44" s="9"/>
    </row>
    <row r="45" spans="1:19" s="51" customFormat="1" ht="18" customHeight="1">
      <c r="A45" s="9"/>
      <c r="B45" s="9" t="str">
        <f>'Non Unit rate categories'!B49</f>
        <v>SA113</v>
      </c>
      <c r="C45" s="9" t="str">
        <f>'Non Unit rate categories'!C49</f>
        <v>Small Plant and Equipment</v>
      </c>
      <c r="D45" s="268">
        <f>'Non Unit rate categories'!D49+M45</f>
        <v>1.1209110308207706</v>
      </c>
      <c r="E45" s="267">
        <f>'Non Unit rate categories'!E49+N45</f>
        <v>1.1211996222284966</v>
      </c>
      <c r="F45" s="267">
        <f>'Non Unit rate categories'!F49+O45</f>
        <v>0.77906627569294828</v>
      </c>
      <c r="G45" s="267">
        <f>'Non Unit rate categories'!G49+P45</f>
        <v>0.78228485439857121</v>
      </c>
      <c r="H45" s="462">
        <f>'Non Unit rate categories'!H49+Q45</f>
        <v>0.91341938574195536</v>
      </c>
      <c r="I45" s="219">
        <f t="shared" si="11"/>
        <v>4.7168811688827423</v>
      </c>
      <c r="J45" s="21"/>
      <c r="K45" s="219" t="str">
        <f t="shared" ref="K45" si="20">B45</f>
        <v>SA113</v>
      </c>
      <c r="L45" s="219" t="str">
        <f t="shared" ref="L45" si="21">C45</f>
        <v>Small Plant and Equipment</v>
      </c>
      <c r="M45" s="268">
        <f>'Non Unit rate categories'!D49*((Dec19Jun21CPI)*(1+'Real Cost Escalation'!E$22)-1)</f>
        <v>4.3311030820770806E-2</v>
      </c>
      <c r="N45" s="267">
        <f>'Non Unit rate categories'!E49*((Dec19Jun21CPI)*(1+'Real Cost Escalation'!F$22)-1)</f>
        <v>4.359962222849656E-2</v>
      </c>
      <c r="O45" s="267">
        <f>'Non Unit rate categories'!F49*((Dec19Jun21CPI)*(1+'Real Cost Escalation'!G$22)-1)</f>
        <v>3.1466275692948263E-2</v>
      </c>
      <c r="P45" s="267">
        <f>'Non Unit rate categories'!G49*((Dec19Jun21CPI)*(1+'Real Cost Escalation'!H$22)-1)</f>
        <v>3.4684854398571156E-2</v>
      </c>
      <c r="Q45" s="462">
        <f>'Non Unit rate categories'!H49*((Dec19Jun21CPI)*(1+'Real Cost Escalation'!I$22)-1)</f>
        <v>4.5819385741955286E-2</v>
      </c>
      <c r="R45" s="219">
        <f t="shared" ref="R45" si="22">SUM(M45:Q45)</f>
        <v>0.1988811688827421</v>
      </c>
      <c r="S45" s="50"/>
    </row>
    <row r="46" spans="1:19" s="329" customFormat="1" ht="18" customHeight="1" thickBot="1">
      <c r="A46" s="398"/>
      <c r="B46" s="17" t="s">
        <v>105</v>
      </c>
      <c r="C46" s="17"/>
      <c r="D46" s="405">
        <f t="shared" ref="D46:I46" si="23">SUM(D45:D45)</f>
        <v>1.1209110308207706</v>
      </c>
      <c r="E46" s="328">
        <f t="shared" si="23"/>
        <v>1.1211996222284966</v>
      </c>
      <c r="F46" s="328">
        <f t="shared" si="23"/>
        <v>0.77906627569294828</v>
      </c>
      <c r="G46" s="328">
        <f t="shared" si="23"/>
        <v>0.78228485439857121</v>
      </c>
      <c r="H46" s="406">
        <f t="shared" si="23"/>
        <v>0.91341938574195536</v>
      </c>
      <c r="I46" s="328">
        <f t="shared" si="23"/>
        <v>4.7168811688827423</v>
      </c>
      <c r="J46" s="227"/>
      <c r="K46" s="328" t="s">
        <v>105</v>
      </c>
      <c r="L46" s="328"/>
      <c r="M46" s="405">
        <f t="shared" ref="M46:R46" si="24">SUM(M45:M45)</f>
        <v>4.3311030820770806E-2</v>
      </c>
      <c r="N46" s="328">
        <f t="shared" si="24"/>
        <v>4.359962222849656E-2</v>
      </c>
      <c r="O46" s="328">
        <f t="shared" si="24"/>
        <v>3.1466275692948263E-2</v>
      </c>
      <c r="P46" s="328">
        <f t="shared" si="24"/>
        <v>3.4684854398571156E-2</v>
      </c>
      <c r="Q46" s="406">
        <f t="shared" si="24"/>
        <v>4.5819385741955286E-2</v>
      </c>
      <c r="R46" s="328">
        <f t="shared" si="24"/>
        <v>0.1988811688827421</v>
      </c>
      <c r="S46" s="227"/>
    </row>
    <row r="47" spans="1:19" s="51" customFormat="1" ht="18" customHeight="1">
      <c r="A47" s="9"/>
      <c r="B47" s="9"/>
      <c r="C47" s="9"/>
      <c r="D47" s="267"/>
      <c r="E47" s="267"/>
      <c r="F47" s="267"/>
      <c r="G47" s="267"/>
      <c r="H47" s="267"/>
      <c r="I47" s="267"/>
      <c r="J47" s="21"/>
      <c r="K47" s="219"/>
      <c r="L47" s="219"/>
      <c r="M47" s="267"/>
      <c r="N47" s="267"/>
      <c r="O47" s="267"/>
      <c r="P47" s="267"/>
      <c r="Q47" s="267"/>
      <c r="R47" s="267"/>
      <c r="S47" s="50"/>
    </row>
    <row r="48" spans="1:19" s="429" customFormat="1" ht="18" customHeight="1">
      <c r="A48" s="139"/>
      <c r="B48" s="250" t="s">
        <v>49</v>
      </c>
      <c r="C48" s="250"/>
      <c r="D48" s="464"/>
      <c r="E48" s="464"/>
      <c r="F48" s="464"/>
      <c r="G48" s="464"/>
      <c r="H48" s="464"/>
      <c r="I48" s="464"/>
      <c r="J48" s="428"/>
      <c r="K48" s="464" t="s">
        <v>49</v>
      </c>
      <c r="L48" s="464"/>
      <c r="M48" s="464"/>
      <c r="N48" s="464"/>
      <c r="O48" s="464"/>
      <c r="P48" s="464"/>
      <c r="Q48" s="464"/>
      <c r="R48" s="464"/>
      <c r="S48" s="428"/>
    </row>
    <row r="49" spans="1:19" s="51" customFormat="1">
      <c r="A49" s="50"/>
      <c r="B49" s="9"/>
      <c r="C49" s="9"/>
      <c r="D49" s="219"/>
      <c r="E49" s="219"/>
      <c r="F49" s="219"/>
      <c r="G49" s="219"/>
      <c r="H49" s="219"/>
      <c r="I49" s="219"/>
      <c r="J49" s="21"/>
      <c r="K49" s="321"/>
      <c r="L49" s="321"/>
      <c r="M49" s="321"/>
      <c r="N49" s="321"/>
      <c r="O49" s="321"/>
      <c r="P49" s="321"/>
      <c r="Q49" s="321"/>
      <c r="R49" s="321"/>
      <c r="S49" s="50"/>
    </row>
    <row r="50" spans="1:19" s="255" customFormat="1" ht="33.75">
      <c r="A50" s="9"/>
      <c r="B50" s="72" t="s">
        <v>89</v>
      </c>
      <c r="C50" s="7" t="s">
        <v>90</v>
      </c>
      <c r="D50" s="497" t="s">
        <v>227</v>
      </c>
      <c r="E50" s="498" t="s">
        <v>228</v>
      </c>
      <c r="F50" s="498" t="s">
        <v>229</v>
      </c>
      <c r="G50" s="498" t="s">
        <v>230</v>
      </c>
      <c r="H50" s="499" t="s">
        <v>231</v>
      </c>
      <c r="I50" s="500" t="s">
        <v>226</v>
      </c>
      <c r="J50" s="9"/>
      <c r="K50" s="467" t="s">
        <v>89</v>
      </c>
      <c r="L50" s="468" t="s">
        <v>90</v>
      </c>
      <c r="M50" s="497" t="s">
        <v>227</v>
      </c>
      <c r="N50" s="498" t="s">
        <v>228</v>
      </c>
      <c r="O50" s="498" t="s">
        <v>229</v>
      </c>
      <c r="P50" s="498" t="s">
        <v>230</v>
      </c>
      <c r="Q50" s="499" t="s">
        <v>231</v>
      </c>
      <c r="R50" s="500" t="s">
        <v>226</v>
      </c>
      <c r="S50" s="9"/>
    </row>
    <row r="51" spans="1:19" s="51" customFormat="1" ht="18" customHeight="1">
      <c r="A51" s="9"/>
      <c r="B51" s="9" t="str">
        <f>'Non Unit rate categories'!B55</f>
        <v>SA106</v>
      </c>
      <c r="C51" s="9" t="str">
        <f>'Non Unit rate categories'!C55</f>
        <v>DRS Overpressure risk reduction</v>
      </c>
      <c r="D51" s="268">
        <f>'Non Unit rate categories'!D55+M51</f>
        <v>0.57324987851273834</v>
      </c>
      <c r="E51" s="267">
        <f>'Non Unit rate categories'!E55+N51</f>
        <v>0.66298106837787507</v>
      </c>
      <c r="F51" s="267">
        <f>'Non Unit rate categories'!F55+O51</f>
        <v>0.66401957045418236</v>
      </c>
      <c r="G51" s="267">
        <f>'Non Unit rate categories'!G55+P51</f>
        <v>0.66676285342799579</v>
      </c>
      <c r="H51" s="462">
        <f>'Non Unit rate categories'!H55+Q51</f>
        <v>0.6708515820594444</v>
      </c>
      <c r="I51" s="219">
        <f>SUM(D51:H51)</f>
        <v>3.2378649528322359</v>
      </c>
      <c r="J51" s="21"/>
      <c r="K51" s="219" t="str">
        <f t="shared" ref="K51:K52" si="25">B51</f>
        <v>SA106</v>
      </c>
      <c r="L51" s="219" t="str">
        <f t="shared" ref="L51:L52" si="26">C51</f>
        <v>DRS Overpressure risk reduction</v>
      </c>
      <c r="M51" s="268">
        <f>'Non Unit rate categories'!D55*((Dec19Jun21CPI)*(1+'Real Cost Escalation'!E$22)-1)</f>
        <v>2.2149878512738305E-2</v>
      </c>
      <c r="N51" s="267">
        <f>'Non Unit rate categories'!E55*((Dec19Jun21CPI)*(1+'Real Cost Escalation'!F$22)-1)</f>
        <v>2.5781068377874923E-2</v>
      </c>
      <c r="O51" s="267">
        <f>'Non Unit rate categories'!F55*((Dec19Jun21CPI)*(1+'Real Cost Escalation'!G$22)-1)</f>
        <v>2.6819570454182231E-2</v>
      </c>
      <c r="P51" s="267">
        <f>'Non Unit rate categories'!G55*((Dec19Jun21CPI)*(1+'Real Cost Escalation'!H$22)-1)</f>
        <v>2.9562853427995642E-2</v>
      </c>
      <c r="Q51" s="462">
        <f>'Non Unit rate categories'!H55*((Dec19Jun21CPI)*(1+'Real Cost Escalation'!I$22)-1)</f>
        <v>3.3651582059444345E-2</v>
      </c>
      <c r="R51" s="219">
        <f>SUM(M51:Q51)</f>
        <v>0.13796495283223545</v>
      </c>
      <c r="S51" s="50"/>
    </row>
    <row r="52" spans="1:19" s="51" customFormat="1" ht="18" customHeight="1">
      <c r="A52" s="9"/>
      <c r="B52" s="9" t="str">
        <f>'Non Unit rate categories'!B56</f>
        <v>SA109</v>
      </c>
      <c r="C52" s="9" t="str">
        <f>'Non Unit rate categories'!C56</f>
        <v>DRS Operability Risk Reduction</v>
      </c>
      <c r="D52" s="268">
        <f>'Non Unit rate categories'!D56+M52</f>
        <v>0.16351820160080285</v>
      </c>
      <c r="E52" s="267">
        <f>'Non Unit rate categories'!E56+N52</f>
        <v>0.16356030123823279</v>
      </c>
      <c r="F52" s="267">
        <f>'Non Unit rate categories'!F56+O52</f>
        <v>0.57346197366750851</v>
      </c>
      <c r="G52" s="267">
        <f>'Non Unit rate categories'!G56+P52</f>
        <v>0.57583113346112047</v>
      </c>
      <c r="H52" s="462">
        <f>'Non Unit rate categories'!H56+Q52</f>
        <v>0.57936224985453888</v>
      </c>
      <c r="I52" s="219">
        <f t="shared" si="11"/>
        <v>2.0557338598222037</v>
      </c>
      <c r="J52" s="21"/>
      <c r="K52" s="219" t="str">
        <f t="shared" si="25"/>
        <v>SA109</v>
      </c>
      <c r="L52" s="219" t="str">
        <f t="shared" si="26"/>
        <v>DRS Operability Risk Reduction</v>
      </c>
      <c r="M52" s="268">
        <f>'Non Unit rate categories'!D56*((Dec19Jun21CPI)*(1+'Real Cost Escalation'!E$22)-1)</f>
        <v>6.3182016008028682E-3</v>
      </c>
      <c r="N52" s="267">
        <f>'Non Unit rate categories'!E56*((Dec19Jun21CPI)*(1+'Real Cost Escalation'!F$22)-1)</f>
        <v>6.3603012382327942E-3</v>
      </c>
      <c r="O52" s="267">
        <f>'Non Unit rate categories'!F56*((Dec19Jun21CPI)*(1+'Real Cost Escalation'!G$22)-1)</f>
        <v>2.3161973667508596E-2</v>
      </c>
      <c r="P52" s="267">
        <f>'Non Unit rate categories'!G56*((Dec19Jun21CPI)*(1+'Real Cost Escalation'!H$22)-1)</f>
        <v>2.5531133461120525E-2</v>
      </c>
      <c r="Q52" s="462">
        <f>'Non Unit rate categories'!H56*((Dec19Jun21CPI)*(1+'Real Cost Escalation'!I$22)-1)</f>
        <v>2.9062249854538945E-2</v>
      </c>
      <c r="R52" s="219">
        <f t="shared" ref="R52" si="27">SUM(M52:Q52)</f>
        <v>9.0433859822203727E-2</v>
      </c>
      <c r="S52" s="50"/>
    </row>
    <row r="53" spans="1:19" s="397" customFormat="1" ht="18" customHeight="1" thickBot="1">
      <c r="A53" s="57"/>
      <c r="B53" s="17" t="s">
        <v>106</v>
      </c>
      <c r="C53" s="17"/>
      <c r="D53" s="405">
        <f t="shared" ref="D53:I53" si="28">SUM(D51:D52)</f>
        <v>0.73676808011354122</v>
      </c>
      <c r="E53" s="328">
        <f t="shared" si="28"/>
        <v>0.82654136961610791</v>
      </c>
      <c r="F53" s="328">
        <f t="shared" si="28"/>
        <v>1.2374815441216909</v>
      </c>
      <c r="G53" s="328">
        <f t="shared" si="28"/>
        <v>1.2425939868891163</v>
      </c>
      <c r="H53" s="406">
        <f t="shared" si="28"/>
        <v>1.2502138319139833</v>
      </c>
      <c r="I53" s="328">
        <f t="shared" si="28"/>
        <v>5.2935988126544391</v>
      </c>
      <c r="J53" s="227"/>
      <c r="K53" s="328" t="s">
        <v>106</v>
      </c>
      <c r="L53" s="328"/>
      <c r="M53" s="405">
        <f t="shared" ref="M53:R53" si="29">SUM(M51:M52)</f>
        <v>2.8468080113541173E-2</v>
      </c>
      <c r="N53" s="328">
        <f t="shared" si="29"/>
        <v>3.2141369616107716E-2</v>
      </c>
      <c r="O53" s="328">
        <f t="shared" si="29"/>
        <v>4.9981544121690827E-2</v>
      </c>
      <c r="P53" s="328">
        <f t="shared" si="29"/>
        <v>5.5093986889116167E-2</v>
      </c>
      <c r="Q53" s="406">
        <f t="shared" si="29"/>
        <v>6.2713831913983289E-2</v>
      </c>
      <c r="R53" s="328">
        <f t="shared" si="29"/>
        <v>0.22839881265443918</v>
      </c>
      <c r="S53" s="396"/>
    </row>
    <row r="54" spans="1:19">
      <c r="A54" s="9"/>
      <c r="B54" s="9"/>
      <c r="C54" s="9"/>
      <c r="D54" s="219"/>
      <c r="E54" s="219"/>
      <c r="F54" s="219"/>
      <c r="G54" s="219"/>
      <c r="H54" s="219"/>
      <c r="I54" s="219"/>
      <c r="J54" s="21"/>
      <c r="K54" s="219"/>
      <c r="L54" s="219"/>
      <c r="M54" s="219"/>
      <c r="N54" s="219"/>
      <c r="O54" s="219"/>
      <c r="P54" s="219"/>
      <c r="Q54" s="219"/>
      <c r="R54" s="219"/>
      <c r="S54" s="21"/>
    </row>
    <row r="55" spans="1:19" s="429" customFormat="1" ht="21.75" customHeight="1">
      <c r="A55" s="139"/>
      <c r="B55" s="250" t="s">
        <v>1</v>
      </c>
      <c r="C55" s="250"/>
      <c r="D55" s="464"/>
      <c r="E55" s="464"/>
      <c r="F55" s="464"/>
      <c r="G55" s="464"/>
      <c r="H55" s="464"/>
      <c r="I55" s="464"/>
      <c r="J55" s="428"/>
      <c r="K55" s="464" t="s">
        <v>1</v>
      </c>
      <c r="L55" s="464"/>
      <c r="M55" s="464"/>
      <c r="N55" s="464"/>
      <c r="O55" s="464"/>
      <c r="P55" s="464"/>
      <c r="Q55" s="464"/>
      <c r="R55" s="464"/>
      <c r="S55" s="428"/>
    </row>
    <row r="56" spans="1:19" s="51" customFormat="1">
      <c r="A56" s="50"/>
      <c r="B56" s="9"/>
      <c r="C56" s="9"/>
      <c r="D56" s="219"/>
      <c r="E56" s="219"/>
      <c r="F56" s="219"/>
      <c r="G56" s="219"/>
      <c r="H56" s="219"/>
      <c r="I56" s="219"/>
      <c r="J56" s="21"/>
      <c r="K56" s="321"/>
      <c r="L56" s="321"/>
      <c r="M56" s="321"/>
      <c r="N56" s="321"/>
      <c r="O56" s="321"/>
      <c r="P56" s="321"/>
      <c r="Q56" s="321"/>
      <c r="R56" s="321"/>
      <c r="S56" s="50"/>
    </row>
    <row r="57" spans="1:19" s="255" customFormat="1" ht="33.75">
      <c r="A57" s="9"/>
      <c r="B57" s="72" t="s">
        <v>89</v>
      </c>
      <c r="C57" s="7" t="s">
        <v>90</v>
      </c>
      <c r="D57" s="497" t="s">
        <v>227</v>
      </c>
      <c r="E57" s="498" t="s">
        <v>228</v>
      </c>
      <c r="F57" s="498" t="s">
        <v>229</v>
      </c>
      <c r="G57" s="498" t="s">
        <v>230</v>
      </c>
      <c r="H57" s="499" t="s">
        <v>231</v>
      </c>
      <c r="I57" s="500" t="s">
        <v>226</v>
      </c>
      <c r="J57" s="9"/>
      <c r="K57" s="467" t="s">
        <v>89</v>
      </c>
      <c r="L57" s="468" t="s">
        <v>90</v>
      </c>
      <c r="M57" s="497" t="s">
        <v>227</v>
      </c>
      <c r="N57" s="498" t="s">
        <v>228</v>
      </c>
      <c r="O57" s="498" t="s">
        <v>229</v>
      </c>
      <c r="P57" s="498" t="s">
        <v>230</v>
      </c>
      <c r="Q57" s="499" t="s">
        <v>231</v>
      </c>
      <c r="R57" s="500" t="s">
        <v>226</v>
      </c>
      <c r="S57" s="9"/>
    </row>
    <row r="58" spans="1:19" s="51" customFormat="1" ht="18" customHeight="1">
      <c r="A58" s="9"/>
      <c r="B58" s="9" t="str">
        <f>'Non Unit rate categories'!B62</f>
        <v>SA110</v>
      </c>
      <c r="C58" s="9" t="str">
        <f>'Non Unit rate categories'!C62</f>
        <v>SCADA Equipment Replacement</v>
      </c>
      <c r="D58" s="268">
        <f>'Non Unit rate categories'!D62+M58</f>
        <v>0.35137689885974049</v>
      </c>
      <c r="E58" s="267">
        <f>'Non Unit rate categories'!E62+N58</f>
        <v>0.26490109857031852</v>
      </c>
      <c r="F58" s="267">
        <f>'Non Unit rate categories'!F62+O58</f>
        <v>0.26531604305969053</v>
      </c>
      <c r="G58" s="267">
        <f>'Non Unit rate categories'!G62+P58</f>
        <v>0.26641215078902653</v>
      </c>
      <c r="H58" s="462">
        <f>'Non Unit rate categories'!H62+Q58</f>
        <v>0.268045845562358</v>
      </c>
      <c r="I58" s="219">
        <f>SUM(D58:H58)</f>
        <v>1.416052036841134</v>
      </c>
      <c r="J58" s="21"/>
      <c r="K58" s="219" t="str">
        <f t="shared" ref="K58:K59" si="30">B58</f>
        <v>SA110</v>
      </c>
      <c r="L58" s="219" t="str">
        <f t="shared" ref="L58:L59" si="31">C58</f>
        <v>SCADA Equipment Replacement</v>
      </c>
      <c r="M58" s="268">
        <f>'Non Unit rate categories'!D62*((Dec19Jun21CPI)*(1+'Real Cost Escalation'!E$22)-1)</f>
        <v>1.3576898859740515E-2</v>
      </c>
      <c r="N58" s="267">
        <f>'Non Unit rate categories'!E62*((Dec19Jun21CPI)*(1+'Real Cost Escalation'!F$22)-1)</f>
        <v>1.0301098570318509E-2</v>
      </c>
      <c r="O58" s="267">
        <f>'Non Unit rate categories'!F62*((Dec19Jun21CPI)*(1+'Real Cost Escalation'!G$22)-1)</f>
        <v>1.0716043059690513E-2</v>
      </c>
      <c r="P58" s="267">
        <f>'Non Unit rate categories'!G62*((Dec19Jun21CPI)*(1+'Real Cost Escalation'!H$22)-1)</f>
        <v>1.1812150789026506E-2</v>
      </c>
      <c r="Q58" s="462">
        <f>'Non Unit rate categories'!H62*((Dec19Jun21CPI)*(1+'Real Cost Escalation'!I$22)-1)</f>
        <v>1.3445845562358017E-2</v>
      </c>
      <c r="R58" s="219">
        <f>SUM(M58:Q58)</f>
        <v>5.9852036841134063E-2</v>
      </c>
      <c r="S58" s="50"/>
    </row>
    <row r="59" spans="1:19" s="51" customFormat="1" ht="18" customHeight="1">
      <c r="A59" s="9"/>
      <c r="B59" s="9" t="str">
        <f>'Non Unit rate categories'!B63</f>
        <v>SA111</v>
      </c>
      <c r="C59" s="9" t="str">
        <f>'Non Unit rate categories'!C63</f>
        <v>Additional Network Pressure Monitoring</v>
      </c>
      <c r="D59" s="268">
        <f>'Non Unit rate categories'!D63+M59</f>
        <v>0.17360806518558522</v>
      </c>
      <c r="E59" s="267">
        <f>'Non Unit rate categories'!E63+N59</f>
        <v>9.3849485824991086E-2</v>
      </c>
      <c r="F59" s="267">
        <f>'Non Unit rate categories'!F63+O59</f>
        <v>9.3996492867180217E-2</v>
      </c>
      <c r="G59" s="267">
        <f>'Non Unit rate categories'!G63+P59</f>
        <v>5.6609966055327317E-2</v>
      </c>
      <c r="H59" s="462">
        <f>'Non Unit rate categories'!H63+Q59</f>
        <v>0</v>
      </c>
      <c r="I59" s="219">
        <f>SUM(D59:H59)</f>
        <v>0.41806400993308385</v>
      </c>
      <c r="J59" s="21"/>
      <c r="K59" s="219" t="str">
        <f t="shared" si="30"/>
        <v>SA111</v>
      </c>
      <c r="L59" s="219" t="str">
        <f t="shared" si="31"/>
        <v>Additional Network Pressure Monitoring</v>
      </c>
      <c r="M59" s="268">
        <f>'Non Unit rate categories'!D63*((Dec19Jun21CPI)*(1+'Real Cost Escalation'!E$22)-1)</f>
        <v>6.7080651855852338E-3</v>
      </c>
      <c r="N59" s="267">
        <f>'Non Unit rate categories'!E63*((Dec19Jun21CPI)*(1+'Real Cost Escalation'!F$22)-1)</f>
        <v>3.6494858249910824E-3</v>
      </c>
      <c r="O59" s="267">
        <f>'Non Unit rate categories'!F63*((Dec19Jun21CPI)*(1+'Real Cost Escalation'!G$22)-1)</f>
        <v>3.7964928671802211E-3</v>
      </c>
      <c r="P59" s="267">
        <f>'Non Unit rate categories'!G63*((Dec19Jun21CPI)*(1+'Real Cost Escalation'!H$22)-1)</f>
        <v>2.5099660553273137E-3</v>
      </c>
      <c r="Q59" s="462">
        <f>'Non Unit rate categories'!H63*((Dec19Jun21CPI)*(1+'Real Cost Escalation'!I$22)-1)</f>
        <v>0</v>
      </c>
      <c r="R59" s="219">
        <f>SUM(M59:Q59)</f>
        <v>1.6664009933083854E-2</v>
      </c>
      <c r="S59" s="50"/>
    </row>
    <row r="60" spans="1:19" s="397" customFormat="1" ht="13.5" thickBot="1">
      <c r="A60" s="57"/>
      <c r="B60" s="17" t="s">
        <v>94</v>
      </c>
      <c r="C60" s="17"/>
      <c r="D60" s="405">
        <f t="shared" ref="D60:I60" si="32">SUM(D58:D59)</f>
        <v>0.52498496404532569</v>
      </c>
      <c r="E60" s="328">
        <f t="shared" si="32"/>
        <v>0.3587505843953096</v>
      </c>
      <c r="F60" s="328">
        <f t="shared" si="32"/>
        <v>0.35931253592687074</v>
      </c>
      <c r="G60" s="328">
        <f t="shared" si="32"/>
        <v>0.32302211684435383</v>
      </c>
      <c r="H60" s="328">
        <f t="shared" si="32"/>
        <v>0.268045845562358</v>
      </c>
      <c r="I60" s="405">
        <f t="shared" si="32"/>
        <v>1.8341160467742179</v>
      </c>
      <c r="J60" s="227"/>
      <c r="K60" s="328" t="s">
        <v>94</v>
      </c>
      <c r="L60" s="328"/>
      <c r="M60" s="405">
        <f t="shared" ref="M60:R60" si="33">SUM(M58:M59)</f>
        <v>2.0284964045325749E-2</v>
      </c>
      <c r="N60" s="328">
        <f t="shared" si="33"/>
        <v>1.3950584395309593E-2</v>
      </c>
      <c r="O60" s="328">
        <f t="shared" si="33"/>
        <v>1.4512535926870733E-2</v>
      </c>
      <c r="P60" s="328">
        <f t="shared" si="33"/>
        <v>1.4322116844353819E-2</v>
      </c>
      <c r="Q60" s="328">
        <f t="shared" si="33"/>
        <v>1.3445845562358017E-2</v>
      </c>
      <c r="R60" s="405">
        <f t="shared" si="33"/>
        <v>7.6516046774217916E-2</v>
      </c>
      <c r="S60" s="396"/>
    </row>
    <row r="61" spans="1:19">
      <c r="A61" s="9"/>
      <c r="B61" s="9"/>
      <c r="C61" s="9"/>
      <c r="D61" s="219"/>
      <c r="E61" s="219"/>
      <c r="F61" s="219"/>
      <c r="G61" s="219"/>
      <c r="H61" s="219"/>
      <c r="I61" s="219"/>
      <c r="J61" s="21"/>
      <c r="K61" s="219"/>
      <c r="L61" s="219"/>
      <c r="M61" s="219"/>
      <c r="N61" s="219"/>
      <c r="O61" s="219"/>
      <c r="P61" s="219"/>
      <c r="Q61" s="219"/>
      <c r="R61" s="219"/>
      <c r="S61" s="21"/>
    </row>
    <row r="62" spans="1:19" s="429" customFormat="1" ht="21.75" customHeight="1">
      <c r="A62" s="139"/>
      <c r="B62" s="250" t="s">
        <v>56</v>
      </c>
      <c r="C62" s="250"/>
      <c r="D62" s="464"/>
      <c r="E62" s="464"/>
      <c r="F62" s="464"/>
      <c r="G62" s="464"/>
      <c r="H62" s="464"/>
      <c r="I62" s="464"/>
      <c r="J62" s="428"/>
      <c r="K62" s="464" t="s">
        <v>56</v>
      </c>
      <c r="L62" s="464"/>
      <c r="M62" s="464"/>
      <c r="N62" s="464"/>
      <c r="O62" s="464"/>
      <c r="P62" s="464"/>
      <c r="Q62" s="464"/>
      <c r="R62" s="464"/>
      <c r="S62" s="428"/>
    </row>
    <row r="63" spans="1:19" s="51" customFormat="1">
      <c r="A63" s="50"/>
      <c r="B63" s="9"/>
      <c r="C63" s="9"/>
      <c r="D63" s="219"/>
      <c r="E63" s="219"/>
      <c r="F63" s="219"/>
      <c r="G63" s="219"/>
      <c r="H63" s="219"/>
      <c r="I63" s="219"/>
      <c r="J63" s="21"/>
      <c r="K63" s="321"/>
      <c r="L63" s="321"/>
      <c r="M63" s="321"/>
      <c r="N63" s="321"/>
      <c r="O63" s="321"/>
      <c r="P63" s="321"/>
      <c r="Q63" s="321"/>
      <c r="R63" s="321"/>
      <c r="S63" s="50"/>
    </row>
    <row r="64" spans="1:19" s="255" customFormat="1" ht="33.75">
      <c r="A64" s="9"/>
      <c r="B64" s="72" t="s">
        <v>89</v>
      </c>
      <c r="C64" s="7" t="s">
        <v>90</v>
      </c>
      <c r="D64" s="497" t="s">
        <v>227</v>
      </c>
      <c r="E64" s="498" t="s">
        <v>228</v>
      </c>
      <c r="F64" s="498" t="s">
        <v>229</v>
      </c>
      <c r="G64" s="498" t="s">
        <v>230</v>
      </c>
      <c r="H64" s="499" t="s">
        <v>231</v>
      </c>
      <c r="I64" s="500" t="s">
        <v>226</v>
      </c>
      <c r="J64" s="9"/>
      <c r="K64" s="467" t="s">
        <v>89</v>
      </c>
      <c r="L64" s="468" t="s">
        <v>90</v>
      </c>
      <c r="M64" s="497" t="s">
        <v>227</v>
      </c>
      <c r="N64" s="498" t="s">
        <v>228</v>
      </c>
      <c r="O64" s="498" t="s">
        <v>229</v>
      </c>
      <c r="P64" s="498" t="s">
        <v>230</v>
      </c>
      <c r="Q64" s="499" t="s">
        <v>231</v>
      </c>
      <c r="R64" s="500" t="s">
        <v>226</v>
      </c>
      <c r="S64" s="9"/>
    </row>
    <row r="65" spans="1:19" s="51" customFormat="1" ht="18" customHeight="1">
      <c r="A65" s="9"/>
      <c r="B65" s="9" t="str">
        <f>'Non Unit rate categories'!B69</f>
        <v>SA122</v>
      </c>
      <c r="C65" s="9" t="str">
        <f>'Non Unit rate categories'!C69</f>
        <v>Concordia Reticulation Project</v>
      </c>
      <c r="D65" s="268">
        <f>'Non Unit rate categories'!D69+M65</f>
        <v>2.1219919291707243</v>
      </c>
      <c r="E65" s="267">
        <f>'Non Unit rate categories'!E69+N65</f>
        <v>0.26531728254293491</v>
      </c>
      <c r="F65" s="267">
        <f>'Non Unit rate categories'!F69+O65</f>
        <v>0.26573287894823677</v>
      </c>
      <c r="G65" s="267">
        <f>'Non Unit rate categories'!G69+P65</f>
        <v>0.26683070876355758</v>
      </c>
      <c r="H65" s="462">
        <f>'Non Unit rate categories'!H69+Q65</f>
        <v>0.26699303391443047</v>
      </c>
      <c r="I65" s="219">
        <f>SUM(D65:H65)</f>
        <v>3.1868658333398843</v>
      </c>
      <c r="J65" s="21"/>
      <c r="K65" s="219" t="str">
        <f t="shared" ref="K65:K66" si="34">B65</f>
        <v>SA122</v>
      </c>
      <c r="L65" s="219" t="str">
        <f t="shared" ref="L65:L67" si="35">C65</f>
        <v>Concordia Reticulation Project</v>
      </c>
      <c r="M65" s="268">
        <f>'Non Unit rate categories'!D69*((Dec19Jun21CPI)*(1+'Real Cost Escalation'!E$22)-1)</f>
        <v>8.1991929170724259E-2</v>
      </c>
      <c r="N65" s="267">
        <f>'Non Unit rate categories'!E69*((Dec19Jun21CPI)*(1+'Real Cost Escalation'!F$22)-1)</f>
        <v>1.0317282542934878E-2</v>
      </c>
      <c r="O65" s="267">
        <f>'Non Unit rate categories'!F69*((Dec19Jun21CPI)*(1+'Real Cost Escalation'!G$22)-1)</f>
        <v>1.0732878948236766E-2</v>
      </c>
      <c r="P65" s="267">
        <f>'Non Unit rate categories'!G69*((Dec19Jun21CPI)*(1+'Real Cost Escalation'!H$22)-1)</f>
        <v>1.1830708763557577E-2</v>
      </c>
      <c r="Q65" s="462">
        <f>'Non Unit rate categories'!H69*((Dec19Jun21CPI)*(1+'Real Cost Escalation'!I$22)-1)</f>
        <v>1.3393033914430452E-2</v>
      </c>
      <c r="R65" s="219">
        <f>SUM(M65:Q65)</f>
        <v>0.12826583333988392</v>
      </c>
      <c r="S65" s="50"/>
    </row>
    <row r="66" spans="1:19" s="51" customFormat="1" ht="18" customHeight="1">
      <c r="A66" s="9"/>
      <c r="B66" s="9" t="str">
        <f>'Non Unit rate categories'!B70</f>
        <v>SA124</v>
      </c>
      <c r="C66" s="9" t="str">
        <f>'Non Unit rate categories'!C70</f>
        <v>Kingsford Regional Industrial Estate</v>
      </c>
      <c r="D66" s="268">
        <f>'Non Unit rate categories'!D70+M66</f>
        <v>2.7687833907189385</v>
      </c>
      <c r="E66" s="267">
        <f>'Non Unit rate categories'!E70+N66</f>
        <v>0</v>
      </c>
      <c r="F66" s="267">
        <f>'Non Unit rate categories'!F70+O66</f>
        <v>0</v>
      </c>
      <c r="G66" s="267">
        <f>'Non Unit rate categories'!G70+P66</f>
        <v>0</v>
      </c>
      <c r="H66" s="462">
        <f>'Non Unit rate categories'!H70+Q66</f>
        <v>0</v>
      </c>
      <c r="I66" s="219">
        <f>SUM(D66:H66)</f>
        <v>2.7687833907189385</v>
      </c>
      <c r="J66" s="21"/>
      <c r="K66" s="219" t="str">
        <f t="shared" si="34"/>
        <v>SA124</v>
      </c>
      <c r="L66" s="219" t="str">
        <f t="shared" si="35"/>
        <v>Kingsford Regional Industrial Estate</v>
      </c>
      <c r="M66" s="268">
        <f>'Non Unit rate categories'!D70*((Dec19Jun21CPI)*(1+'Real Cost Escalation'!E$22)-1)</f>
        <v>0.10698339071893816</v>
      </c>
      <c r="N66" s="267">
        <f>'Non Unit rate categories'!E70*((Dec19Jun21CPI)*(1+'Real Cost Escalation'!F$22)-1)</f>
        <v>0</v>
      </c>
      <c r="O66" s="267">
        <f>'Non Unit rate categories'!F70*((Dec19Jun21CPI)*(1+'Real Cost Escalation'!G$22)-1)</f>
        <v>0</v>
      </c>
      <c r="P66" s="267">
        <f>'Non Unit rate categories'!G70*((Dec19Jun21CPI)*(1+'Real Cost Escalation'!H$22)-1)</f>
        <v>0</v>
      </c>
      <c r="Q66" s="462">
        <f>'Non Unit rate categories'!H70*((Dec19Jun21CPI)*(1+'Real Cost Escalation'!I$22)-1)</f>
        <v>0</v>
      </c>
      <c r="R66" s="219">
        <f>SUM(M66:Q66)</f>
        <v>0.10698339071893816</v>
      </c>
      <c r="S66" s="50"/>
    </row>
    <row r="67" spans="1:19" s="51" customFormat="1" ht="18" customHeight="1">
      <c r="A67" s="9"/>
      <c r="B67" s="9"/>
      <c r="C67" s="9" t="str">
        <f>'Non Unit rate categories'!C71</f>
        <v>Mt Barker Trunk Reticulation</v>
      </c>
      <c r="D67" s="268">
        <f>'Non Unit rate categories'!D71+M67</f>
        <v>0</v>
      </c>
      <c r="E67" s="267">
        <f>'Non Unit rate categories'!E71+N67</f>
        <v>0</v>
      </c>
      <c r="F67" s="267">
        <f>'Non Unit rate categories'!F71+O67</f>
        <v>0</v>
      </c>
      <c r="G67" s="267">
        <f>'Non Unit rate categories'!G71+P67</f>
        <v>0</v>
      </c>
      <c r="H67" s="462">
        <f>'Non Unit rate categories'!H71+Q67</f>
        <v>0</v>
      </c>
      <c r="I67" s="219">
        <f>SUM(D67:H67)</f>
        <v>0</v>
      </c>
      <c r="J67" s="21"/>
      <c r="K67" s="219"/>
      <c r="L67" s="219" t="str">
        <f t="shared" si="35"/>
        <v>Mt Barker Trunk Reticulation</v>
      </c>
      <c r="M67" s="268">
        <f>'Non Unit rate categories'!D71*((Dec19Jun21CPI)*(1+'Real Cost Escalation'!E$22)-1)</f>
        <v>0</v>
      </c>
      <c r="N67" s="267">
        <f>'Non Unit rate categories'!E71*((Dec19Jun21CPI)*(1+'Real Cost Escalation'!F$22)-1)</f>
        <v>0</v>
      </c>
      <c r="O67" s="267">
        <f>'Non Unit rate categories'!F71*((Dec19Jun21CPI)*(1+'Real Cost Escalation'!G$22)-1)</f>
        <v>0</v>
      </c>
      <c r="P67" s="267">
        <f>'Non Unit rate categories'!G71*((Dec19Jun21CPI)*(1+'Real Cost Escalation'!H$22)-1)</f>
        <v>0</v>
      </c>
      <c r="Q67" s="462">
        <f>'Non Unit rate categories'!H71*((Dec19Jun21CPI)*(1+'Real Cost Escalation'!I$22)-1)</f>
        <v>0</v>
      </c>
      <c r="R67" s="219">
        <f>SUM(M67:Q67)</f>
        <v>0</v>
      </c>
      <c r="S67" s="50"/>
    </row>
    <row r="68" spans="1:19" s="397" customFormat="1" ht="13.5" thickBot="1">
      <c r="A68" s="57"/>
      <c r="B68" s="17" t="s">
        <v>313</v>
      </c>
      <c r="C68" s="17"/>
      <c r="D68" s="405">
        <f t="shared" ref="D68:I68" si="36">SUM(D65:D67)</f>
        <v>4.8907753198896629</v>
      </c>
      <c r="E68" s="328">
        <f t="shared" si="36"/>
        <v>0.26531728254293491</v>
      </c>
      <c r="F68" s="328">
        <f t="shared" si="36"/>
        <v>0.26573287894823677</v>
      </c>
      <c r="G68" s="328">
        <f t="shared" si="36"/>
        <v>0.26683070876355758</v>
      </c>
      <c r="H68" s="328">
        <f t="shared" si="36"/>
        <v>0.26699303391443047</v>
      </c>
      <c r="I68" s="405">
        <f t="shared" si="36"/>
        <v>5.9556492240588224</v>
      </c>
      <c r="J68" s="227"/>
      <c r="K68" s="328" t="s">
        <v>313</v>
      </c>
      <c r="L68" s="328"/>
      <c r="M68" s="405">
        <f t="shared" ref="M68:R68" si="37">SUM(M65:M67)</f>
        <v>0.18897531988966243</v>
      </c>
      <c r="N68" s="328">
        <f t="shared" si="37"/>
        <v>1.0317282542934878E-2</v>
      </c>
      <c r="O68" s="328">
        <f t="shared" si="37"/>
        <v>1.0732878948236766E-2</v>
      </c>
      <c r="P68" s="328">
        <f t="shared" si="37"/>
        <v>1.1830708763557577E-2</v>
      </c>
      <c r="Q68" s="328">
        <f t="shared" si="37"/>
        <v>1.3393033914430452E-2</v>
      </c>
      <c r="R68" s="405">
        <f t="shared" si="37"/>
        <v>0.23524922405882209</v>
      </c>
      <c r="S68" s="396"/>
    </row>
    <row r="69" spans="1:19">
      <c r="A69" s="9"/>
      <c r="B69" s="9"/>
      <c r="C69" s="9"/>
      <c r="D69" s="219"/>
      <c r="E69" s="219"/>
      <c r="F69" s="219"/>
      <c r="G69" s="219"/>
      <c r="H69" s="219"/>
      <c r="I69" s="219"/>
      <c r="J69" s="21"/>
      <c r="K69" s="219"/>
      <c r="L69" s="219"/>
      <c r="M69" s="219"/>
      <c r="N69" s="219"/>
      <c r="O69" s="219"/>
      <c r="P69" s="219"/>
      <c r="Q69" s="219"/>
      <c r="R69" s="219"/>
      <c r="S69" s="21"/>
    </row>
    <row r="70" spans="1:19" s="429" customFormat="1" ht="21.75" customHeight="1">
      <c r="A70" s="139"/>
      <c r="B70" s="250" t="s">
        <v>359</v>
      </c>
      <c r="C70" s="250"/>
      <c r="D70" s="464"/>
      <c r="E70" s="464"/>
      <c r="F70" s="464"/>
      <c r="G70" s="464"/>
      <c r="H70" s="464"/>
      <c r="I70" s="464"/>
      <c r="J70" s="428"/>
      <c r="K70" s="464" t="s">
        <v>359</v>
      </c>
      <c r="L70" s="464"/>
      <c r="M70" s="464"/>
      <c r="N70" s="464"/>
      <c r="O70" s="464"/>
      <c r="P70" s="464"/>
      <c r="Q70" s="464"/>
      <c r="R70" s="464"/>
      <c r="S70" s="428"/>
    </row>
    <row r="71" spans="1:19" s="51" customFormat="1">
      <c r="A71" s="50"/>
      <c r="B71" s="9"/>
      <c r="C71" s="9"/>
      <c r="D71" s="219"/>
      <c r="E71" s="219"/>
      <c r="F71" s="219"/>
      <c r="G71" s="219"/>
      <c r="H71" s="219"/>
      <c r="I71" s="219"/>
      <c r="J71" s="21"/>
      <c r="K71" s="321"/>
      <c r="L71" s="321"/>
      <c r="M71" s="321"/>
      <c r="N71" s="321"/>
      <c r="O71" s="321"/>
      <c r="P71" s="321"/>
      <c r="Q71" s="321"/>
      <c r="R71" s="321"/>
      <c r="S71" s="50"/>
    </row>
    <row r="72" spans="1:19" s="255" customFormat="1" ht="33.75">
      <c r="A72" s="9"/>
      <c r="B72" s="72" t="s">
        <v>89</v>
      </c>
      <c r="C72" s="7" t="s">
        <v>90</v>
      </c>
      <c r="D72" s="497" t="s">
        <v>227</v>
      </c>
      <c r="E72" s="498" t="s">
        <v>228</v>
      </c>
      <c r="F72" s="498" t="s">
        <v>229</v>
      </c>
      <c r="G72" s="498" t="s">
        <v>230</v>
      </c>
      <c r="H72" s="499" t="s">
        <v>231</v>
      </c>
      <c r="I72" s="500" t="s">
        <v>226</v>
      </c>
      <c r="J72" s="9"/>
      <c r="K72" s="467" t="s">
        <v>89</v>
      </c>
      <c r="L72" s="468" t="s">
        <v>90</v>
      </c>
      <c r="M72" s="497" t="s">
        <v>227</v>
      </c>
      <c r="N72" s="498" t="s">
        <v>228</v>
      </c>
      <c r="O72" s="498" t="s">
        <v>229</v>
      </c>
      <c r="P72" s="498" t="s">
        <v>230</v>
      </c>
      <c r="Q72" s="499" t="s">
        <v>231</v>
      </c>
      <c r="R72" s="500" t="s">
        <v>226</v>
      </c>
      <c r="S72" s="9"/>
    </row>
    <row r="73" spans="1:19" s="51" customFormat="1" ht="18" customHeight="1">
      <c r="A73" s="9"/>
      <c r="B73" s="9"/>
      <c r="C73" s="9"/>
      <c r="D73" s="268">
        <f>'Non Unit rate categories'!D77+M73</f>
        <v>0</v>
      </c>
      <c r="E73" s="267">
        <f>'Non Unit rate categories'!E77+N73</f>
        <v>0</v>
      </c>
      <c r="F73" s="267">
        <f>'Non Unit rate categories'!F77+O73</f>
        <v>0</v>
      </c>
      <c r="G73" s="267">
        <f>'Non Unit rate categories'!G77+P73</f>
        <v>0</v>
      </c>
      <c r="H73" s="462">
        <f>'Non Unit rate categories'!H77+Q73</f>
        <v>0</v>
      </c>
      <c r="I73" s="219">
        <f>SUM(D73:H73)</f>
        <v>0</v>
      </c>
      <c r="J73" s="21"/>
      <c r="K73" s="219"/>
      <c r="L73" s="219"/>
      <c r="M73" s="268">
        <f>'Non Unit rate categories'!D77*((Dec19Jun21CPI)*(1+'Real Cost Escalation'!E$22)-1)</f>
        <v>0</v>
      </c>
      <c r="N73" s="267">
        <f>'Non Unit rate categories'!E77*((Dec19Jun21CPI)*(1+'Real Cost Escalation'!F$22)-1)</f>
        <v>0</v>
      </c>
      <c r="O73" s="267">
        <f>'Non Unit rate categories'!F77*((Dec19Jun21CPI)*(1+'Real Cost Escalation'!G$22)-1)</f>
        <v>0</v>
      </c>
      <c r="P73" s="267">
        <f>'Non Unit rate categories'!G77*((Dec19Jun21CPI)*(1+'Real Cost Escalation'!H$22)-1)</f>
        <v>0</v>
      </c>
      <c r="Q73" s="462">
        <f>'Non Unit rate categories'!H77*((Dec19Jun21CPI)*(1+'Real Cost Escalation'!I$22)-1)</f>
        <v>0</v>
      </c>
      <c r="R73" s="219"/>
      <c r="S73" s="50"/>
    </row>
    <row r="74" spans="1:19" s="397" customFormat="1" ht="13.5" thickBot="1">
      <c r="A74" s="57"/>
      <c r="B74" s="17" t="s">
        <v>360</v>
      </c>
      <c r="C74" s="17"/>
      <c r="D74" s="405">
        <f t="shared" ref="D74:I74" si="38">SUM(CR73)</f>
        <v>0</v>
      </c>
      <c r="E74" s="328">
        <f t="shared" si="38"/>
        <v>0</v>
      </c>
      <c r="F74" s="328">
        <f t="shared" si="38"/>
        <v>0</v>
      </c>
      <c r="G74" s="328">
        <f t="shared" si="38"/>
        <v>0</v>
      </c>
      <c r="H74" s="328">
        <f t="shared" si="38"/>
        <v>0</v>
      </c>
      <c r="I74" s="405">
        <f t="shared" si="38"/>
        <v>0</v>
      </c>
      <c r="J74" s="227"/>
      <c r="K74" s="328" t="s">
        <v>360</v>
      </c>
      <c r="L74" s="328"/>
      <c r="M74" s="405">
        <f t="shared" ref="M74" si="39">SUM(DA73)</f>
        <v>0</v>
      </c>
      <c r="N74" s="328">
        <f t="shared" ref="N74" si="40">SUM(DB73)</f>
        <v>0</v>
      </c>
      <c r="O74" s="328">
        <f t="shared" ref="O74" si="41">SUM(DC73)</f>
        <v>0</v>
      </c>
      <c r="P74" s="328">
        <f t="shared" ref="P74" si="42">SUM(DD73)</f>
        <v>0</v>
      </c>
      <c r="Q74" s="328">
        <f t="shared" ref="Q74" si="43">SUM(DE73)</f>
        <v>0</v>
      </c>
      <c r="R74" s="405">
        <f t="shared" ref="R74" si="44">SUM(DF73)</f>
        <v>0</v>
      </c>
      <c r="S74" s="396"/>
    </row>
    <row r="75" spans="1:19">
      <c r="A75" s="21"/>
      <c r="B75" s="21"/>
      <c r="C75" s="21"/>
      <c r="D75" s="459"/>
      <c r="E75" s="459"/>
      <c r="F75" s="459"/>
      <c r="G75" s="459"/>
      <c r="H75" s="459"/>
      <c r="I75" s="459"/>
      <c r="J75" s="21"/>
      <c r="K75" s="459"/>
      <c r="L75" s="459"/>
      <c r="M75" s="459"/>
      <c r="N75" s="459"/>
      <c r="O75" s="459"/>
      <c r="P75" s="459"/>
      <c r="Q75" s="459"/>
      <c r="R75" s="459"/>
      <c r="S75" s="21"/>
    </row>
  </sheetData>
  <hyperlinks>
    <hyperlink ref="B3" location="Contents!A1" display="Contents!A1" xr:uid="{00000000-0004-0000-1100-000000000000}"/>
  </hyperlinks>
  <pageMargins left="0.7" right="0.7" top="0.75" bottom="0.75" header="0.3" footer="0.3"/>
  <pageSetup paperSize="9" scale="4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pageSetUpPr fitToPage="1"/>
  </sheetPr>
  <dimension ref="A1:J34"/>
  <sheetViews>
    <sheetView topLeftCell="A22" zoomScale="90" zoomScaleNormal="90" workbookViewId="0">
      <selection activeCell="D5" sqref="D5"/>
    </sheetView>
  </sheetViews>
  <sheetFormatPr defaultColWidth="9.140625" defaultRowHeight="14.25"/>
  <cols>
    <col min="1" max="1" width="2.28515625" style="22" customWidth="1"/>
    <col min="2" max="2" width="24.7109375" style="22" customWidth="1"/>
    <col min="3" max="3" width="12.42578125" style="22" bestFit="1" customWidth="1"/>
    <col min="4" max="4" width="90.28515625" style="22" customWidth="1"/>
    <col min="5" max="5" width="39.28515625" style="22" bestFit="1" customWidth="1"/>
    <col min="6" max="6" width="2.42578125" style="22" customWidth="1"/>
    <col min="7" max="16384" width="9.140625" style="22"/>
  </cols>
  <sheetData>
    <row r="1" spans="1:6">
      <c r="A1" s="571"/>
      <c r="B1" s="21"/>
      <c r="C1" s="21"/>
      <c r="D1" s="21"/>
      <c r="E1" s="21"/>
      <c r="F1" s="21"/>
    </row>
    <row r="2" spans="1:6" ht="69" customHeight="1">
      <c r="A2" s="21"/>
      <c r="B2" s="443"/>
      <c r="C2" s="443"/>
      <c r="D2" s="444" t="s">
        <v>477</v>
      </c>
      <c r="E2" s="444"/>
      <c r="F2" s="21"/>
    </row>
    <row r="3" spans="1:6">
      <c r="A3" s="21"/>
      <c r="B3" s="21"/>
      <c r="C3" s="21"/>
      <c r="D3" s="21"/>
      <c r="E3" s="21"/>
      <c r="F3" s="21"/>
    </row>
    <row r="4" spans="1:6" ht="28.5" customHeight="1">
      <c r="A4" s="21"/>
      <c r="B4" s="445" t="s">
        <v>11</v>
      </c>
      <c r="C4" s="445"/>
      <c r="D4" s="578" t="s">
        <v>499</v>
      </c>
      <c r="E4" s="578"/>
      <c r="F4" s="21"/>
    </row>
    <row r="5" spans="1:6" ht="15">
      <c r="A5" s="21"/>
      <c r="B5" s="24"/>
      <c r="C5" s="24"/>
      <c r="D5" s="21"/>
      <c r="E5" s="21"/>
      <c r="F5" s="21"/>
    </row>
    <row r="6" spans="1:6" ht="21.75" customHeight="1">
      <c r="A6" s="21"/>
      <c r="B6" s="222" t="s">
        <v>12</v>
      </c>
      <c r="C6" s="222"/>
      <c r="D6" s="223" t="s">
        <v>13</v>
      </c>
      <c r="E6" s="232" t="s">
        <v>18</v>
      </c>
      <c r="F6" s="21"/>
    </row>
    <row r="7" spans="1:6">
      <c r="A7" s="21"/>
      <c r="B7" s="21"/>
      <c r="C7" s="21"/>
      <c r="D7" s="21"/>
      <c r="E7" s="21"/>
      <c r="F7" s="21"/>
    </row>
    <row r="8" spans="1:6" ht="21.75" customHeight="1">
      <c r="A8" s="21"/>
      <c r="B8" s="579" t="s">
        <v>152</v>
      </c>
      <c r="C8" s="579"/>
      <c r="D8" s="579"/>
      <c r="E8" s="579"/>
      <c r="F8" s="21"/>
    </row>
    <row r="9" spans="1:6">
      <c r="A9" s="21"/>
      <c r="B9" s="21"/>
      <c r="C9" s="21"/>
      <c r="D9" s="21"/>
      <c r="E9" s="21"/>
      <c r="F9" s="21"/>
    </row>
    <row r="10" spans="1:6" s="513" customFormat="1" ht="21.95" customHeight="1">
      <c r="A10" s="227"/>
      <c r="B10" s="510" t="s">
        <v>153</v>
      </c>
      <c r="C10" s="510"/>
      <c r="D10" s="511" t="s">
        <v>192</v>
      </c>
      <c r="E10" s="512" t="s">
        <v>101</v>
      </c>
      <c r="F10" s="227"/>
    </row>
    <row r="11" spans="1:6" s="513" customFormat="1" ht="21.95" customHeight="1">
      <c r="A11" s="227"/>
      <c r="B11" s="514" t="s">
        <v>412</v>
      </c>
      <c r="C11" s="514"/>
      <c r="D11" s="515" t="s">
        <v>221</v>
      </c>
      <c r="E11" s="516" t="s">
        <v>405</v>
      </c>
      <c r="F11" s="227"/>
    </row>
    <row r="12" spans="1:6" s="513" customFormat="1" ht="21.95" customHeight="1">
      <c r="A12" s="227"/>
      <c r="B12" s="517" t="s">
        <v>151</v>
      </c>
      <c r="C12" s="517"/>
      <c r="D12" s="518" t="s">
        <v>191</v>
      </c>
      <c r="E12" s="519" t="s">
        <v>193</v>
      </c>
      <c r="F12" s="227"/>
    </row>
    <row r="13" spans="1:6" ht="21.75" customHeight="1">
      <c r="A13" s="21"/>
      <c r="B13" s="21"/>
      <c r="C13" s="21"/>
      <c r="D13" s="21"/>
      <c r="E13" s="21"/>
      <c r="F13" s="21"/>
    </row>
    <row r="14" spans="1:6" ht="21.75" customHeight="1">
      <c r="A14" s="21"/>
      <c r="B14" s="580" t="s">
        <v>154</v>
      </c>
      <c r="C14" s="580"/>
      <c r="D14" s="580"/>
      <c r="E14" s="580"/>
      <c r="F14" s="21"/>
    </row>
    <row r="15" spans="1:6">
      <c r="A15" s="21"/>
      <c r="B15" s="21"/>
      <c r="C15" s="21"/>
      <c r="D15" s="21"/>
      <c r="E15" s="21"/>
      <c r="F15" s="21"/>
    </row>
    <row r="16" spans="1:6" s="513" customFormat="1" ht="21.95" customHeight="1">
      <c r="A16" s="227"/>
      <c r="B16" s="510" t="s">
        <v>155</v>
      </c>
      <c r="C16" s="510"/>
      <c r="D16" s="511" t="s">
        <v>225</v>
      </c>
      <c r="E16" s="520" t="s">
        <v>194</v>
      </c>
      <c r="F16" s="227"/>
    </row>
    <row r="17" spans="1:6" s="513" customFormat="1" ht="21.95" customHeight="1">
      <c r="A17" s="227"/>
      <c r="B17" s="514" t="s">
        <v>38</v>
      </c>
      <c r="C17" s="514"/>
      <c r="D17" s="515" t="s">
        <v>222</v>
      </c>
      <c r="E17" s="516" t="s">
        <v>45</v>
      </c>
      <c r="F17" s="227"/>
    </row>
    <row r="18" spans="1:6" s="513" customFormat="1" ht="21.95" customHeight="1">
      <c r="A18" s="227"/>
      <c r="B18" s="514" t="s">
        <v>414</v>
      </c>
      <c r="C18" s="514"/>
      <c r="D18" s="515" t="s">
        <v>190</v>
      </c>
      <c r="E18" s="516" t="s">
        <v>406</v>
      </c>
      <c r="F18" s="227"/>
    </row>
    <row r="19" spans="1:6" s="513" customFormat="1" ht="21.95" customHeight="1">
      <c r="A19" s="227"/>
      <c r="B19" s="514" t="s">
        <v>142</v>
      </c>
      <c r="C19" s="514"/>
      <c r="D19" s="515" t="s">
        <v>411</v>
      </c>
      <c r="E19" s="516" t="s">
        <v>407</v>
      </c>
      <c r="F19" s="227"/>
    </row>
    <row r="20" spans="1:6" s="513" customFormat="1" ht="21.95" customHeight="1">
      <c r="A20" s="227"/>
      <c r="B20" s="514" t="s">
        <v>408</v>
      </c>
      <c r="C20" s="510"/>
      <c r="D20" s="511" t="s">
        <v>410</v>
      </c>
      <c r="E20" s="521" t="s">
        <v>409</v>
      </c>
      <c r="F20" s="227"/>
    </row>
    <row r="21" spans="1:6" s="513" customFormat="1" ht="21.95" customHeight="1">
      <c r="A21" s="227"/>
      <c r="B21" s="514" t="s">
        <v>59</v>
      </c>
      <c r="C21" s="522"/>
      <c r="D21" s="515" t="s">
        <v>196</v>
      </c>
      <c r="E21" s="516" t="s">
        <v>195</v>
      </c>
      <c r="F21" s="227"/>
    </row>
    <row r="22" spans="1:6" ht="18" customHeight="1">
      <c r="A22" s="21"/>
      <c r="B22" s="21"/>
      <c r="C22" s="21"/>
      <c r="D22" s="21"/>
      <c r="E22" s="21"/>
      <c r="F22" s="21"/>
    </row>
    <row r="23" spans="1:6" ht="24.75" customHeight="1">
      <c r="A23" s="21"/>
      <c r="B23" s="580" t="s">
        <v>156</v>
      </c>
      <c r="C23" s="580"/>
      <c r="D23" s="580"/>
      <c r="E23" s="580"/>
      <c r="F23" s="21"/>
    </row>
    <row r="24" spans="1:6">
      <c r="A24" s="21"/>
      <c r="B24" s="21"/>
      <c r="C24" s="21"/>
      <c r="D24" s="21"/>
      <c r="E24" s="21"/>
      <c r="F24" s="21"/>
    </row>
    <row r="25" spans="1:6" s="513" customFormat="1" ht="12.75">
      <c r="A25" s="227"/>
      <c r="B25" s="510" t="s">
        <v>413</v>
      </c>
      <c r="C25" s="510"/>
      <c r="D25" s="523" t="s">
        <v>199</v>
      </c>
      <c r="E25" s="520" t="s">
        <v>415</v>
      </c>
      <c r="F25" s="227"/>
    </row>
    <row r="26" spans="1:6" s="513" customFormat="1" ht="21.95" customHeight="1">
      <c r="A26" s="227"/>
      <c r="B26" s="514" t="s">
        <v>59</v>
      </c>
      <c r="C26" s="514"/>
      <c r="D26" s="515" t="s">
        <v>200</v>
      </c>
      <c r="E26" s="516" t="s">
        <v>320</v>
      </c>
      <c r="F26" s="227"/>
    </row>
    <row r="27" spans="1:6" s="513" customFormat="1" ht="25.5">
      <c r="A27" s="227"/>
      <c r="B27" s="514" t="s">
        <v>201</v>
      </c>
      <c r="C27" s="522"/>
      <c r="D27" s="524" t="s">
        <v>202</v>
      </c>
      <c r="E27" s="516" t="s">
        <v>321</v>
      </c>
      <c r="F27" s="227"/>
    </row>
    <row r="28" spans="1:6" ht="18" customHeight="1">
      <c r="A28" s="21"/>
      <c r="B28" s="21"/>
      <c r="C28" s="231"/>
      <c r="D28" s="220"/>
      <c r="E28" s="221"/>
      <c r="F28" s="21"/>
    </row>
    <row r="29" spans="1:6" ht="22.5" customHeight="1">
      <c r="A29" s="21"/>
      <c r="B29" s="580" t="s">
        <v>161</v>
      </c>
      <c r="C29" s="580"/>
      <c r="D29" s="580"/>
      <c r="E29" s="580"/>
      <c r="F29" s="21"/>
    </row>
    <row r="30" spans="1:6">
      <c r="A30" s="21"/>
      <c r="B30" s="21"/>
      <c r="C30" s="21"/>
      <c r="D30" s="21"/>
      <c r="E30" s="21"/>
      <c r="F30" s="21"/>
    </row>
    <row r="31" spans="1:6" s="513" customFormat="1" ht="21.95" customHeight="1">
      <c r="A31" s="227"/>
      <c r="B31" s="517" t="s">
        <v>66</v>
      </c>
      <c r="C31" s="517"/>
      <c r="D31" s="525" t="s">
        <v>238</v>
      </c>
      <c r="E31" s="526" t="s">
        <v>67</v>
      </c>
      <c r="F31" s="227"/>
    </row>
    <row r="32" spans="1:6" s="513" customFormat="1" ht="21.95" customHeight="1">
      <c r="A32" s="227"/>
      <c r="B32" s="517" t="s">
        <v>416</v>
      </c>
      <c r="C32" s="517"/>
      <c r="D32" s="525" t="s">
        <v>418</v>
      </c>
      <c r="E32" s="526" t="s">
        <v>417</v>
      </c>
      <c r="F32" s="227"/>
    </row>
    <row r="33" spans="1:10" ht="18" customHeight="1">
      <c r="A33" s="21"/>
      <c r="B33" s="24"/>
      <c r="C33" s="24"/>
      <c r="D33" s="21"/>
      <c r="E33" s="21"/>
      <c r="F33" s="21"/>
    </row>
    <row r="34" spans="1:10" ht="15">
      <c r="B34" s="28"/>
      <c r="C34" s="28"/>
      <c r="D34" s="28"/>
      <c r="E34" s="28"/>
      <c r="F34" s="29"/>
      <c r="H34" s="29"/>
      <c r="I34" s="29"/>
      <c r="J34" s="29"/>
    </row>
  </sheetData>
  <mergeCells count="5">
    <mergeCell ref="D4:E4"/>
    <mergeCell ref="B8:E8"/>
    <mergeCell ref="B14:E14"/>
    <mergeCell ref="B23:E23"/>
    <mergeCell ref="B29:E29"/>
  </mergeCells>
  <hyperlinks>
    <hyperlink ref="E17" location="'Real Cost Escalation'!A1" display="'Real Cost Escalation'!A1" xr:uid="{00000000-0004-0000-0100-000000000000}"/>
    <hyperlink ref="E31" location="'PTRM Input'!A1" display="'PTRM Input'!A1" xr:uid="{00000000-0004-0000-0100-000001000000}"/>
    <hyperlink ref="E11" location="'Category Index'!A1" display="Category Index'!A1" xr:uid="{00000000-0004-0000-0100-000002000000}"/>
    <hyperlink ref="E12" location="Mapping!A1" display="Mapping!A1" xr:uid="{00000000-0004-0000-0100-000003000000}"/>
    <hyperlink ref="E16" location="CPI!A1" display="CPI!A1" xr:uid="{00000000-0004-0000-0100-000004000000}"/>
    <hyperlink ref="E18" location="'New Growth Volumes'!A1" display="New Growth Volumes'!A1" xr:uid="{00000000-0004-0000-0100-000005000000}"/>
    <hyperlink ref="E19" location="'Unit rate categories'!A1" display="Unit Rate Categories'!A1" xr:uid="{00000000-0004-0000-0100-000006000000}"/>
    <hyperlink ref="E21" location="Overheads!A1" display="Overheads!A1" xr:uid="{00000000-0004-0000-0100-000007000000}"/>
    <hyperlink ref="E25" location="'Category Summary'!A1" display="Category Summary'!A1" xr:uid="{00000000-0004-0000-0100-000008000000}"/>
    <hyperlink ref="E26" location="'+Overheads'!A1" display="Overheads (Vic)'!A1" xr:uid="{00000000-0004-0000-0100-000009000000}"/>
    <hyperlink ref="E27" location="'Consolidated Summary'!A1" display="Consolidated Summary (Vic)'!A1" xr:uid="{00000000-0004-0000-0100-00000A000000}"/>
    <hyperlink ref="E20" location="'Non Unit rate categories'!A1" display="Non Unit Rate Categories'!A1" xr:uid="{00000000-0004-0000-0100-00000B000000}"/>
    <hyperlink ref="E32" location="'Business Case input'!A1" display="Business Case Input'!A1" xr:uid="{00000000-0004-0000-0100-00000C000000}"/>
  </hyperlinks>
  <pageMargins left="0.7" right="0.7" top="0.75" bottom="0.75" header="0.3" footer="0.3"/>
  <pageSetup paperSize="9" scale="4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pageSetUpPr fitToPage="1"/>
  </sheetPr>
  <dimension ref="A1:H41"/>
  <sheetViews>
    <sheetView topLeftCell="A13" zoomScale="90" zoomScaleNormal="90" workbookViewId="0">
      <selection activeCell="E1" sqref="E1:E1048576"/>
    </sheetView>
  </sheetViews>
  <sheetFormatPr defaultColWidth="9.140625" defaultRowHeight="14.25"/>
  <cols>
    <col min="1" max="1" width="2.28515625" style="22" customWidth="1"/>
    <col min="2" max="2" width="10.28515625" style="22" customWidth="1"/>
    <col min="3" max="3" width="49.5703125" style="22" customWidth="1"/>
    <col min="4" max="4" width="3.7109375" style="22" customWidth="1"/>
    <col min="5" max="16384" width="9.140625" style="22"/>
  </cols>
  <sheetData>
    <row r="1" spans="1:5">
      <c r="A1" s="571"/>
      <c r="B1" s="21"/>
      <c r="C1" s="21"/>
      <c r="D1" s="21"/>
    </row>
    <row r="2" spans="1:5" ht="30" customHeight="1">
      <c r="A2" s="21"/>
      <c r="B2" s="204" t="s">
        <v>157</v>
      </c>
      <c r="C2" s="211"/>
      <c r="D2" s="21"/>
    </row>
    <row r="3" spans="1:5" ht="15" customHeight="1">
      <c r="A3" s="21"/>
      <c r="B3" s="35" t="s">
        <v>15</v>
      </c>
      <c r="C3" s="294"/>
      <c r="D3" s="21"/>
    </row>
    <row r="4" spans="1:5">
      <c r="A4" s="21"/>
      <c r="B4" s="21"/>
      <c r="C4" s="21"/>
      <c r="D4" s="21"/>
    </row>
    <row r="5" spans="1:5" ht="21.75" customHeight="1">
      <c r="A5" s="21"/>
      <c r="B5" s="226" t="s">
        <v>160</v>
      </c>
      <c r="C5" s="226"/>
      <c r="D5" s="21"/>
    </row>
    <row r="6" spans="1:5">
      <c r="A6" s="21"/>
      <c r="B6" s="227"/>
      <c r="C6" s="227"/>
      <c r="D6" s="21"/>
    </row>
    <row r="7" spans="1:5">
      <c r="A7" s="21"/>
      <c r="B7" s="228" t="s">
        <v>158</v>
      </c>
      <c r="C7" s="59" t="s">
        <v>159</v>
      </c>
      <c r="D7" s="21"/>
    </row>
    <row r="8" spans="1:5">
      <c r="A8" s="21"/>
      <c r="B8" s="224" t="s">
        <v>19</v>
      </c>
      <c r="C8" s="68" t="s">
        <v>223</v>
      </c>
      <c r="D8" s="21"/>
      <c r="E8" s="577"/>
    </row>
    <row r="9" spans="1:5">
      <c r="A9" s="21"/>
      <c r="B9" s="224" t="s">
        <v>20</v>
      </c>
      <c r="C9" s="68" t="s">
        <v>224</v>
      </c>
      <c r="D9" s="21"/>
      <c r="E9" s="577"/>
    </row>
    <row r="10" spans="1:5">
      <c r="A10" s="21"/>
      <c r="B10" s="224" t="s">
        <v>21</v>
      </c>
      <c r="C10" s="68" t="s">
        <v>248</v>
      </c>
      <c r="D10" s="21"/>
      <c r="E10" s="577"/>
    </row>
    <row r="11" spans="1:5">
      <c r="A11" s="21"/>
      <c r="B11" s="224" t="s">
        <v>22</v>
      </c>
      <c r="C11" s="68" t="s">
        <v>249</v>
      </c>
      <c r="D11" s="21"/>
      <c r="E11" s="577"/>
    </row>
    <row r="12" spans="1:5">
      <c r="A12" s="21"/>
      <c r="B12" s="224" t="s">
        <v>23</v>
      </c>
      <c r="C12" s="68" t="s">
        <v>150</v>
      </c>
      <c r="D12" s="21"/>
      <c r="E12" s="577"/>
    </row>
    <row r="13" spans="1:5">
      <c r="A13" s="21"/>
      <c r="B13" s="224" t="s">
        <v>24</v>
      </c>
      <c r="C13" s="68" t="s">
        <v>250</v>
      </c>
      <c r="D13" s="21"/>
      <c r="E13" s="577"/>
    </row>
    <row r="14" spans="1:5">
      <c r="A14" s="21"/>
      <c r="B14" s="224" t="s">
        <v>25</v>
      </c>
      <c r="C14" s="68" t="s">
        <v>427</v>
      </c>
      <c r="D14" s="21"/>
      <c r="E14" s="577"/>
    </row>
    <row r="15" spans="1:5">
      <c r="A15" s="21"/>
      <c r="B15" s="224" t="s">
        <v>26</v>
      </c>
      <c r="C15" s="68" t="s">
        <v>428</v>
      </c>
      <c r="D15" s="21"/>
      <c r="E15" s="577"/>
    </row>
    <row r="16" spans="1:5">
      <c r="A16" s="21"/>
      <c r="B16" s="224" t="s">
        <v>27</v>
      </c>
      <c r="C16" s="68" t="s">
        <v>251</v>
      </c>
      <c r="D16" s="21"/>
      <c r="E16" s="577"/>
    </row>
    <row r="17" spans="1:5">
      <c r="A17" s="21"/>
      <c r="B17" s="224" t="s">
        <v>28</v>
      </c>
      <c r="C17" s="68" t="s">
        <v>318</v>
      </c>
      <c r="D17" s="21"/>
      <c r="E17" s="577"/>
    </row>
    <row r="18" spans="1:5">
      <c r="A18" s="21"/>
      <c r="B18" s="224" t="s">
        <v>29</v>
      </c>
      <c r="C18" s="68" t="s">
        <v>351</v>
      </c>
      <c r="D18" s="21"/>
      <c r="E18" s="577"/>
    </row>
    <row r="19" spans="1:5">
      <c r="A19" s="21"/>
      <c r="B19" s="224" t="s">
        <v>30</v>
      </c>
      <c r="C19" s="68" t="s">
        <v>5</v>
      </c>
      <c r="D19" s="21"/>
      <c r="E19" s="577"/>
    </row>
    <row r="20" spans="1:5">
      <c r="A20" s="21"/>
      <c r="B20" s="224" t="s">
        <v>31</v>
      </c>
      <c r="C20" s="68" t="s">
        <v>6</v>
      </c>
      <c r="D20" s="21"/>
      <c r="E20" s="577"/>
    </row>
    <row r="21" spans="1:5">
      <c r="A21" s="21"/>
      <c r="B21" s="224" t="s">
        <v>32</v>
      </c>
      <c r="C21" s="68" t="s">
        <v>14</v>
      </c>
      <c r="D21" s="21"/>
      <c r="E21" s="577"/>
    </row>
    <row r="22" spans="1:5">
      <c r="A22" s="21"/>
      <c r="B22" s="224" t="s">
        <v>33</v>
      </c>
      <c r="C22" s="68" t="s">
        <v>148</v>
      </c>
      <c r="D22" s="21"/>
      <c r="E22" s="577"/>
    </row>
    <row r="23" spans="1:5">
      <c r="A23" s="21"/>
      <c r="B23" s="224" t="s">
        <v>34</v>
      </c>
      <c r="C23" s="68" t="s">
        <v>149</v>
      </c>
      <c r="D23" s="21"/>
      <c r="E23" s="577"/>
    </row>
    <row r="24" spans="1:5">
      <c r="A24" s="21"/>
      <c r="B24" s="224" t="s">
        <v>35</v>
      </c>
      <c r="C24" s="68" t="s">
        <v>7</v>
      </c>
      <c r="D24" s="21"/>
      <c r="E24" s="577"/>
    </row>
    <row r="25" spans="1:5">
      <c r="A25" s="21"/>
      <c r="B25" s="224" t="s">
        <v>36</v>
      </c>
      <c r="C25" s="68" t="s">
        <v>8</v>
      </c>
      <c r="D25" s="21"/>
      <c r="E25" s="577"/>
    </row>
    <row r="26" spans="1:5">
      <c r="A26" s="21"/>
      <c r="B26" s="224" t="s">
        <v>37</v>
      </c>
      <c r="C26" s="68" t="s">
        <v>9</v>
      </c>
      <c r="D26" s="21"/>
      <c r="E26" s="577"/>
    </row>
    <row r="27" spans="1:5">
      <c r="A27" s="21"/>
      <c r="B27" s="225" t="s">
        <v>203</v>
      </c>
      <c r="C27" s="69" t="s">
        <v>429</v>
      </c>
      <c r="D27" s="21"/>
      <c r="E27" s="577"/>
    </row>
    <row r="28" spans="1:5" ht="18" customHeight="1">
      <c r="A28" s="21"/>
      <c r="B28" s="25"/>
      <c r="C28" s="25"/>
      <c r="D28" s="21"/>
    </row>
    <row r="29" spans="1:5" ht="21" customHeight="1">
      <c r="A29" s="21"/>
      <c r="B29" s="226" t="s">
        <v>143</v>
      </c>
      <c r="C29" s="226"/>
      <c r="D29" s="21"/>
    </row>
    <row r="30" spans="1:5">
      <c r="A30" s="21"/>
      <c r="B30" s="227"/>
      <c r="C30" s="227"/>
      <c r="D30" s="21"/>
    </row>
    <row r="31" spans="1:5">
      <c r="A31" s="21"/>
      <c r="B31" s="228" t="s">
        <v>158</v>
      </c>
      <c r="C31" s="59" t="s">
        <v>159</v>
      </c>
      <c r="D31" s="21"/>
    </row>
    <row r="32" spans="1:5">
      <c r="A32" s="21"/>
      <c r="B32" s="224">
        <v>21</v>
      </c>
      <c r="C32" s="68" t="s">
        <v>1</v>
      </c>
      <c r="D32" s="21"/>
    </row>
    <row r="33" spans="1:8">
      <c r="A33" s="21"/>
      <c r="B33" s="224">
        <v>22</v>
      </c>
      <c r="C33" s="68" t="s">
        <v>49</v>
      </c>
      <c r="D33" s="21"/>
    </row>
    <row r="34" spans="1:8">
      <c r="A34" s="21"/>
      <c r="B34" s="224">
        <v>23</v>
      </c>
      <c r="C34" s="68" t="s">
        <v>2</v>
      </c>
      <c r="D34" s="21"/>
    </row>
    <row r="35" spans="1:8">
      <c r="A35" s="21"/>
      <c r="B35" s="224">
        <v>24</v>
      </c>
      <c r="C35" s="68" t="s">
        <v>57</v>
      </c>
      <c r="D35" s="21"/>
    </row>
    <row r="36" spans="1:8">
      <c r="A36" s="21"/>
      <c r="B36" s="224">
        <v>25</v>
      </c>
      <c r="C36" s="229" t="s">
        <v>58</v>
      </c>
      <c r="D36" s="21"/>
    </row>
    <row r="37" spans="1:8">
      <c r="A37" s="21"/>
      <c r="B37" s="224">
        <v>26</v>
      </c>
      <c r="C37" s="229" t="s">
        <v>3</v>
      </c>
      <c r="D37" s="21"/>
    </row>
    <row r="38" spans="1:8">
      <c r="A38" s="21"/>
      <c r="B38" s="224">
        <v>27</v>
      </c>
      <c r="C38" s="229" t="s">
        <v>0</v>
      </c>
      <c r="D38" s="21"/>
    </row>
    <row r="39" spans="1:8">
      <c r="A39" s="21"/>
      <c r="B39" s="225">
        <v>28</v>
      </c>
      <c r="C39" s="230" t="s">
        <v>4</v>
      </c>
      <c r="D39" s="21"/>
    </row>
    <row r="40" spans="1:8" ht="18" customHeight="1">
      <c r="A40" s="21"/>
      <c r="B40" s="24"/>
      <c r="C40" s="21"/>
      <c r="D40" s="21"/>
    </row>
    <row r="41" spans="1:8" ht="15">
      <c r="B41" s="28"/>
      <c r="C41" s="28"/>
      <c r="D41" s="29"/>
      <c r="F41" s="29"/>
      <c r="G41" s="29"/>
      <c r="H41" s="29"/>
    </row>
  </sheetData>
  <hyperlinks>
    <hyperlink ref="B3" location="Contents!A1" display="Contents!A1" xr:uid="{00000000-0004-0000-0200-000000000000}"/>
  </hyperlinks>
  <pageMargins left="0.7" right="0.7" top="0.75" bottom="0.75" header="0.3" footer="0.3"/>
  <pageSetup paperSize="9" scale="4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O56"/>
  <sheetViews>
    <sheetView zoomScale="90" zoomScaleNormal="90" workbookViewId="0">
      <pane xSplit="3" ySplit="5" topLeftCell="D6" activePane="bottomRight" state="frozen"/>
      <selection pane="topRight"/>
      <selection pane="bottomLeft"/>
      <selection pane="bottomRight" activeCell="J14" sqref="J14"/>
    </sheetView>
  </sheetViews>
  <sheetFormatPr defaultColWidth="9.140625" defaultRowHeight="14.25"/>
  <cols>
    <col min="1" max="1" width="2.28515625" style="33" customWidth="1"/>
    <col min="2" max="2" width="20" style="33" customWidth="1"/>
    <col min="3" max="3" width="33.5703125" style="33" customWidth="1"/>
    <col min="4" max="4" width="3.7109375" style="33" customWidth="1"/>
    <col min="5" max="5" width="41" style="33" customWidth="1"/>
    <col min="6" max="6" width="21.7109375" style="33" bestFit="1" customWidth="1"/>
    <col min="7" max="7" width="21" style="51" customWidth="1"/>
    <col min="8" max="8" width="44.140625" style="33" bestFit="1" customWidth="1"/>
    <col min="9" max="9" width="4" style="33" customWidth="1"/>
    <col min="10" max="14" width="10.7109375" style="33" customWidth="1"/>
    <col min="15" max="16384" width="9.140625" style="33"/>
  </cols>
  <sheetData>
    <row r="1" spans="1:15">
      <c r="A1" s="571"/>
      <c r="B1" s="21"/>
      <c r="C1" s="21"/>
      <c r="D1" s="21"/>
      <c r="E1" s="21"/>
      <c r="F1" s="21"/>
      <c r="G1" s="50"/>
      <c r="H1" s="21"/>
      <c r="I1" s="21"/>
    </row>
    <row r="2" spans="1:15" ht="27.95" customHeight="1">
      <c r="A2" s="47"/>
      <c r="B2" s="204" t="s">
        <v>162</v>
      </c>
      <c r="C2" s="204"/>
      <c r="D2" s="205"/>
      <c r="E2" s="205"/>
      <c r="F2" s="205"/>
      <c r="G2" s="346"/>
      <c r="H2" s="205"/>
      <c r="I2" s="21"/>
    </row>
    <row r="3" spans="1:15" s="51" customFormat="1" ht="17.25" customHeight="1">
      <c r="A3" s="50"/>
      <c r="B3" s="35" t="s">
        <v>15</v>
      </c>
      <c r="C3" s="35"/>
      <c r="D3" s="50"/>
      <c r="E3" s="50"/>
      <c r="F3" s="50"/>
      <c r="G3" s="50"/>
      <c r="H3" s="50"/>
      <c r="I3" s="21"/>
      <c r="J3" s="33"/>
      <c r="K3" s="33"/>
      <c r="L3" s="33"/>
      <c r="M3" s="33"/>
      <c r="N3" s="33"/>
      <c r="O3" s="33"/>
    </row>
    <row r="4" spans="1:15" s="51" customFormat="1" ht="18" customHeight="1">
      <c r="A4" s="50"/>
      <c r="B4" s="35"/>
      <c r="C4" s="35"/>
      <c r="D4" s="50"/>
      <c r="E4" s="50"/>
      <c r="F4" s="50"/>
      <c r="G4" s="50"/>
      <c r="H4" s="50"/>
      <c r="I4" s="21"/>
      <c r="J4" s="33"/>
      <c r="K4" s="33"/>
      <c r="L4" s="33"/>
      <c r="M4" s="33"/>
      <c r="N4" s="33"/>
      <c r="O4" s="33"/>
    </row>
    <row r="5" spans="1:15" s="63" customFormat="1" ht="21.75" customHeight="1">
      <c r="A5" s="58"/>
      <c r="B5" s="250" t="s">
        <v>173</v>
      </c>
      <c r="C5" s="251" t="s">
        <v>174</v>
      </c>
      <c r="D5" s="581" t="s">
        <v>175</v>
      </c>
      <c r="E5" s="581"/>
      <c r="F5" s="574" t="s">
        <v>478</v>
      </c>
      <c r="G5" s="343" t="s">
        <v>322</v>
      </c>
      <c r="H5" s="332" t="s">
        <v>323</v>
      </c>
      <c r="I5" s="58"/>
    </row>
    <row r="6" spans="1:15" s="51" customFormat="1">
      <c r="A6" s="50"/>
      <c r="B6" s="64" t="s">
        <v>325</v>
      </c>
      <c r="C6" s="37" t="s">
        <v>46</v>
      </c>
      <c r="D6" s="283" t="str">
        <f>'Category Index'!B10</f>
        <v>03</v>
      </c>
      <c r="E6" s="202" t="str">
        <f>'Category Index'!C10</f>
        <v>Mains Replacement - General Block Replacement</v>
      </c>
      <c r="F6" s="202" t="s">
        <v>479</v>
      </c>
      <c r="G6" s="347" t="s">
        <v>430</v>
      </c>
      <c r="H6" s="202" t="s">
        <v>340</v>
      </c>
      <c r="I6" s="21"/>
      <c r="J6" s="33"/>
      <c r="K6" s="33"/>
      <c r="L6" s="33"/>
      <c r="M6" s="33"/>
      <c r="N6" s="33"/>
      <c r="O6" s="33"/>
    </row>
    <row r="7" spans="1:15" s="51" customFormat="1">
      <c r="A7" s="50"/>
      <c r="B7" s="64"/>
      <c r="C7" s="37"/>
      <c r="D7" s="283" t="str">
        <f>'Category Index'!B11</f>
        <v>04</v>
      </c>
      <c r="E7" s="202" t="str">
        <f>'Category Index'!C11</f>
        <v>Mains Replacement - North Adelaide Block Replacement</v>
      </c>
      <c r="F7" s="202" t="s">
        <v>479</v>
      </c>
      <c r="G7" s="347"/>
      <c r="H7" s="202" t="s">
        <v>340</v>
      </c>
      <c r="I7" s="21"/>
      <c r="J7" s="33"/>
      <c r="K7" s="33"/>
      <c r="L7" s="33"/>
      <c r="M7" s="33"/>
      <c r="N7" s="33"/>
      <c r="O7" s="33"/>
    </row>
    <row r="8" spans="1:15" s="51" customFormat="1">
      <c r="A8" s="50"/>
      <c r="B8" s="64"/>
      <c r="C8" s="37"/>
      <c r="D8" s="283" t="str">
        <f>'Category Index'!B12</f>
        <v>05</v>
      </c>
      <c r="E8" s="202" t="str">
        <f>'Category Index'!C12</f>
        <v>Mains Replacement - Piecemeal Replacement</v>
      </c>
      <c r="F8" s="202" t="s">
        <v>480</v>
      </c>
      <c r="G8" s="347"/>
      <c r="H8" s="202" t="s">
        <v>340</v>
      </c>
      <c r="I8" s="21"/>
      <c r="J8" s="33"/>
      <c r="K8" s="33"/>
      <c r="L8" s="33"/>
      <c r="M8" s="33"/>
      <c r="N8" s="33"/>
      <c r="O8" s="33"/>
    </row>
    <row r="9" spans="1:15" s="51" customFormat="1">
      <c r="A9" s="50"/>
      <c r="B9" s="64"/>
      <c r="C9" s="37"/>
      <c r="D9" s="283" t="str">
        <f>'Category Index'!B13</f>
        <v>06</v>
      </c>
      <c r="E9" s="202" t="str">
        <f>'Category Index'!C13</f>
        <v>Mains Replacement - HDPE Replacement Class 250</v>
      </c>
      <c r="F9" s="202" t="s">
        <v>479</v>
      </c>
      <c r="G9" s="347"/>
      <c r="H9" s="202" t="s">
        <v>340</v>
      </c>
      <c r="I9" s="21"/>
      <c r="J9" s="33"/>
      <c r="K9" s="33"/>
      <c r="L9" s="33"/>
      <c r="M9" s="33"/>
      <c r="N9" s="33"/>
      <c r="O9" s="33"/>
    </row>
    <row r="10" spans="1:15" s="51" customFormat="1">
      <c r="A10" s="50"/>
      <c r="B10" s="64"/>
      <c r="C10" s="37"/>
      <c r="D10" s="283" t="str">
        <f>'Category Index'!B14</f>
        <v>07</v>
      </c>
      <c r="E10" s="202" t="str">
        <f>'Category Index'!C14</f>
        <v>Mains Replacement - HDPE 575 DN40 MP</v>
      </c>
      <c r="F10" s="202" t="s">
        <v>479</v>
      </c>
      <c r="G10" s="347"/>
      <c r="H10" s="202" t="s">
        <v>340</v>
      </c>
      <c r="I10" s="21"/>
      <c r="J10" s="33"/>
      <c r="K10" s="33"/>
      <c r="L10" s="33"/>
      <c r="M10" s="33"/>
      <c r="N10" s="33"/>
      <c r="O10" s="33"/>
    </row>
    <row r="11" spans="1:15" s="51" customFormat="1">
      <c r="A11" s="50"/>
      <c r="B11" s="64"/>
      <c r="C11" s="37"/>
      <c r="D11" s="283" t="str">
        <f>'Category Index'!B15</f>
        <v>08</v>
      </c>
      <c r="E11" s="202" t="str">
        <f>'Category Index'!C15</f>
        <v>Mains Replacement - HDPE 575 DN40 HP</v>
      </c>
      <c r="F11" s="202" t="s">
        <v>479</v>
      </c>
      <c r="G11" s="347"/>
      <c r="H11" s="202" t="s">
        <v>340</v>
      </c>
      <c r="I11" s="21"/>
      <c r="J11" s="33"/>
      <c r="K11" s="33"/>
      <c r="L11" s="33"/>
      <c r="M11" s="33"/>
      <c r="N11" s="33"/>
      <c r="O11" s="33"/>
    </row>
    <row r="12" spans="1:15" s="51" customFormat="1">
      <c r="A12" s="50"/>
      <c r="B12" s="64"/>
      <c r="C12" s="37"/>
      <c r="D12" s="283" t="str">
        <f>'Category Index'!B16</f>
        <v>09</v>
      </c>
      <c r="E12" s="202" t="str">
        <f>'Category Index'!C16</f>
        <v>Inline Camera Inspection</v>
      </c>
      <c r="F12" s="202" t="s">
        <v>481</v>
      </c>
      <c r="G12" s="347"/>
      <c r="H12" s="202" t="s">
        <v>340</v>
      </c>
      <c r="I12" s="21"/>
      <c r="J12" s="33"/>
      <c r="K12" s="33"/>
      <c r="L12" s="33"/>
      <c r="M12" s="33"/>
      <c r="N12" s="33"/>
      <c r="O12" s="33"/>
    </row>
    <row r="13" spans="1:15" s="51" customFormat="1">
      <c r="A13" s="50"/>
      <c r="B13" s="64"/>
      <c r="C13" s="37"/>
      <c r="D13" s="283" t="str">
        <f>'Category Index'!B17</f>
        <v>10</v>
      </c>
      <c r="E13" s="202" t="str">
        <f>'Category Index'!C17</f>
        <v>Service renewal - Multi User</v>
      </c>
      <c r="F13" s="202" t="s">
        <v>479</v>
      </c>
      <c r="G13" s="347"/>
      <c r="H13" s="202" t="s">
        <v>340</v>
      </c>
      <c r="I13" s="21"/>
      <c r="J13" s="33"/>
      <c r="K13" s="33"/>
      <c r="L13" s="33"/>
      <c r="M13" s="33"/>
      <c r="N13" s="33"/>
      <c r="O13" s="33"/>
    </row>
    <row r="14" spans="1:15" s="51" customFormat="1">
      <c r="A14" s="50"/>
      <c r="B14" s="64"/>
      <c r="C14" s="37"/>
      <c r="D14" s="283" t="str">
        <f>'Category Index'!B18</f>
        <v>11</v>
      </c>
      <c r="E14" s="202" t="str">
        <f>'Category Index'!C18</f>
        <v>Service renewal - Standalone</v>
      </c>
      <c r="F14" s="202" t="s">
        <v>479</v>
      </c>
      <c r="G14" s="347"/>
      <c r="H14" s="202" t="s">
        <v>340</v>
      </c>
      <c r="I14" s="21"/>
      <c r="J14" s="33"/>
      <c r="K14" s="33"/>
      <c r="L14" s="33"/>
      <c r="M14" s="33"/>
      <c r="N14" s="33"/>
      <c r="O14" s="33"/>
    </row>
    <row r="15" spans="1:15" s="51" customFormat="1">
      <c r="A15" s="50"/>
      <c r="B15" s="64"/>
      <c r="C15" s="67" t="s">
        <v>48</v>
      </c>
      <c r="D15" s="286">
        <f>'Category Index'!B38</f>
        <v>27</v>
      </c>
      <c r="E15" s="248" t="str">
        <f>'Category Index'!C38</f>
        <v>Mains Augmentation</v>
      </c>
      <c r="F15" s="248" t="s">
        <v>482</v>
      </c>
      <c r="G15" s="348" t="s">
        <v>273</v>
      </c>
      <c r="H15" s="248" t="s">
        <v>341</v>
      </c>
      <c r="I15" s="21"/>
      <c r="J15" s="33"/>
      <c r="K15" s="33"/>
      <c r="L15" s="33"/>
      <c r="M15" s="33"/>
      <c r="N15" s="33"/>
      <c r="O15" s="33"/>
    </row>
    <row r="16" spans="1:15" s="51" customFormat="1">
      <c r="A16" s="50"/>
      <c r="B16" s="64"/>
      <c r="C16" s="69"/>
      <c r="D16" s="285"/>
      <c r="E16" s="247"/>
      <c r="F16" s="247" t="s">
        <v>479</v>
      </c>
      <c r="G16" s="349" t="s">
        <v>275</v>
      </c>
      <c r="H16" s="247"/>
      <c r="I16" s="21"/>
      <c r="J16" s="33"/>
      <c r="K16" s="33"/>
      <c r="L16" s="33"/>
      <c r="M16" s="33"/>
      <c r="N16" s="33"/>
      <c r="O16" s="33"/>
    </row>
    <row r="17" spans="1:15" s="51" customFormat="1">
      <c r="A17" s="50"/>
      <c r="B17" s="64"/>
      <c r="C17" s="68" t="s">
        <v>326</v>
      </c>
      <c r="D17" s="283" t="str">
        <f>'Category Index'!B19</f>
        <v>12</v>
      </c>
      <c r="E17" s="202" t="str">
        <f>'Category Index'!C19</f>
        <v>New Main - Estate</v>
      </c>
      <c r="F17" s="202" t="s">
        <v>483</v>
      </c>
      <c r="G17" s="348" t="s">
        <v>431</v>
      </c>
      <c r="H17" s="202" t="s">
        <v>341</v>
      </c>
      <c r="I17" s="21"/>
      <c r="J17" s="33"/>
      <c r="K17" s="33"/>
      <c r="L17" s="33"/>
      <c r="M17" s="33"/>
      <c r="N17" s="33"/>
      <c r="O17" s="33"/>
    </row>
    <row r="18" spans="1:15" s="51" customFormat="1">
      <c r="A18" s="50"/>
      <c r="B18" s="64"/>
      <c r="C18" s="68"/>
      <c r="D18" s="283" t="str">
        <f>'Category Index'!B20</f>
        <v>13</v>
      </c>
      <c r="E18" s="202" t="str">
        <f>'Category Index'!C20</f>
        <v>New Main - Existing Domestic</v>
      </c>
      <c r="F18" s="202" t="s">
        <v>483</v>
      </c>
      <c r="G18" s="347"/>
      <c r="H18" s="202" t="s">
        <v>341</v>
      </c>
      <c r="I18" s="21"/>
      <c r="J18" s="33"/>
      <c r="K18" s="33"/>
      <c r="L18" s="33"/>
      <c r="M18" s="33"/>
      <c r="N18" s="33"/>
      <c r="O18" s="33"/>
    </row>
    <row r="19" spans="1:15" s="51" customFormat="1">
      <c r="A19" s="50"/>
      <c r="B19" s="64"/>
      <c r="C19" s="68"/>
      <c r="D19" s="283" t="str">
        <f>'Category Index'!B21</f>
        <v>14</v>
      </c>
      <c r="E19" s="202" t="str">
        <f>'Category Index'!C21</f>
        <v>New Main - I&amp;C&lt;10TJ</v>
      </c>
      <c r="F19" s="202" t="s">
        <v>483</v>
      </c>
      <c r="G19" s="347"/>
      <c r="H19" s="202" t="s">
        <v>341</v>
      </c>
      <c r="I19" s="21"/>
      <c r="J19" s="33"/>
      <c r="K19" s="33"/>
      <c r="L19" s="33"/>
      <c r="M19" s="33"/>
      <c r="N19" s="33"/>
      <c r="O19" s="33"/>
    </row>
    <row r="20" spans="1:15" s="51" customFormat="1">
      <c r="A20" s="50"/>
      <c r="B20" s="64"/>
      <c r="C20" s="68"/>
      <c r="D20" s="286">
        <v>28</v>
      </c>
      <c r="E20" s="248" t="s">
        <v>56</v>
      </c>
      <c r="F20" s="248" t="s">
        <v>483</v>
      </c>
      <c r="G20" s="348" t="s">
        <v>314</v>
      </c>
      <c r="H20" s="248" t="s">
        <v>341</v>
      </c>
      <c r="I20" s="21"/>
      <c r="J20" s="33"/>
      <c r="K20" s="33"/>
      <c r="L20" s="33"/>
      <c r="M20" s="33"/>
      <c r="N20" s="33"/>
      <c r="O20" s="33"/>
    </row>
    <row r="21" spans="1:15" s="51" customFormat="1">
      <c r="A21" s="50"/>
      <c r="B21" s="64"/>
      <c r="C21" s="68"/>
      <c r="D21" s="285"/>
      <c r="E21" s="247"/>
      <c r="F21" s="247" t="s">
        <v>483</v>
      </c>
      <c r="G21" s="352" t="s">
        <v>315</v>
      </c>
      <c r="H21" s="247"/>
      <c r="I21" s="21"/>
      <c r="J21" s="33"/>
      <c r="K21" s="33"/>
      <c r="L21" s="33"/>
      <c r="M21" s="33"/>
      <c r="N21" s="33"/>
      <c r="O21" s="33"/>
    </row>
    <row r="22" spans="1:15" s="51" customFormat="1">
      <c r="A22" s="50"/>
      <c r="B22" s="70" t="s">
        <v>324</v>
      </c>
      <c r="C22" s="67" t="s">
        <v>327</v>
      </c>
      <c r="D22" s="287" t="str">
        <f>'Category Index'!B24</f>
        <v>17</v>
      </c>
      <c r="E22" s="249" t="str">
        <f>'Category Index'!C24</f>
        <v>New Service - New Home</v>
      </c>
      <c r="F22" s="202" t="s">
        <v>483</v>
      </c>
      <c r="G22" s="348" t="s">
        <v>431</v>
      </c>
      <c r="H22" s="248" t="s">
        <v>341</v>
      </c>
      <c r="I22" s="21"/>
      <c r="J22" s="33"/>
      <c r="K22" s="33"/>
      <c r="L22" s="33"/>
      <c r="M22" s="33"/>
      <c r="N22" s="33"/>
      <c r="O22" s="33"/>
    </row>
    <row r="23" spans="1:15" s="51" customFormat="1">
      <c r="A23" s="50"/>
      <c r="B23" s="64"/>
      <c r="C23" s="68"/>
      <c r="D23" s="283" t="str">
        <f>'Category Index'!B25</f>
        <v>18</v>
      </c>
      <c r="E23" s="202" t="str">
        <f>'Category Index'!C25</f>
        <v>New Service - Exist Home</v>
      </c>
      <c r="F23" s="202" t="s">
        <v>483</v>
      </c>
      <c r="G23" s="347"/>
      <c r="H23" s="249" t="s">
        <v>341</v>
      </c>
      <c r="I23" s="21"/>
      <c r="J23" s="33"/>
      <c r="K23" s="33"/>
      <c r="L23" s="33"/>
      <c r="M23" s="33"/>
      <c r="N23" s="33"/>
      <c r="O23" s="33"/>
    </row>
    <row r="24" spans="1:15" s="51" customFormat="1">
      <c r="A24" s="50"/>
      <c r="B24" s="64"/>
      <c r="C24" s="68"/>
      <c r="D24" s="283" t="str">
        <f>'Category Index'!B26</f>
        <v>19</v>
      </c>
      <c r="E24" s="202" t="str">
        <f>'Category Index'!C26</f>
        <v>New Service - Multi User</v>
      </c>
      <c r="F24" s="202" t="s">
        <v>483</v>
      </c>
      <c r="G24" s="347"/>
      <c r="H24" s="249" t="s">
        <v>341</v>
      </c>
      <c r="I24" s="21"/>
      <c r="J24" s="33"/>
      <c r="K24" s="33"/>
      <c r="L24" s="33"/>
      <c r="M24" s="33"/>
      <c r="N24" s="33"/>
      <c r="O24" s="33"/>
    </row>
    <row r="25" spans="1:15" s="51" customFormat="1">
      <c r="A25" s="50"/>
      <c r="B25" s="64"/>
      <c r="C25" s="69"/>
      <c r="D25" s="285" t="str">
        <f>'Category Index'!B27</f>
        <v>20</v>
      </c>
      <c r="E25" s="247" t="str">
        <f>'Category Index'!C27</f>
        <v>New Service - I&amp;C &lt; 10 TJ</v>
      </c>
      <c r="F25" s="202" t="s">
        <v>483</v>
      </c>
      <c r="G25" s="347"/>
      <c r="H25" s="247" t="s">
        <v>341</v>
      </c>
      <c r="I25" s="21"/>
      <c r="J25" s="33"/>
      <c r="K25" s="33"/>
      <c r="L25" s="33"/>
      <c r="M25" s="33"/>
      <c r="N25" s="33"/>
      <c r="O25" s="33"/>
    </row>
    <row r="26" spans="1:15" s="51" customFormat="1">
      <c r="A26" s="50"/>
      <c r="B26" s="70" t="s">
        <v>65</v>
      </c>
      <c r="C26" s="68" t="s">
        <v>47</v>
      </c>
      <c r="D26" s="283" t="str">
        <f>'Category Index'!B8</f>
        <v>01</v>
      </c>
      <c r="E26" s="202" t="str">
        <f>'Category Index'!C8</f>
        <v>Meter Replacement - Meters &lt; 25m3</v>
      </c>
      <c r="F26" s="248" t="s">
        <v>47</v>
      </c>
      <c r="G26" s="348" t="s">
        <v>432</v>
      </c>
      <c r="H26" s="248" t="s">
        <v>342</v>
      </c>
      <c r="I26" s="21"/>
      <c r="J26" s="33"/>
      <c r="K26" s="33"/>
      <c r="L26" s="33"/>
      <c r="M26" s="33"/>
      <c r="N26" s="33"/>
      <c r="O26" s="33"/>
    </row>
    <row r="27" spans="1:15" s="51" customFormat="1">
      <c r="A27" s="50"/>
      <c r="B27" s="71"/>
      <c r="C27" s="69"/>
      <c r="D27" s="283" t="str">
        <f>'Category Index'!B9</f>
        <v>02</v>
      </c>
      <c r="E27" s="202" t="str">
        <f>'Category Index'!C9</f>
        <v>Meter Replacement - Meters &gt; 25m3</v>
      </c>
      <c r="F27" s="247" t="s">
        <v>47</v>
      </c>
      <c r="G27" s="347"/>
      <c r="H27" s="247" t="s">
        <v>342</v>
      </c>
      <c r="I27" s="21"/>
      <c r="J27" s="33"/>
      <c r="K27" s="33"/>
      <c r="L27" s="33"/>
      <c r="M27" s="33"/>
      <c r="N27" s="33"/>
      <c r="O27" s="33"/>
    </row>
    <row r="28" spans="1:15" s="51" customFormat="1">
      <c r="A28" s="50"/>
      <c r="B28" s="71"/>
      <c r="C28" s="68" t="s">
        <v>100</v>
      </c>
      <c r="D28" s="286" t="str">
        <f>'Category Index'!B22</f>
        <v>15</v>
      </c>
      <c r="E28" s="248" t="str">
        <f>'Category Index'!C22</f>
        <v>New Meter - Domestic</v>
      </c>
      <c r="F28" s="202" t="s">
        <v>483</v>
      </c>
      <c r="G28" s="348" t="s">
        <v>431</v>
      </c>
      <c r="H28" s="248" t="s">
        <v>341</v>
      </c>
      <c r="I28" s="21"/>
      <c r="J28" s="33"/>
      <c r="K28" s="33"/>
      <c r="L28" s="33"/>
      <c r="M28" s="33"/>
      <c r="N28" s="33"/>
      <c r="O28" s="33"/>
    </row>
    <row r="29" spans="1:15" s="51" customFormat="1">
      <c r="A29" s="50"/>
      <c r="B29" s="71"/>
      <c r="C29" s="69"/>
      <c r="D29" s="285" t="str">
        <f>'Category Index'!B23</f>
        <v>16</v>
      </c>
      <c r="E29" s="247" t="str">
        <f>'Category Index'!C23</f>
        <v>New Meter - I&amp;C&lt;10TJ</v>
      </c>
      <c r="F29" s="202" t="s">
        <v>483</v>
      </c>
      <c r="G29" s="347"/>
      <c r="H29" s="247" t="s">
        <v>341</v>
      </c>
      <c r="I29" s="21"/>
      <c r="J29" s="33"/>
      <c r="K29" s="33"/>
      <c r="L29" s="33"/>
      <c r="M29" s="33"/>
      <c r="N29" s="33"/>
      <c r="O29" s="33"/>
    </row>
    <row r="30" spans="1:15" s="51" customFormat="1">
      <c r="A30" s="50"/>
      <c r="B30" s="71"/>
      <c r="C30" s="68" t="s">
        <v>359</v>
      </c>
      <c r="D30" s="286"/>
      <c r="E30" s="248"/>
      <c r="F30" s="248" t="s">
        <v>483</v>
      </c>
      <c r="G30" s="348"/>
      <c r="H30" s="248" t="s">
        <v>340</v>
      </c>
      <c r="I30" s="21"/>
      <c r="J30" s="33"/>
      <c r="K30" s="33"/>
      <c r="L30" s="33"/>
      <c r="M30" s="33"/>
      <c r="N30" s="33"/>
      <c r="O30" s="33"/>
    </row>
    <row r="31" spans="1:15" s="51" customFormat="1">
      <c r="A31" s="50"/>
      <c r="B31" s="70" t="s">
        <v>1</v>
      </c>
      <c r="C31" s="67" t="s">
        <v>1</v>
      </c>
      <c r="D31" s="286">
        <f>'Category Index'!B32</f>
        <v>21</v>
      </c>
      <c r="E31" s="248" t="str">
        <f>'Category Index'!C32</f>
        <v>Telemetry</v>
      </c>
      <c r="F31" s="248" t="s">
        <v>484</v>
      </c>
      <c r="G31" s="350" t="s">
        <v>307</v>
      </c>
      <c r="H31" s="248" t="s">
        <v>340</v>
      </c>
      <c r="I31" s="21"/>
      <c r="J31" s="33"/>
      <c r="K31" s="33"/>
      <c r="L31" s="33"/>
      <c r="M31" s="33"/>
      <c r="N31" s="33"/>
      <c r="O31" s="33"/>
    </row>
    <row r="32" spans="1:15" s="51" customFormat="1">
      <c r="A32" s="50"/>
      <c r="B32" s="64"/>
      <c r="C32" s="69"/>
      <c r="D32" s="285"/>
      <c r="E32" s="247"/>
      <c r="F32" s="247" t="s">
        <v>484</v>
      </c>
      <c r="G32" s="351" t="s">
        <v>308</v>
      </c>
      <c r="H32" s="247"/>
      <c r="I32" s="21"/>
      <c r="J32" s="33"/>
      <c r="K32" s="33"/>
      <c r="L32" s="33"/>
      <c r="M32" s="33"/>
      <c r="N32" s="33"/>
      <c r="O32" s="33"/>
    </row>
    <row r="33" spans="1:15" s="51" customFormat="1">
      <c r="A33" s="50"/>
      <c r="B33" s="70" t="s">
        <v>329</v>
      </c>
      <c r="C33" s="67" t="s">
        <v>2</v>
      </c>
      <c r="D33" s="287">
        <f>'Category Index'!B34</f>
        <v>23</v>
      </c>
      <c r="E33" s="249" t="str">
        <f>'Category Index'!C34</f>
        <v>Information Technology</v>
      </c>
      <c r="F33" s="202" t="s">
        <v>485</v>
      </c>
      <c r="G33" s="350" t="s">
        <v>433</v>
      </c>
      <c r="H33" s="531" t="s">
        <v>101</v>
      </c>
      <c r="I33" s="21"/>
      <c r="J33" s="33"/>
      <c r="K33" s="33"/>
      <c r="L33" s="33"/>
      <c r="M33" s="33"/>
      <c r="N33" s="33"/>
      <c r="O33" s="33"/>
    </row>
    <row r="34" spans="1:15" s="51" customFormat="1">
      <c r="A34" s="50"/>
      <c r="B34" s="71"/>
      <c r="C34" s="68"/>
      <c r="D34" s="287"/>
      <c r="E34" s="249"/>
      <c r="F34" s="202" t="s">
        <v>485</v>
      </c>
      <c r="G34" s="351" t="s">
        <v>277</v>
      </c>
      <c r="H34" s="249" t="s">
        <v>435</v>
      </c>
      <c r="I34" s="21"/>
      <c r="J34" s="33"/>
      <c r="K34" s="33"/>
      <c r="L34" s="33"/>
      <c r="M34" s="33"/>
      <c r="N34" s="33"/>
      <c r="O34" s="33"/>
    </row>
    <row r="35" spans="1:15" s="51" customFormat="1">
      <c r="A35" s="50"/>
      <c r="B35" s="71"/>
      <c r="C35" s="68"/>
      <c r="D35" s="287"/>
      <c r="E35" s="249"/>
      <c r="F35" s="202" t="s">
        <v>485</v>
      </c>
      <c r="G35" s="351" t="s">
        <v>278</v>
      </c>
      <c r="H35" s="249" t="s">
        <v>340</v>
      </c>
      <c r="I35" s="21"/>
      <c r="J35" s="33"/>
      <c r="K35" s="33"/>
      <c r="L35" s="33"/>
      <c r="M35" s="33"/>
      <c r="N35" s="33"/>
      <c r="O35" s="33"/>
    </row>
    <row r="36" spans="1:15" s="51" customFormat="1">
      <c r="A36" s="50"/>
      <c r="B36" s="71"/>
      <c r="C36" s="68"/>
      <c r="D36" s="287"/>
      <c r="E36" s="249"/>
      <c r="F36" s="202" t="s">
        <v>485</v>
      </c>
      <c r="G36" s="351" t="s">
        <v>343</v>
      </c>
      <c r="H36" s="249" t="s">
        <v>342</v>
      </c>
      <c r="I36" s="21"/>
      <c r="J36" s="33"/>
      <c r="K36" s="33"/>
      <c r="L36" s="33"/>
      <c r="M36" s="33"/>
      <c r="N36" s="33"/>
      <c r="O36" s="33"/>
    </row>
    <row r="37" spans="1:15" s="51" customFormat="1">
      <c r="A37" s="50"/>
      <c r="B37" s="71"/>
      <c r="C37" s="68"/>
      <c r="D37" s="287"/>
      <c r="E37" s="249"/>
      <c r="F37" s="202" t="s">
        <v>485</v>
      </c>
      <c r="G37" s="233" t="s">
        <v>348</v>
      </c>
      <c r="H37" s="249" t="s">
        <v>435</v>
      </c>
      <c r="I37" s="21"/>
      <c r="J37" s="33"/>
      <c r="K37" s="33"/>
      <c r="L37" s="33"/>
      <c r="M37" s="33"/>
      <c r="N37" s="33"/>
      <c r="O37" s="33"/>
    </row>
    <row r="38" spans="1:15" s="51" customFormat="1">
      <c r="A38" s="50"/>
      <c r="B38" s="72"/>
      <c r="C38" s="69"/>
      <c r="D38" s="285"/>
      <c r="E38" s="247"/>
      <c r="F38" s="247" t="s">
        <v>485</v>
      </c>
      <c r="G38" s="359" t="s">
        <v>361</v>
      </c>
      <c r="H38" s="247" t="s">
        <v>340</v>
      </c>
      <c r="I38" s="21"/>
      <c r="J38" s="33"/>
      <c r="K38" s="33"/>
      <c r="L38" s="33"/>
      <c r="M38" s="33"/>
      <c r="N38" s="33"/>
      <c r="O38" s="33"/>
    </row>
    <row r="39" spans="1:15" s="51" customFormat="1">
      <c r="A39" s="50"/>
      <c r="B39" s="582" t="s">
        <v>328</v>
      </c>
      <c r="C39" s="68" t="s">
        <v>57</v>
      </c>
      <c r="D39" s="287">
        <f>'Category Index'!B35</f>
        <v>24</v>
      </c>
      <c r="E39" s="249" t="str">
        <f>'Category Index'!C35</f>
        <v>Other Distribution System</v>
      </c>
      <c r="F39" s="202" t="s">
        <v>481</v>
      </c>
      <c r="G39" s="349" t="s">
        <v>292</v>
      </c>
      <c r="H39" s="249" t="s">
        <v>340</v>
      </c>
      <c r="I39" s="21"/>
      <c r="J39" s="33"/>
      <c r="K39" s="33"/>
      <c r="L39" s="33"/>
      <c r="M39" s="33"/>
      <c r="N39" s="33"/>
      <c r="O39" s="33"/>
    </row>
    <row r="40" spans="1:15" s="51" customFormat="1">
      <c r="A40" s="50"/>
      <c r="B40" s="582"/>
      <c r="C40" s="68"/>
      <c r="D40" s="287"/>
      <c r="E40" s="249"/>
      <c r="F40" s="202" t="s">
        <v>481</v>
      </c>
      <c r="G40" s="349" t="s">
        <v>279</v>
      </c>
      <c r="H40" s="249"/>
      <c r="I40" s="21"/>
      <c r="J40" s="33"/>
      <c r="K40" s="33"/>
      <c r="L40" s="33"/>
      <c r="M40" s="33"/>
      <c r="N40" s="33"/>
      <c r="O40" s="33"/>
    </row>
    <row r="41" spans="1:15" s="51" customFormat="1">
      <c r="A41" s="50"/>
      <c r="B41" s="582"/>
      <c r="C41" s="68"/>
      <c r="D41" s="287"/>
      <c r="E41" s="249"/>
      <c r="F41" s="202" t="s">
        <v>481</v>
      </c>
      <c r="G41" s="349" t="s">
        <v>280</v>
      </c>
      <c r="H41" s="249"/>
      <c r="I41" s="21"/>
      <c r="J41" s="33"/>
      <c r="K41" s="33"/>
      <c r="L41" s="33"/>
      <c r="M41" s="33"/>
      <c r="N41" s="33"/>
      <c r="O41" s="33"/>
    </row>
    <row r="42" spans="1:15" s="51" customFormat="1">
      <c r="A42" s="50"/>
      <c r="B42" s="582"/>
      <c r="C42" s="68"/>
      <c r="D42" s="287"/>
      <c r="E42" s="249"/>
      <c r="F42" s="202" t="s">
        <v>481</v>
      </c>
      <c r="G42" s="349" t="s">
        <v>281</v>
      </c>
      <c r="H42" s="249"/>
      <c r="I42" s="21"/>
      <c r="J42" s="33"/>
      <c r="K42" s="33"/>
      <c r="L42" s="33"/>
      <c r="M42" s="33"/>
      <c r="N42" s="33"/>
      <c r="O42" s="33"/>
    </row>
    <row r="43" spans="1:15" s="51" customFormat="1">
      <c r="A43" s="50"/>
      <c r="B43" s="582"/>
      <c r="C43" s="68"/>
      <c r="D43" s="287"/>
      <c r="E43" s="249"/>
      <c r="F43" s="202" t="s">
        <v>481</v>
      </c>
      <c r="G43" s="349" t="s">
        <v>282</v>
      </c>
      <c r="H43" s="249"/>
      <c r="I43" s="21"/>
      <c r="J43" s="33"/>
      <c r="K43" s="33"/>
      <c r="L43" s="33"/>
      <c r="M43" s="33"/>
      <c r="N43" s="33"/>
      <c r="O43" s="33"/>
    </row>
    <row r="44" spans="1:15" s="51" customFormat="1">
      <c r="A44" s="50"/>
      <c r="B44" s="582"/>
      <c r="C44" s="68"/>
      <c r="D44" s="287"/>
      <c r="E44" s="249"/>
      <c r="F44" s="202" t="s">
        <v>481</v>
      </c>
      <c r="G44" s="349" t="s">
        <v>286</v>
      </c>
      <c r="H44" s="249"/>
      <c r="I44" s="21"/>
      <c r="J44" s="33"/>
      <c r="K44" s="33"/>
      <c r="L44" s="33"/>
      <c r="M44" s="33"/>
      <c r="N44" s="33"/>
      <c r="O44" s="33"/>
    </row>
    <row r="45" spans="1:15" s="51" customFormat="1">
      <c r="A45" s="50"/>
      <c r="B45" s="582"/>
      <c r="C45" s="68"/>
      <c r="D45" s="287"/>
      <c r="E45" s="249"/>
      <c r="F45" s="202" t="s">
        <v>481</v>
      </c>
      <c r="G45" s="349" t="s">
        <v>284</v>
      </c>
      <c r="H45" s="249"/>
      <c r="I45" s="21"/>
      <c r="J45" s="33"/>
      <c r="K45" s="33"/>
      <c r="L45" s="33"/>
      <c r="M45" s="33"/>
      <c r="N45" s="33"/>
      <c r="O45" s="33"/>
    </row>
    <row r="46" spans="1:15" s="51" customFormat="1">
      <c r="A46" s="50"/>
      <c r="B46" s="582"/>
      <c r="C46" s="68"/>
      <c r="D46" s="287"/>
      <c r="E46" s="249"/>
      <c r="F46" s="202" t="s">
        <v>481</v>
      </c>
      <c r="G46" s="349" t="s">
        <v>285</v>
      </c>
      <c r="H46" s="249"/>
      <c r="I46" s="21"/>
      <c r="J46" s="33"/>
      <c r="K46" s="33"/>
      <c r="L46" s="33"/>
      <c r="M46" s="33"/>
      <c r="N46" s="33"/>
      <c r="O46" s="33"/>
    </row>
    <row r="47" spans="1:15" s="51" customFormat="1">
      <c r="A47" s="50"/>
      <c r="B47" s="582"/>
      <c r="C47" s="68"/>
      <c r="D47" s="287"/>
      <c r="E47" s="249"/>
      <c r="F47" s="202" t="s">
        <v>481</v>
      </c>
      <c r="G47" s="349" t="s">
        <v>287</v>
      </c>
      <c r="H47" s="249"/>
      <c r="I47" s="21"/>
      <c r="J47" s="33"/>
      <c r="K47" s="33"/>
      <c r="L47" s="33"/>
      <c r="M47" s="33"/>
      <c r="N47" s="33"/>
      <c r="O47" s="33"/>
    </row>
    <row r="48" spans="1:15" s="51" customFormat="1">
      <c r="A48" s="50"/>
      <c r="B48" s="582"/>
      <c r="C48" s="68"/>
      <c r="D48" s="287"/>
      <c r="E48" s="249"/>
      <c r="F48" s="202" t="s">
        <v>481</v>
      </c>
      <c r="G48" s="349" t="s">
        <v>289</v>
      </c>
      <c r="H48" s="249"/>
      <c r="I48" s="21"/>
      <c r="J48" s="33"/>
      <c r="K48" s="33"/>
      <c r="L48" s="33"/>
      <c r="M48" s="33"/>
      <c r="N48" s="33"/>
      <c r="O48" s="33"/>
    </row>
    <row r="49" spans="1:15" s="51" customFormat="1">
      <c r="A49" s="50"/>
      <c r="B49" s="582"/>
      <c r="C49" s="68"/>
      <c r="D49" s="287"/>
      <c r="E49" s="249"/>
      <c r="F49" s="202" t="s">
        <v>481</v>
      </c>
      <c r="G49" s="349" t="s">
        <v>291</v>
      </c>
      <c r="H49" s="247"/>
      <c r="I49" s="21"/>
      <c r="J49" s="33"/>
      <c r="K49" s="33"/>
      <c r="L49" s="33"/>
      <c r="M49" s="33"/>
      <c r="N49" s="33"/>
      <c r="O49" s="33"/>
    </row>
    <row r="50" spans="1:15" s="51" customFormat="1">
      <c r="A50" s="50"/>
      <c r="B50" s="582"/>
      <c r="C50" s="67" t="s">
        <v>49</v>
      </c>
      <c r="D50" s="286">
        <f>'Category Index'!B33</f>
        <v>22</v>
      </c>
      <c r="E50" s="248" t="str">
        <f>'Category Index'!C33</f>
        <v>Regulators</v>
      </c>
      <c r="F50" s="248" t="s">
        <v>481</v>
      </c>
      <c r="G50" s="348" t="s">
        <v>305</v>
      </c>
      <c r="H50" s="249" t="s">
        <v>340</v>
      </c>
      <c r="I50" s="21"/>
      <c r="J50" s="33"/>
      <c r="K50" s="33"/>
      <c r="L50" s="33"/>
      <c r="M50" s="33"/>
      <c r="N50" s="33"/>
      <c r="O50" s="33"/>
    </row>
    <row r="51" spans="1:15" s="51" customFormat="1">
      <c r="A51" s="50"/>
      <c r="B51" s="344"/>
      <c r="C51" s="69"/>
      <c r="D51" s="285"/>
      <c r="E51" s="247"/>
      <c r="F51" s="247" t="s">
        <v>481</v>
      </c>
      <c r="G51" s="352" t="s">
        <v>290</v>
      </c>
      <c r="H51" s="247"/>
      <c r="I51" s="21"/>
      <c r="J51" s="33"/>
      <c r="K51" s="33"/>
      <c r="L51" s="33"/>
      <c r="M51" s="33"/>
      <c r="N51" s="33"/>
      <c r="O51" s="33"/>
    </row>
    <row r="52" spans="1:15" s="51" customFormat="1">
      <c r="A52" s="50"/>
      <c r="B52" s="336" t="s">
        <v>91</v>
      </c>
      <c r="C52" s="66"/>
      <c r="D52" s="284">
        <f>'Category Index'!B36</f>
        <v>25</v>
      </c>
      <c r="E52" s="246" t="str">
        <f>'Category Index'!C36</f>
        <v>Other Non-Distribution System</v>
      </c>
      <c r="F52" s="246" t="s">
        <v>481</v>
      </c>
      <c r="G52" s="348" t="s">
        <v>311</v>
      </c>
      <c r="H52" s="246" t="s">
        <v>340</v>
      </c>
      <c r="I52" s="21"/>
      <c r="J52" s="33"/>
      <c r="K52" s="33"/>
      <c r="L52" s="33"/>
      <c r="M52" s="33"/>
      <c r="N52" s="33"/>
      <c r="O52" s="33"/>
    </row>
    <row r="53" spans="1:15" s="51" customFormat="1">
      <c r="A53" s="50"/>
      <c r="B53" s="72" t="s">
        <v>98</v>
      </c>
      <c r="C53" s="69" t="s">
        <v>101</v>
      </c>
      <c r="D53" s="288" t="s">
        <v>101</v>
      </c>
      <c r="E53" s="69" t="s">
        <v>101</v>
      </c>
      <c r="F53" s="69"/>
      <c r="G53" s="353" t="s">
        <v>101</v>
      </c>
      <c r="H53" s="353" t="s">
        <v>101</v>
      </c>
      <c r="I53" s="21"/>
      <c r="J53" s="33"/>
      <c r="K53" s="33"/>
      <c r="L53" s="33"/>
      <c r="M53" s="33"/>
      <c r="N53" s="33"/>
      <c r="O53" s="33"/>
    </row>
    <row r="54" spans="1:15" s="51" customFormat="1">
      <c r="A54" s="50"/>
      <c r="B54" s="72" t="s">
        <v>99</v>
      </c>
      <c r="C54" s="69" t="s">
        <v>101</v>
      </c>
      <c r="D54" s="288" t="s">
        <v>101</v>
      </c>
      <c r="E54" s="69" t="s">
        <v>101</v>
      </c>
      <c r="F54" s="69"/>
      <c r="G54" s="354" t="s">
        <v>101</v>
      </c>
      <c r="H54" s="354" t="s">
        <v>101</v>
      </c>
      <c r="I54" s="21"/>
      <c r="J54" s="33"/>
      <c r="K54" s="33"/>
      <c r="L54" s="33"/>
      <c r="M54" s="33"/>
      <c r="N54" s="33"/>
      <c r="O54" s="33"/>
    </row>
    <row r="55" spans="1:15" s="51" customFormat="1">
      <c r="A55" s="50"/>
      <c r="B55" s="72" t="s">
        <v>97</v>
      </c>
      <c r="C55" s="69" t="s">
        <v>101</v>
      </c>
      <c r="D55" s="288" t="s">
        <v>101</v>
      </c>
      <c r="E55" s="69" t="s">
        <v>101</v>
      </c>
      <c r="F55" s="69"/>
      <c r="G55" s="354" t="s">
        <v>101</v>
      </c>
      <c r="H55" s="354" t="s">
        <v>101</v>
      </c>
      <c r="I55" s="21"/>
      <c r="J55" s="33"/>
      <c r="K55" s="33"/>
      <c r="L55" s="33"/>
      <c r="M55" s="33"/>
      <c r="N55" s="33"/>
      <c r="O55" s="33"/>
    </row>
    <row r="56" spans="1:15" s="51" customFormat="1">
      <c r="A56" s="50"/>
      <c r="B56" s="73"/>
      <c r="C56" s="35"/>
      <c r="D56" s="50"/>
      <c r="E56" s="50"/>
      <c r="F56" s="50"/>
      <c r="G56" s="50"/>
      <c r="H56" s="50"/>
      <c r="I56" s="21"/>
      <c r="J56" s="33"/>
      <c r="K56" s="33"/>
      <c r="L56" s="33"/>
      <c r="M56" s="33"/>
      <c r="N56" s="33"/>
      <c r="O56" s="33"/>
    </row>
  </sheetData>
  <mergeCells count="2">
    <mergeCell ref="D5:E5"/>
    <mergeCell ref="B39:B50"/>
  </mergeCells>
  <hyperlinks>
    <hyperlink ref="B3" location="Contents!A1" display="Contents!A1" xr:uid="{00000000-0004-0000-0300-000000000000}"/>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A3E0"/>
  </sheetPr>
  <dimension ref="A1:AB32"/>
  <sheetViews>
    <sheetView zoomScale="90" zoomScaleNormal="90" workbookViewId="0"/>
  </sheetViews>
  <sheetFormatPr defaultColWidth="8.7109375" defaultRowHeight="15"/>
  <cols>
    <col min="1" max="16384" width="8.7109375" style="417"/>
  </cols>
  <sheetData>
    <row r="1" spans="1:1">
      <c r="A1" s="572"/>
    </row>
    <row r="32" spans="28:28">
      <c r="AB32" s="417" t="s">
        <v>71</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U36"/>
  <sheetViews>
    <sheetView zoomScale="90" zoomScaleNormal="90" workbookViewId="0">
      <selection activeCell="F21" sqref="F21"/>
    </sheetView>
  </sheetViews>
  <sheetFormatPr defaultColWidth="9.140625" defaultRowHeight="14.25"/>
  <cols>
    <col min="1" max="1" width="2.28515625" style="94" customWidth="1"/>
    <col min="2" max="2" width="16" style="94" customWidth="1"/>
    <col min="3" max="3" width="20.5703125" style="94" customWidth="1"/>
    <col min="4" max="4" width="8.42578125" style="94" customWidth="1"/>
    <col min="5" max="5" width="12.42578125" style="94" customWidth="1"/>
    <col min="6" max="6" width="15.5703125" style="94" customWidth="1"/>
    <col min="7" max="7" width="3.7109375" style="94" customWidth="1"/>
    <col min="8" max="11" width="9.140625" style="94"/>
    <col min="12" max="12" width="26.42578125" style="94" bestFit="1" customWidth="1"/>
    <col min="13" max="16384" width="9.140625" style="94"/>
  </cols>
  <sheetData>
    <row r="1" spans="1:21">
      <c r="A1" s="571"/>
      <c r="B1" s="21"/>
      <c r="C1" s="21"/>
      <c r="D1" s="21"/>
      <c r="E1" s="21"/>
      <c r="F1" s="21"/>
      <c r="G1" s="21"/>
    </row>
    <row r="2" spans="1:21" ht="23.25" customHeight="1">
      <c r="A2" s="21"/>
      <c r="B2" s="204" t="s">
        <v>133</v>
      </c>
      <c r="C2" s="212"/>
      <c r="D2" s="212"/>
      <c r="E2" s="212"/>
      <c r="F2" s="205"/>
      <c r="G2" s="21"/>
    </row>
    <row r="3" spans="1:21">
      <c r="A3" s="21"/>
      <c r="B3" s="35" t="s">
        <v>15</v>
      </c>
      <c r="C3" s="50"/>
      <c r="D3" s="50"/>
      <c r="E3" s="50"/>
      <c r="F3" s="50"/>
      <c r="G3" s="21"/>
    </row>
    <row r="4" spans="1:21">
      <c r="A4" s="21"/>
      <c r="B4" s="52"/>
      <c r="C4" s="9"/>
      <c r="D4" s="9"/>
      <c r="E4" s="9"/>
      <c r="F4" s="9"/>
      <c r="G4" s="21"/>
    </row>
    <row r="5" spans="1:21" ht="18" customHeight="1">
      <c r="A5" s="21"/>
      <c r="B5" s="213" t="s">
        <v>236</v>
      </c>
      <c r="C5" s="213"/>
      <c r="D5" s="213"/>
      <c r="E5" s="213"/>
      <c r="F5" s="214"/>
      <c r="G5" s="21"/>
      <c r="P5" s="146"/>
      <c r="Q5" s="146"/>
      <c r="R5" s="146"/>
      <c r="S5" s="146"/>
      <c r="T5" s="146"/>
      <c r="U5" s="146"/>
    </row>
    <row r="6" spans="1:21" ht="15">
      <c r="A6" s="21"/>
      <c r="B6" s="173"/>
      <c r="C6" s="173"/>
      <c r="D6" s="173"/>
      <c r="E6" s="173"/>
      <c r="F6" s="174"/>
      <c r="G6" s="21"/>
      <c r="L6" s="150"/>
      <c r="P6" s="146"/>
      <c r="Q6" s="146"/>
      <c r="R6" s="146"/>
      <c r="S6" s="146"/>
      <c r="T6" s="146"/>
      <c r="U6" s="146"/>
    </row>
    <row r="7" spans="1:21" ht="25.5">
      <c r="A7" s="34"/>
      <c r="B7" s="486" t="s">
        <v>130</v>
      </c>
      <c r="C7" s="487" t="s">
        <v>141</v>
      </c>
      <c r="D7" s="488" t="s">
        <v>132</v>
      </c>
      <c r="E7" s="489" t="s">
        <v>131</v>
      </c>
      <c r="F7" s="490" t="s">
        <v>237</v>
      </c>
      <c r="G7" s="21"/>
      <c r="L7" s="150"/>
      <c r="P7" s="146"/>
      <c r="Q7" s="146"/>
      <c r="R7" s="146"/>
      <c r="S7" s="146"/>
      <c r="T7" s="146"/>
      <c r="U7" s="146"/>
    </row>
    <row r="8" spans="1:21" ht="18" customHeight="1">
      <c r="A8" s="21"/>
      <c r="B8" s="180" t="s">
        <v>234</v>
      </c>
      <c r="C8" s="181" t="s">
        <v>252</v>
      </c>
      <c r="D8" s="149">
        <v>114.1</v>
      </c>
      <c r="E8" s="184">
        <f>D8/D9-1</f>
        <v>1.7841213202497874E-2</v>
      </c>
      <c r="F8" s="175">
        <f>D$8/D9-1</f>
        <v>1.7841213202497874E-2</v>
      </c>
      <c r="G8" s="21"/>
      <c r="L8" s="146"/>
      <c r="P8" s="146"/>
      <c r="Q8" s="146"/>
      <c r="R8" s="146"/>
      <c r="S8" s="146"/>
      <c r="T8" s="146"/>
      <c r="U8" s="146"/>
    </row>
    <row r="9" spans="1:21" ht="18" customHeight="1">
      <c r="A9" s="21"/>
      <c r="B9" s="180" t="s">
        <v>233</v>
      </c>
      <c r="C9" s="178" t="s">
        <v>253</v>
      </c>
      <c r="D9" s="149">
        <v>112.1</v>
      </c>
      <c r="E9" s="185">
        <f t="shared" ref="E9:E18" si="0">D9/D10-1</f>
        <v>1.9090909090909047E-2</v>
      </c>
      <c r="F9" s="182">
        <f t="shared" ref="F9:F18" si="1">D$8/D10-1</f>
        <v>3.7272727272727124E-2</v>
      </c>
      <c r="G9" s="21"/>
      <c r="M9" s="147"/>
      <c r="N9" s="148"/>
      <c r="S9" s="156"/>
      <c r="T9" s="156"/>
      <c r="U9" s="156"/>
    </row>
    <row r="10" spans="1:21" ht="18" customHeight="1">
      <c r="A10" s="21"/>
      <c r="B10" s="180" t="s">
        <v>232</v>
      </c>
      <c r="C10" s="183" t="s">
        <v>254</v>
      </c>
      <c r="D10" s="149">
        <v>110</v>
      </c>
      <c r="E10" s="185">
        <f t="shared" si="0"/>
        <v>1.4760147601476037E-2</v>
      </c>
      <c r="F10" s="182">
        <f t="shared" si="1"/>
        <v>5.2583025830258201E-2</v>
      </c>
      <c r="G10" s="21"/>
      <c r="M10" s="147"/>
      <c r="N10" s="148"/>
      <c r="S10" s="156"/>
      <c r="T10" s="156"/>
      <c r="U10" s="156"/>
    </row>
    <row r="11" spans="1:21" ht="18" customHeight="1">
      <c r="A11" s="21"/>
      <c r="B11" s="180" t="s">
        <v>256</v>
      </c>
      <c r="C11" s="178" t="s">
        <v>264</v>
      </c>
      <c r="D11" s="149">
        <v>108.4</v>
      </c>
      <c r="E11" s="185">
        <f t="shared" si="0"/>
        <v>1.6885553470919357E-2</v>
      </c>
      <c r="F11" s="182">
        <f t="shared" si="1"/>
        <v>7.0356472795497282E-2</v>
      </c>
      <c r="G11" s="21"/>
      <c r="M11" s="147"/>
      <c r="N11" s="148"/>
      <c r="S11" s="156"/>
      <c r="T11" s="156"/>
      <c r="U11" s="156"/>
    </row>
    <row r="12" spans="1:21" ht="18" customHeight="1">
      <c r="A12" s="21"/>
      <c r="B12" s="180" t="s">
        <v>257</v>
      </c>
      <c r="C12" s="183" t="s">
        <v>265</v>
      </c>
      <c r="D12" s="149">
        <v>106.6</v>
      </c>
      <c r="E12" s="185">
        <f t="shared" si="0"/>
        <v>1.7175572519083859E-2</v>
      </c>
      <c r="F12" s="182">
        <f t="shared" si="1"/>
        <v>8.8740458015267087E-2</v>
      </c>
      <c r="G12" s="21"/>
      <c r="M12" s="147"/>
      <c r="N12" s="148"/>
      <c r="S12" s="156"/>
      <c r="T12" s="156"/>
      <c r="U12" s="156"/>
    </row>
    <row r="13" spans="1:21" ht="18" customHeight="1">
      <c r="A13" s="21"/>
      <c r="B13" s="180" t="s">
        <v>258</v>
      </c>
      <c r="C13" s="178" t="s">
        <v>266</v>
      </c>
      <c r="D13" s="149">
        <v>104.8</v>
      </c>
      <c r="E13" s="185">
        <f t="shared" si="0"/>
        <v>2.7450980392156765E-2</v>
      </c>
      <c r="F13" s="182">
        <f t="shared" si="1"/>
        <v>0.11862745098039218</v>
      </c>
      <c r="G13" s="21"/>
      <c r="M13" s="147"/>
      <c r="N13" s="148"/>
      <c r="S13" s="156"/>
      <c r="T13" s="156"/>
      <c r="U13" s="156"/>
    </row>
    <row r="14" spans="1:21" ht="18" customHeight="1">
      <c r="A14" s="21"/>
      <c r="B14" s="180" t="s">
        <v>259</v>
      </c>
      <c r="C14" s="183" t="s">
        <v>267</v>
      </c>
      <c r="D14" s="149">
        <v>102</v>
      </c>
      <c r="E14" s="185">
        <f t="shared" si="0"/>
        <v>2.2044088176352838E-2</v>
      </c>
      <c r="F14" s="182">
        <f t="shared" si="1"/>
        <v>0.14328657314629245</v>
      </c>
      <c r="G14" s="21"/>
      <c r="M14" s="147"/>
      <c r="N14" s="148"/>
      <c r="S14" s="156"/>
      <c r="T14" s="156"/>
      <c r="U14" s="156"/>
    </row>
    <row r="15" spans="1:21" ht="18" customHeight="1">
      <c r="A15" s="21"/>
      <c r="B15" s="180" t="s">
        <v>260</v>
      </c>
      <c r="C15" s="178" t="s">
        <v>268</v>
      </c>
      <c r="D15" s="149">
        <v>99.8</v>
      </c>
      <c r="E15" s="186">
        <f t="shared" si="0"/>
        <v>2.9927760577915352E-2</v>
      </c>
      <c r="F15" s="182">
        <f t="shared" si="1"/>
        <v>0.17750257997936014</v>
      </c>
      <c r="G15" s="21"/>
      <c r="M15" s="147"/>
      <c r="N15" s="148"/>
      <c r="S15" s="156"/>
      <c r="T15" s="156"/>
      <c r="U15" s="156"/>
    </row>
    <row r="16" spans="1:21" ht="18" customHeight="1">
      <c r="A16" s="21"/>
      <c r="B16" s="180" t="s">
        <v>261</v>
      </c>
      <c r="C16" s="183" t="s">
        <v>269</v>
      </c>
      <c r="D16" s="149">
        <v>96.9</v>
      </c>
      <c r="E16" s="186">
        <f t="shared" si="0"/>
        <v>2.7571580063626921E-2</v>
      </c>
      <c r="F16" s="182">
        <f t="shared" si="1"/>
        <v>0.20996818663838801</v>
      </c>
      <c r="G16" s="21"/>
      <c r="M16" s="147"/>
      <c r="N16" s="148"/>
      <c r="S16" s="157"/>
      <c r="T16" s="157"/>
      <c r="U16" s="157"/>
    </row>
    <row r="17" spans="1:21" ht="18" customHeight="1">
      <c r="A17" s="21"/>
      <c r="B17" s="180" t="s">
        <v>262</v>
      </c>
      <c r="C17" s="178" t="s">
        <v>270</v>
      </c>
      <c r="D17" s="149">
        <v>94.3</v>
      </c>
      <c r="E17" s="186">
        <f t="shared" si="0"/>
        <v>2.0562770562770449E-2</v>
      </c>
      <c r="F17" s="182">
        <f t="shared" si="1"/>
        <v>0.23484848484848464</v>
      </c>
      <c r="G17" s="21"/>
      <c r="M17" s="147"/>
      <c r="N17" s="148"/>
      <c r="P17" s="146"/>
    </row>
    <row r="18" spans="1:21" ht="18" customHeight="1">
      <c r="A18" s="21"/>
      <c r="B18" s="180" t="s">
        <v>263</v>
      </c>
      <c r="C18" s="183" t="s">
        <v>271</v>
      </c>
      <c r="D18" s="149">
        <v>92.4</v>
      </c>
      <c r="E18" s="179">
        <f t="shared" si="0"/>
        <v>3.7037037037037202E-2</v>
      </c>
      <c r="F18" s="182">
        <f t="shared" si="1"/>
        <v>0.28058361391694731</v>
      </c>
      <c r="G18" s="95"/>
      <c r="M18" s="147"/>
      <c r="N18" s="148"/>
    </row>
    <row r="19" spans="1:21" ht="18" customHeight="1">
      <c r="A19" s="21"/>
      <c r="B19" s="289" t="s">
        <v>255</v>
      </c>
      <c r="C19" s="290" t="s">
        <v>272</v>
      </c>
      <c r="D19" s="159">
        <v>89.1</v>
      </c>
      <c r="E19" s="291" t="s">
        <v>476</v>
      </c>
      <c r="F19" s="292" t="s">
        <v>476</v>
      </c>
      <c r="G19" s="21"/>
      <c r="M19" s="147"/>
      <c r="N19" s="148"/>
      <c r="P19" s="146"/>
      <c r="Q19" s="146"/>
      <c r="R19" s="146"/>
      <c r="S19" s="146"/>
      <c r="T19" s="146"/>
      <c r="U19" s="146"/>
    </row>
    <row r="20" spans="1:21">
      <c r="A20" s="21"/>
      <c r="B20" s="176"/>
      <c r="C20" s="177"/>
      <c r="D20" s="177"/>
      <c r="E20" s="177"/>
      <c r="F20" s="172"/>
      <c r="G20" s="25"/>
      <c r="M20" s="147"/>
      <c r="N20" s="148"/>
      <c r="S20" s="155"/>
      <c r="T20" s="155"/>
      <c r="U20" s="155"/>
    </row>
    <row r="21" spans="1:21">
      <c r="A21" s="21"/>
      <c r="B21" s="9" t="s">
        <v>239</v>
      </c>
      <c r="C21" s="177"/>
      <c r="D21" s="177"/>
      <c r="E21" s="177"/>
      <c r="F21" s="333">
        <f>(1+2.25%)^1.5</f>
        <v>1.0339391377760105</v>
      </c>
      <c r="G21" s="25"/>
      <c r="M21" s="147"/>
      <c r="N21" s="148"/>
      <c r="S21" s="155"/>
      <c r="T21" s="155"/>
      <c r="U21" s="155"/>
    </row>
    <row r="22" spans="1:21" ht="18" customHeight="1">
      <c r="A22" s="21"/>
      <c r="B22" s="176"/>
      <c r="C22" s="177"/>
      <c r="D22" s="177"/>
      <c r="E22" s="177"/>
      <c r="F22" s="172"/>
      <c r="G22" s="25"/>
      <c r="M22" s="147"/>
      <c r="N22" s="148"/>
      <c r="S22" s="155"/>
      <c r="T22" s="155"/>
      <c r="U22" s="155"/>
    </row>
    <row r="23" spans="1:21" ht="18" customHeight="1">
      <c r="M23" s="147"/>
      <c r="N23" s="148"/>
      <c r="S23" s="155"/>
      <c r="T23" s="155"/>
      <c r="U23" s="155"/>
    </row>
    <row r="24" spans="1:21">
      <c r="M24" s="147"/>
      <c r="N24" s="148"/>
    </row>
    <row r="25" spans="1:21">
      <c r="M25" s="147"/>
      <c r="N25" s="148"/>
    </row>
    <row r="36" ht="18" customHeight="1"/>
  </sheetData>
  <hyperlinks>
    <hyperlink ref="B3" location="Contents!A1" display="Contents!A1" xr:uid="{00000000-0004-0000-0500-000000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J23"/>
  <sheetViews>
    <sheetView zoomScale="90" zoomScaleNormal="90" workbookViewId="0">
      <pane xSplit="2" ySplit="7" topLeftCell="C8" activePane="bottomRight" state="frozen"/>
      <selection pane="topRight"/>
      <selection pane="bottomLeft"/>
      <selection pane="bottomRight" activeCell="C16" sqref="C16"/>
    </sheetView>
  </sheetViews>
  <sheetFormatPr defaultColWidth="9.140625" defaultRowHeight="14.25"/>
  <cols>
    <col min="1" max="1" width="2.28515625" style="33" customWidth="1"/>
    <col min="2" max="2" width="26.5703125" style="33" customWidth="1"/>
    <col min="3" max="3" width="81.140625" style="33" bestFit="1" customWidth="1"/>
    <col min="4" max="4" width="7" style="33" customWidth="1"/>
    <col min="5" max="6" width="7.5703125" style="33" customWidth="1"/>
    <col min="7" max="9" width="7" style="33" customWidth="1"/>
    <col min="10" max="10" width="3.7109375" style="33" customWidth="1"/>
    <col min="11" max="16384" width="9.140625" style="33"/>
  </cols>
  <sheetData>
    <row r="1" spans="1:10">
      <c r="A1" s="571"/>
      <c r="B1" s="21"/>
      <c r="C1" s="21"/>
      <c r="D1" s="21"/>
      <c r="E1" s="21"/>
      <c r="F1" s="21"/>
      <c r="G1" s="21"/>
      <c r="H1" s="21"/>
      <c r="I1" s="21"/>
      <c r="J1" s="21"/>
    </row>
    <row r="2" spans="1:10" ht="27.95" customHeight="1">
      <c r="A2" s="47"/>
      <c r="B2" s="204" t="s">
        <v>38</v>
      </c>
      <c r="C2" s="204"/>
      <c r="D2" s="205"/>
      <c r="E2" s="205"/>
      <c r="F2" s="205"/>
      <c r="G2" s="205"/>
      <c r="H2" s="205"/>
      <c r="I2" s="205"/>
      <c r="J2" s="21"/>
    </row>
    <row r="3" spans="1:10" s="51" customFormat="1" ht="18" customHeight="1">
      <c r="A3" s="50"/>
      <c r="B3" s="35" t="s">
        <v>15</v>
      </c>
      <c r="C3" s="35"/>
      <c r="D3" s="50"/>
      <c r="E3" s="50"/>
      <c r="F3" s="50"/>
      <c r="G3" s="50"/>
      <c r="H3" s="50"/>
      <c r="I3" s="50"/>
      <c r="J3" s="50"/>
    </row>
    <row r="4" spans="1:10" s="51" customFormat="1" ht="18" customHeight="1">
      <c r="A4" s="50"/>
      <c r="B4" s="52"/>
      <c r="C4" s="52"/>
      <c r="D4" s="9"/>
      <c r="E4" s="9"/>
      <c r="F4" s="9"/>
      <c r="G4" s="9"/>
      <c r="H4" s="9"/>
      <c r="I4" s="9"/>
      <c r="J4" s="9"/>
    </row>
    <row r="5" spans="1:10" s="55" customFormat="1" ht="20.100000000000001" customHeight="1">
      <c r="A5" s="53"/>
      <c r="B5" s="394" t="s">
        <v>38</v>
      </c>
      <c r="C5" s="394"/>
      <c r="D5" s="395"/>
      <c r="E5" s="395"/>
      <c r="F5" s="395"/>
      <c r="G5" s="395"/>
      <c r="H5" s="395"/>
      <c r="I5" s="395"/>
      <c r="J5" s="54"/>
    </row>
    <row r="6" spans="1:10" s="51" customFormat="1" ht="18" customHeight="1">
      <c r="A6" s="50"/>
      <c r="B6" s="9"/>
      <c r="C6" s="9"/>
      <c r="D6" s="9"/>
      <c r="E6" s="9"/>
      <c r="F6" s="9"/>
      <c r="G6" s="9"/>
      <c r="H6" s="9"/>
      <c r="I6" s="9"/>
      <c r="J6" s="9"/>
    </row>
    <row r="7" spans="1:10" s="51" customFormat="1" ht="18" customHeight="1">
      <c r="A7" s="50"/>
      <c r="B7" s="7" t="s">
        <v>39</v>
      </c>
      <c r="C7" s="418" t="s">
        <v>95</v>
      </c>
      <c r="D7" s="278" t="s">
        <v>235</v>
      </c>
      <c r="E7" s="278" t="s">
        <v>227</v>
      </c>
      <c r="F7" s="8" t="s">
        <v>228</v>
      </c>
      <c r="G7" s="8" t="s">
        <v>229</v>
      </c>
      <c r="H7" s="8" t="s">
        <v>230</v>
      </c>
      <c r="I7" s="419" t="s">
        <v>231</v>
      </c>
      <c r="J7" s="9"/>
    </row>
    <row r="8" spans="1:10" s="51" customFormat="1" ht="18" customHeight="1">
      <c r="A8" s="50"/>
      <c r="B8" s="420" t="s">
        <v>16</v>
      </c>
      <c r="C8" s="126"/>
      <c r="D8" s="163">
        <f>AVERAGE(D9:D10)+D11</f>
        <v>6.4961587263923943E-3</v>
      </c>
      <c r="E8" s="164">
        <f t="shared" ref="E8:I8" si="0">AVERAGE(E9:E10)+E11</f>
        <v>3.6105867263159916E-3</v>
      </c>
      <c r="F8" s="163">
        <f t="shared" si="0"/>
        <v>4.2951580780482054E-4</v>
      </c>
      <c r="G8" s="163">
        <f t="shared" si="0"/>
        <v>2.6127535347516178E-3</v>
      </c>
      <c r="H8" s="163">
        <f t="shared" si="0"/>
        <v>6.8838033953035564E-3</v>
      </c>
      <c r="I8" s="165">
        <f t="shared" si="0"/>
        <v>1.0189826340731806E-2</v>
      </c>
      <c r="J8" s="9"/>
    </row>
    <row r="9" spans="1:10" s="51" customFormat="1" ht="18" customHeight="1">
      <c r="A9" s="50"/>
      <c r="B9" s="421" t="s">
        <v>475</v>
      </c>
      <c r="C9" s="127" t="s">
        <v>496</v>
      </c>
      <c r="D9" s="130">
        <v>9.1000522643646699E-3</v>
      </c>
      <c r="E9" s="129">
        <v>6.3720798559769101E-3</v>
      </c>
      <c r="F9" s="130">
        <v>1.9031904778243E-3</v>
      </c>
      <c r="G9" s="130">
        <v>3.3069335800250299E-3</v>
      </c>
      <c r="H9" s="130">
        <v>6.8761072055196198E-3</v>
      </c>
      <c r="I9" s="131">
        <v>7.4123698733047803E-3</v>
      </c>
      <c r="J9" s="98"/>
    </row>
    <row r="10" spans="1:10" s="51" customFormat="1" ht="18" customHeight="1">
      <c r="A10" s="50"/>
      <c r="B10" s="421" t="s">
        <v>64</v>
      </c>
      <c r="C10" s="128" t="s">
        <v>497</v>
      </c>
      <c r="D10" s="130">
        <v>3.8922651884201187E-3</v>
      </c>
      <c r="E10" s="129">
        <v>-9.1509064033449272E-3</v>
      </c>
      <c r="F10" s="130">
        <v>-1.1044158862214659E-2</v>
      </c>
      <c r="G10" s="130">
        <v>-8.0814265105217942E-3</v>
      </c>
      <c r="H10" s="130">
        <v>-3.1085004149125073E-3</v>
      </c>
      <c r="I10" s="131">
        <v>2.9672828081588332E-3</v>
      </c>
      <c r="J10" s="9"/>
    </row>
    <row r="11" spans="1:10" s="51" customFormat="1" ht="18" customHeight="1">
      <c r="A11" s="50"/>
      <c r="B11" s="421"/>
      <c r="C11" s="128" t="s">
        <v>498</v>
      </c>
      <c r="D11" s="130">
        <v>0</v>
      </c>
      <c r="E11" s="129">
        <v>5.0000000000000001E-3</v>
      </c>
      <c r="F11" s="130">
        <v>5.0000000000000001E-3</v>
      </c>
      <c r="G11" s="130">
        <v>5.0000000000000001E-3</v>
      </c>
      <c r="H11" s="130">
        <v>5.0000000000000001E-3</v>
      </c>
      <c r="I11" s="131">
        <v>5.0000000000000001E-3</v>
      </c>
      <c r="J11" s="9"/>
    </row>
    <row r="12" spans="1:10" s="51" customFormat="1" ht="18" customHeight="1" thickBot="1">
      <c r="A12" s="50"/>
      <c r="B12" s="423" t="s">
        <v>17</v>
      </c>
      <c r="C12" s="424"/>
      <c r="D12" s="425">
        <v>0</v>
      </c>
      <c r="E12" s="426">
        <v>0</v>
      </c>
      <c r="F12" s="425">
        <v>0</v>
      </c>
      <c r="G12" s="425">
        <v>0</v>
      </c>
      <c r="H12" s="425">
        <v>0</v>
      </c>
      <c r="I12" s="427">
        <v>0</v>
      </c>
      <c r="J12" s="9"/>
    </row>
    <row r="13" spans="1:10" s="51" customFormat="1" ht="18" customHeight="1">
      <c r="A13" s="50"/>
      <c r="B13" s="62"/>
      <c r="C13" s="9"/>
      <c r="D13" s="9"/>
      <c r="E13" s="9"/>
      <c r="F13" s="9"/>
      <c r="G13" s="9"/>
      <c r="H13" s="9"/>
      <c r="I13" s="9"/>
      <c r="J13" s="9"/>
    </row>
    <row r="14" spans="1:10" s="51" customFormat="1" ht="18" customHeight="1">
      <c r="A14" s="50"/>
      <c r="B14" s="7" t="s">
        <v>362</v>
      </c>
      <c r="C14" s="418" t="s">
        <v>145</v>
      </c>
      <c r="D14" s="8" t="str">
        <f>D7</f>
        <v>2020/21</v>
      </c>
      <c r="E14" s="278" t="str">
        <f t="shared" ref="E14:I14" si="1">E7</f>
        <v>2021/22</v>
      </c>
      <c r="F14" s="8" t="str">
        <f t="shared" si="1"/>
        <v>2022/23</v>
      </c>
      <c r="G14" s="8" t="str">
        <f t="shared" si="1"/>
        <v>2023/24</v>
      </c>
      <c r="H14" s="8" t="str">
        <f t="shared" si="1"/>
        <v>2024/25</v>
      </c>
      <c r="I14" s="419" t="str">
        <f t="shared" si="1"/>
        <v>2025/26</v>
      </c>
      <c r="J14" s="9"/>
    </row>
    <row r="15" spans="1:10" s="51" customFormat="1" ht="18" customHeight="1">
      <c r="A15" s="50"/>
      <c r="B15" s="422" t="s">
        <v>16</v>
      </c>
      <c r="C15" s="334">
        <v>0.59699999999999998</v>
      </c>
      <c r="D15" s="160">
        <f t="shared" ref="D15:I15" si="2">D8</f>
        <v>6.4961587263923943E-3</v>
      </c>
      <c r="E15" s="161">
        <f t="shared" si="2"/>
        <v>3.6105867263159916E-3</v>
      </c>
      <c r="F15" s="160">
        <f t="shared" si="2"/>
        <v>4.2951580780482054E-4</v>
      </c>
      <c r="G15" s="160">
        <f t="shared" si="2"/>
        <v>2.6127535347516178E-3</v>
      </c>
      <c r="H15" s="160">
        <f t="shared" si="2"/>
        <v>6.8838033953035564E-3</v>
      </c>
      <c r="I15" s="162">
        <f t="shared" si="2"/>
        <v>1.0189826340731806E-2</v>
      </c>
      <c r="J15" s="9"/>
    </row>
    <row r="16" spans="1:10" s="51" customFormat="1" ht="18" customHeight="1">
      <c r="A16" s="50"/>
      <c r="B16" s="240" t="s">
        <v>17</v>
      </c>
      <c r="C16" s="335">
        <v>0.40300000000000002</v>
      </c>
      <c r="D16" s="239">
        <f t="shared" ref="D16:I16" si="3">D12</f>
        <v>0</v>
      </c>
      <c r="E16" s="241">
        <f t="shared" si="3"/>
        <v>0</v>
      </c>
      <c r="F16" s="239">
        <f t="shared" si="3"/>
        <v>0</v>
      </c>
      <c r="G16" s="239">
        <f t="shared" si="3"/>
        <v>0</v>
      </c>
      <c r="H16" s="239">
        <f t="shared" si="3"/>
        <v>0</v>
      </c>
      <c r="I16" s="242">
        <f t="shared" si="3"/>
        <v>0</v>
      </c>
      <c r="J16" s="9"/>
    </row>
    <row r="17" spans="1:10" s="397" customFormat="1" ht="18" customHeight="1" thickBot="1">
      <c r="A17" s="396"/>
      <c r="B17" s="543" t="s">
        <v>144</v>
      </c>
      <c r="C17" s="543"/>
      <c r="D17" s="403">
        <f>SUMPRODUCT($C15:$C16,D15:D16)</f>
        <v>3.8782067596562593E-3</v>
      </c>
      <c r="E17" s="403">
        <f t="shared" ref="E17:I17" si="4">SUMPRODUCT($C15:$C16,E15:E16)</f>
        <v>2.1555202756106469E-3</v>
      </c>
      <c r="F17" s="544">
        <f t="shared" si="4"/>
        <v>2.5642093725947786E-4</v>
      </c>
      <c r="G17" s="544">
        <f t="shared" si="4"/>
        <v>1.5598138602467158E-3</v>
      </c>
      <c r="H17" s="544">
        <f t="shared" si="4"/>
        <v>4.1096306269962227E-3</v>
      </c>
      <c r="I17" s="404">
        <f t="shared" si="4"/>
        <v>6.0833263254168879E-3</v>
      </c>
      <c r="J17" s="57"/>
    </row>
    <row r="18" spans="1:10" s="51" customFormat="1" ht="18" customHeight="1">
      <c r="A18" s="50"/>
      <c r="B18" s="62"/>
      <c r="C18" s="9"/>
      <c r="D18" s="9"/>
      <c r="E18" s="9"/>
      <c r="F18" s="9"/>
      <c r="G18" s="9"/>
      <c r="H18" s="9"/>
      <c r="I18" s="9"/>
      <c r="J18" s="9"/>
    </row>
    <row r="19" spans="1:10" s="51" customFormat="1" ht="18" customHeight="1">
      <c r="A19" s="50"/>
      <c r="B19" s="7" t="s">
        <v>40</v>
      </c>
      <c r="C19" s="418" t="s">
        <v>145</v>
      </c>
      <c r="D19" s="8" t="str">
        <f t="shared" ref="D19:I19" si="5">D7</f>
        <v>2020/21</v>
      </c>
      <c r="E19" s="278" t="str">
        <f t="shared" si="5"/>
        <v>2021/22</v>
      </c>
      <c r="F19" s="8" t="str">
        <f t="shared" si="5"/>
        <v>2022/23</v>
      </c>
      <c r="G19" s="8" t="str">
        <f t="shared" si="5"/>
        <v>2023/24</v>
      </c>
      <c r="H19" s="8" t="str">
        <f t="shared" si="5"/>
        <v>2024/25</v>
      </c>
      <c r="I19" s="419" t="str">
        <f t="shared" si="5"/>
        <v>2025/26</v>
      </c>
      <c r="J19" s="9"/>
    </row>
    <row r="20" spans="1:10" s="51" customFormat="1" ht="18" customHeight="1">
      <c r="A20" s="50"/>
      <c r="B20" s="422" t="s">
        <v>16</v>
      </c>
      <c r="C20" s="334">
        <f>C15</f>
        <v>0.59699999999999998</v>
      </c>
      <c r="D20" s="160">
        <f>D8</f>
        <v>6.4961587263923943E-3</v>
      </c>
      <c r="E20" s="161">
        <f>(1+D20)*(1+E8)-1</f>
        <v>1.0130200397177935E-2</v>
      </c>
      <c r="F20" s="160">
        <f t="shared" ref="F20:I20" si="6">(1+E20)*(1+F8)-1</f>
        <v>1.0564067286189749E-2</v>
      </c>
      <c r="G20" s="160">
        <f t="shared" si="6"/>
        <v>1.3204422125084658E-2</v>
      </c>
      <c r="H20" s="160">
        <f t="shared" si="6"/>
        <v>2.0179122166245955E-2</v>
      </c>
      <c r="I20" s="162">
        <f t="shared" si="6"/>
        <v>3.0574570257560163E-2</v>
      </c>
      <c r="J20" s="9"/>
    </row>
    <row r="21" spans="1:10" s="51" customFormat="1" ht="18" customHeight="1">
      <c r="A21" s="50"/>
      <c r="B21" s="240" t="s">
        <v>17</v>
      </c>
      <c r="C21" s="335">
        <f>C16</f>
        <v>0.40300000000000002</v>
      </c>
      <c r="D21" s="239">
        <f>D12</f>
        <v>0</v>
      </c>
      <c r="E21" s="241">
        <f>(1+D21)*(1+E12)-1</f>
        <v>0</v>
      </c>
      <c r="F21" s="239">
        <f t="shared" ref="F21:I21" si="7">(1+E21)*(1+F12)-1</f>
        <v>0</v>
      </c>
      <c r="G21" s="239">
        <f t="shared" si="7"/>
        <v>0</v>
      </c>
      <c r="H21" s="239">
        <f t="shared" si="7"/>
        <v>0</v>
      </c>
      <c r="I21" s="242">
        <f t="shared" si="7"/>
        <v>0</v>
      </c>
      <c r="J21" s="9"/>
    </row>
    <row r="22" spans="1:10" s="329" customFormat="1" ht="18" customHeight="1">
      <c r="A22" s="227"/>
      <c r="B22" s="545" t="s">
        <v>144</v>
      </c>
      <c r="C22" s="546"/>
      <c r="D22" s="547">
        <f t="shared" ref="D22:I22" si="8">SUMPRODUCT($C20:$C21,D20:D21)</f>
        <v>3.8782067596562593E-3</v>
      </c>
      <c r="E22" s="548">
        <f t="shared" si="8"/>
        <v>6.0477296371152268E-3</v>
      </c>
      <c r="F22" s="547">
        <f t="shared" si="8"/>
        <v>6.3067481698552801E-3</v>
      </c>
      <c r="G22" s="547">
        <f t="shared" si="8"/>
        <v>7.8830400086755403E-3</v>
      </c>
      <c r="H22" s="547">
        <f t="shared" si="8"/>
        <v>1.2046935933248834E-2</v>
      </c>
      <c r="I22" s="549">
        <f t="shared" si="8"/>
        <v>1.8253018443763418E-2</v>
      </c>
      <c r="J22" s="227"/>
    </row>
    <row r="23" spans="1:10" s="51" customFormat="1" ht="18" customHeight="1">
      <c r="A23" s="50"/>
      <c r="B23" s="9"/>
      <c r="C23" s="9"/>
      <c r="D23" s="356"/>
      <c r="E23" s="356"/>
      <c r="F23" s="356"/>
      <c r="G23" s="356"/>
      <c r="H23" s="356"/>
      <c r="I23" s="356"/>
      <c r="J23" s="9"/>
    </row>
  </sheetData>
  <hyperlinks>
    <hyperlink ref="B3" location="Contents!A1" display="Contents!A1" xr:uid="{00000000-0004-0000-06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A1:AD230"/>
  <sheetViews>
    <sheetView zoomScale="90" zoomScaleNormal="90" workbookViewId="0">
      <pane xSplit="5" ySplit="3" topLeftCell="F4" activePane="bottomRight" state="frozen"/>
      <selection pane="topRight"/>
      <selection pane="bottomLeft"/>
      <selection pane="bottomRight" activeCell="G76" sqref="B74:G76"/>
    </sheetView>
  </sheetViews>
  <sheetFormatPr defaultColWidth="9.140625" defaultRowHeight="14.25"/>
  <cols>
    <col min="1" max="1" width="2.28515625" style="33" customWidth="1"/>
    <col min="2" max="2" width="40.85546875" style="33" customWidth="1"/>
    <col min="3" max="3" width="24.42578125" style="33" customWidth="1"/>
    <col min="4" max="4" width="10.7109375" style="33" bestFit="1" customWidth="1"/>
    <col min="5" max="5" width="9.85546875" style="33" bestFit="1" customWidth="1"/>
    <col min="6" max="6" width="10.7109375" style="33" customWidth="1"/>
    <col min="7" max="10" width="9.85546875" style="33" bestFit="1" customWidth="1"/>
    <col min="11" max="11" width="9.85546875" style="33" customWidth="1"/>
    <col min="12" max="12" width="4.28515625" style="33" customWidth="1"/>
    <col min="13" max="19" width="9.140625" style="33"/>
    <col min="20" max="20" width="4.28515625" style="33" customWidth="1"/>
    <col min="21" max="21" width="30.42578125" style="33" customWidth="1"/>
    <col min="22" max="28" width="9.140625" style="33"/>
    <col min="29" max="29" width="4.85546875" style="33" customWidth="1"/>
    <col min="30" max="16384" width="9.140625" style="33"/>
  </cols>
  <sheetData>
    <row r="1" spans="1:12">
      <c r="A1" s="571"/>
      <c r="B1" s="21"/>
      <c r="C1" s="21"/>
      <c r="D1" s="21"/>
      <c r="E1" s="21"/>
      <c r="F1" s="21"/>
      <c r="G1" s="21"/>
      <c r="H1" s="21"/>
      <c r="I1" s="21"/>
      <c r="J1" s="21"/>
      <c r="K1" s="21"/>
      <c r="L1" s="21"/>
    </row>
    <row r="2" spans="1:12" ht="27.95" customHeight="1">
      <c r="A2" s="47"/>
      <c r="B2" s="204" t="s">
        <v>181</v>
      </c>
      <c r="C2" s="204"/>
      <c r="D2" s="205"/>
      <c r="E2" s="205"/>
      <c r="F2" s="205"/>
      <c r="G2" s="205"/>
      <c r="H2" s="205"/>
      <c r="I2" s="205"/>
      <c r="J2" s="205"/>
      <c r="K2" s="205"/>
      <c r="L2" s="21"/>
    </row>
    <row r="3" spans="1:12" s="51" customFormat="1" ht="18" customHeight="1">
      <c r="A3" s="50"/>
      <c r="B3" s="35" t="s">
        <v>15</v>
      </c>
      <c r="C3" s="35"/>
      <c r="D3" s="50"/>
      <c r="E3" s="50"/>
      <c r="F3" s="50"/>
      <c r="G3" s="50"/>
      <c r="H3" s="50"/>
      <c r="I3" s="50"/>
      <c r="J3" s="50"/>
      <c r="K3" s="50"/>
      <c r="L3" s="21"/>
    </row>
    <row r="4" spans="1:12" s="51" customFormat="1" ht="18" customHeight="1">
      <c r="A4" s="50"/>
      <c r="B4" s="52"/>
      <c r="C4" s="52"/>
      <c r="D4" s="9"/>
      <c r="E4" s="9"/>
      <c r="F4" s="9"/>
      <c r="G4" s="9"/>
      <c r="H4" s="9"/>
      <c r="I4" s="9"/>
      <c r="J4" s="9"/>
      <c r="K4" s="9"/>
      <c r="L4" s="21"/>
    </row>
    <row r="5" spans="1:12" s="51" customFormat="1" ht="26.25" customHeight="1">
      <c r="A5" s="50"/>
      <c r="B5" s="213" t="s">
        <v>218</v>
      </c>
      <c r="C5" s="213"/>
      <c r="D5" s="214"/>
      <c r="E5" s="214"/>
      <c r="F5" s="214"/>
      <c r="G5" s="214"/>
      <c r="H5" s="214"/>
      <c r="I5" s="214"/>
      <c r="J5" s="214"/>
      <c r="K5" s="214"/>
      <c r="L5" s="21"/>
    </row>
    <row r="6" spans="1:12" s="51" customFormat="1" ht="20.100000000000001" customHeight="1">
      <c r="A6" s="50"/>
      <c r="B6" s="138"/>
      <c r="C6" s="138"/>
      <c r="D6" s="139"/>
      <c r="E6" s="139"/>
      <c r="F6" s="139"/>
      <c r="G6" s="139"/>
      <c r="H6" s="139"/>
      <c r="I6" s="139"/>
      <c r="J6" s="139"/>
      <c r="K6" s="139"/>
      <c r="L6" s="21"/>
    </row>
    <row r="7" spans="1:12" s="51" customFormat="1" ht="20.100000000000001" customHeight="1">
      <c r="A7" s="50"/>
      <c r="B7" s="7" t="s">
        <v>215</v>
      </c>
      <c r="C7" s="136"/>
      <c r="D7" s="252"/>
      <c r="E7" s="253"/>
      <c r="F7" s="254" t="s">
        <v>232</v>
      </c>
      <c r="G7" s="253" t="s">
        <v>233</v>
      </c>
      <c r="H7" s="253" t="s">
        <v>234</v>
      </c>
      <c r="I7" s="254" t="s">
        <v>63</v>
      </c>
      <c r="J7" s="206"/>
      <c r="K7" s="206"/>
      <c r="L7" s="50"/>
    </row>
    <row r="8" spans="1:12" s="51" customFormat="1" ht="20.100000000000001" customHeight="1">
      <c r="A8" s="50"/>
      <c r="B8" s="301" t="s">
        <v>212</v>
      </c>
      <c r="C8" s="138"/>
      <c r="D8" s="139"/>
      <c r="E8" s="139"/>
      <c r="F8" s="307">
        <v>425056</v>
      </c>
      <c r="G8" s="308">
        <v>430776</v>
      </c>
      <c r="H8" s="308">
        <v>436908</v>
      </c>
      <c r="I8" s="261"/>
      <c r="J8" s="139"/>
      <c r="K8" s="139"/>
      <c r="L8" s="21"/>
    </row>
    <row r="9" spans="1:12" s="51" customFormat="1" ht="20.100000000000001" customHeight="1">
      <c r="A9" s="50"/>
      <c r="B9" s="303" t="s">
        <v>213</v>
      </c>
      <c r="C9" s="304"/>
      <c r="D9" s="262"/>
      <c r="E9" s="262"/>
      <c r="F9" s="309">
        <v>2046</v>
      </c>
      <c r="G9" s="310">
        <v>2275</v>
      </c>
      <c r="H9" s="310">
        <v>2095</v>
      </c>
      <c r="I9" s="305"/>
      <c r="J9" s="139"/>
      <c r="K9" s="139"/>
      <c r="L9" s="21"/>
    </row>
    <row r="10" spans="1:12" s="329" customFormat="1" ht="20.100000000000001" customHeight="1" thickBot="1">
      <c r="A10" s="227"/>
      <c r="B10" s="430" t="s">
        <v>214</v>
      </c>
      <c r="C10" s="430"/>
      <c r="D10" s="430"/>
      <c r="E10" s="430"/>
      <c r="F10" s="431">
        <f>F9/F8</f>
        <v>4.8134833998343752E-3</v>
      </c>
      <c r="G10" s="432">
        <f>G9/G8</f>
        <v>5.2811670102326964E-3</v>
      </c>
      <c r="H10" s="432">
        <f>H9/H8</f>
        <v>4.7950598295293289E-3</v>
      </c>
      <c r="I10" s="433">
        <f>AVERAGE(F10:H10)</f>
        <v>4.9632367465321332E-3</v>
      </c>
      <c r="J10" s="139"/>
      <c r="K10" s="139"/>
      <c r="L10" s="227"/>
    </row>
    <row r="11" spans="1:12" s="51" customFormat="1" ht="20.100000000000001" customHeight="1">
      <c r="A11" s="50"/>
      <c r="B11" s="138"/>
      <c r="C11" s="138"/>
      <c r="D11" s="139"/>
      <c r="E11" s="139"/>
      <c r="F11" s="139"/>
      <c r="G11" s="139"/>
      <c r="H11" s="139"/>
      <c r="I11" s="139"/>
      <c r="J11" s="139"/>
      <c r="K11" s="139"/>
      <c r="L11" s="21"/>
    </row>
    <row r="12" spans="1:12" s="51" customFormat="1" ht="20.100000000000001" customHeight="1">
      <c r="A12" s="50"/>
      <c r="B12" s="7" t="s">
        <v>216</v>
      </c>
      <c r="C12" s="136"/>
      <c r="D12" s="252"/>
      <c r="E12" s="253"/>
      <c r="F12" s="254" t="s">
        <v>232</v>
      </c>
      <c r="G12" s="253" t="s">
        <v>233</v>
      </c>
      <c r="H12" s="253" t="s">
        <v>234</v>
      </c>
      <c r="I12" s="254" t="s">
        <v>63</v>
      </c>
      <c r="J12" s="206"/>
      <c r="K12" s="206"/>
      <c r="L12" s="50"/>
    </row>
    <row r="13" spans="1:12" s="51" customFormat="1" ht="20.100000000000001" customHeight="1">
      <c r="A13" s="50"/>
      <c r="B13" s="301" t="s">
        <v>212</v>
      </c>
      <c r="C13" s="138"/>
      <c r="D13" s="139"/>
      <c r="E13" s="139"/>
      <c r="F13" s="307">
        <v>10735</v>
      </c>
      <c r="G13" s="308">
        <v>10996</v>
      </c>
      <c r="H13" s="308">
        <v>11185</v>
      </c>
      <c r="I13" s="261"/>
      <c r="J13" s="139"/>
      <c r="K13" s="139"/>
      <c r="L13" s="21"/>
    </row>
    <row r="14" spans="1:12" s="51" customFormat="1" ht="20.100000000000001" customHeight="1">
      <c r="A14" s="50"/>
      <c r="B14" s="303" t="s">
        <v>213</v>
      </c>
      <c r="C14" s="304"/>
      <c r="D14" s="262"/>
      <c r="E14" s="262"/>
      <c r="F14" s="309">
        <v>95</v>
      </c>
      <c r="G14" s="310">
        <v>130</v>
      </c>
      <c r="H14" s="310">
        <v>207</v>
      </c>
      <c r="I14" s="305"/>
      <c r="J14" s="139"/>
      <c r="K14" s="139"/>
      <c r="L14" s="21"/>
    </row>
    <row r="15" spans="1:12" s="329" customFormat="1" ht="20.100000000000001" customHeight="1" thickBot="1">
      <c r="A15" s="227"/>
      <c r="B15" s="430" t="s">
        <v>214</v>
      </c>
      <c r="C15" s="430"/>
      <c r="D15" s="430"/>
      <c r="E15" s="430"/>
      <c r="F15" s="431">
        <f>F14/F13</f>
        <v>8.8495575221238937E-3</v>
      </c>
      <c r="G15" s="432">
        <f>G14/G13</f>
        <v>1.1822480902146234E-2</v>
      </c>
      <c r="H15" s="432">
        <f>H14/H13</f>
        <v>1.8506928922664284E-2</v>
      </c>
      <c r="I15" s="433">
        <f>AVERAGE(F15:H15)</f>
        <v>1.3059655782311471E-2</v>
      </c>
      <c r="J15" s="139"/>
      <c r="K15" s="139"/>
      <c r="L15" s="227"/>
    </row>
    <row r="16" spans="1:12" s="51" customFormat="1" ht="20.100000000000001" customHeight="1">
      <c r="A16" s="50"/>
      <c r="B16" s="138"/>
      <c r="C16" s="138"/>
      <c r="D16" s="139"/>
      <c r="E16" s="139"/>
      <c r="F16" s="139"/>
      <c r="G16" s="139"/>
      <c r="H16" s="139"/>
      <c r="I16" s="139"/>
      <c r="J16" s="139"/>
      <c r="K16" s="139"/>
      <c r="L16" s="21"/>
    </row>
    <row r="17" spans="1:18" s="51" customFormat="1" ht="20.100000000000001" customHeight="1">
      <c r="A17" s="50"/>
      <c r="B17" s="7" t="s">
        <v>217</v>
      </c>
      <c r="C17" s="331" t="s">
        <v>95</v>
      </c>
      <c r="D17" s="252"/>
      <c r="E17" s="253"/>
      <c r="F17" s="254" t="s">
        <v>227</v>
      </c>
      <c r="G17" s="253" t="s">
        <v>228</v>
      </c>
      <c r="H17" s="253" t="s">
        <v>229</v>
      </c>
      <c r="I17" s="253" t="s">
        <v>230</v>
      </c>
      <c r="J17" s="491" t="s">
        <v>231</v>
      </c>
      <c r="K17" s="206"/>
      <c r="L17" s="50"/>
    </row>
    <row r="18" spans="1:18" s="51" customFormat="1" ht="20.100000000000001" customHeight="1">
      <c r="A18" s="50"/>
      <c r="B18" s="301" t="s">
        <v>208</v>
      </c>
      <c r="C18" s="316" t="s">
        <v>495</v>
      </c>
      <c r="D18" s="306">
        <v>443043</v>
      </c>
      <c r="E18" s="306">
        <v>449649</v>
      </c>
      <c r="F18" s="307">
        <v>453956.54504751595</v>
      </c>
      <c r="G18" s="308">
        <v>458299.87475105585</v>
      </c>
      <c r="H18" s="308">
        <v>463995.8147703993</v>
      </c>
      <c r="I18" s="308">
        <v>469359.18943877798</v>
      </c>
      <c r="J18" s="311">
        <v>475055.24800723861</v>
      </c>
      <c r="K18" s="139"/>
      <c r="L18" s="21"/>
    </row>
    <row r="19" spans="1:18" s="51" customFormat="1" ht="20.100000000000001" customHeight="1">
      <c r="A19" s="50"/>
      <c r="B19" s="303" t="s">
        <v>209</v>
      </c>
      <c r="C19" s="320"/>
      <c r="D19" s="310">
        <v>11233</v>
      </c>
      <c r="E19" s="310">
        <v>11287</v>
      </c>
      <c r="F19" s="309">
        <v>11202.704900809918</v>
      </c>
      <c r="G19" s="310">
        <v>11231.231106261661</v>
      </c>
      <c r="H19" s="310">
        <v>11337.207961264929</v>
      </c>
      <c r="I19" s="310">
        <v>11441.53755878256</v>
      </c>
      <c r="J19" s="312">
        <v>11543.607593356081</v>
      </c>
      <c r="K19" s="139"/>
      <c r="L19" s="21"/>
    </row>
    <row r="20" spans="1:18" s="51" customFormat="1" ht="20.100000000000001" customHeight="1">
      <c r="A20" s="50"/>
      <c r="B20" s="301"/>
      <c r="C20" s="301"/>
      <c r="D20" s="301"/>
      <c r="E20" s="301"/>
      <c r="F20" s="301" t="s">
        <v>365</v>
      </c>
      <c r="G20" s="301"/>
      <c r="H20" s="301"/>
      <c r="I20" s="301"/>
      <c r="J20" s="301"/>
      <c r="K20" s="301"/>
      <c r="L20" s="21"/>
    </row>
    <row r="21" spans="1:18" s="51" customFormat="1" ht="33.75">
      <c r="A21" s="50"/>
      <c r="B21" s="7" t="s">
        <v>208</v>
      </c>
      <c r="C21" s="331" t="s">
        <v>95</v>
      </c>
      <c r="D21" s="252"/>
      <c r="E21" s="253"/>
      <c r="F21" s="254" t="s">
        <v>227</v>
      </c>
      <c r="G21" s="253" t="s">
        <v>228</v>
      </c>
      <c r="H21" s="253" t="s">
        <v>229</v>
      </c>
      <c r="I21" s="253" t="s">
        <v>230</v>
      </c>
      <c r="J21" s="491" t="s">
        <v>231</v>
      </c>
      <c r="K21" s="252" t="s">
        <v>226</v>
      </c>
      <c r="L21" s="50"/>
    </row>
    <row r="22" spans="1:18" s="51" customFormat="1" ht="20.100000000000001" customHeight="1">
      <c r="A22" s="50"/>
      <c r="B22" s="301" t="s">
        <v>211</v>
      </c>
      <c r="C22" s="316" t="s">
        <v>495</v>
      </c>
      <c r="D22" s="306">
        <v>6606</v>
      </c>
      <c r="E22" s="306">
        <v>4307.545047515945</v>
      </c>
      <c r="F22" s="307">
        <v>4343.3297035399009</v>
      </c>
      <c r="G22" s="308">
        <v>5695.9400193434558</v>
      </c>
      <c r="H22" s="308">
        <v>5363.374668378674</v>
      </c>
      <c r="I22" s="308">
        <v>5696.058568460634</v>
      </c>
      <c r="J22" s="311">
        <v>5921.3925182549865</v>
      </c>
      <c r="K22" s="306">
        <f>SUM(F22:J22)</f>
        <v>27020.095477977651</v>
      </c>
      <c r="L22" s="21"/>
    </row>
    <row r="23" spans="1:18" s="51" customFormat="1" ht="20.100000000000001" customHeight="1">
      <c r="A23" s="50"/>
      <c r="B23" s="301" t="s">
        <v>210</v>
      </c>
      <c r="C23" s="302"/>
      <c r="D23" s="306">
        <v>1647</v>
      </c>
      <c r="E23" s="306">
        <v>3358.0378422345493</v>
      </c>
      <c r="F23" s="313">
        <v>3382.486487385414</v>
      </c>
      <c r="G23" s="314">
        <v>1959.0871400959024</v>
      </c>
      <c r="H23" s="314">
        <v>1983.2825925133307</v>
      </c>
      <c r="I23" s="314">
        <v>2006.0653599134259</v>
      </c>
      <c r="J23" s="315">
        <v>2030.2613159087559</v>
      </c>
      <c r="K23" s="306">
        <f>SUM(F23:J23)</f>
        <v>11361.182895816828</v>
      </c>
      <c r="L23" s="21"/>
    </row>
    <row r="24" spans="1:18" s="329" customFormat="1" ht="20.100000000000001" customHeight="1" thickBot="1">
      <c r="A24" s="227"/>
      <c r="B24" s="430" t="s">
        <v>219</v>
      </c>
      <c r="C24" s="430"/>
      <c r="D24" s="434">
        <f>SUM(D22:D23)</f>
        <v>8253</v>
      </c>
      <c r="E24" s="434">
        <f>SUM(E22:E23)</f>
        <v>7665.5828897504944</v>
      </c>
      <c r="F24" s="435">
        <f t="shared" ref="F24:K24" si="0">SUM(F22:F23)</f>
        <v>7725.8161909253149</v>
      </c>
      <c r="G24" s="434">
        <f t="shared" si="0"/>
        <v>7655.027159439358</v>
      </c>
      <c r="H24" s="434">
        <f t="shared" si="0"/>
        <v>7346.6572608920051</v>
      </c>
      <c r="I24" s="434">
        <f t="shared" si="0"/>
        <v>7702.1239283740597</v>
      </c>
      <c r="J24" s="436">
        <f t="shared" si="0"/>
        <v>7951.6538341637424</v>
      </c>
      <c r="K24" s="434">
        <f t="shared" si="0"/>
        <v>38381.278373794477</v>
      </c>
      <c r="L24" s="227"/>
    </row>
    <row r="25" spans="1:18" s="51" customFormat="1" ht="20.100000000000001" customHeight="1">
      <c r="A25" s="50"/>
      <c r="B25" s="301"/>
      <c r="C25" s="301"/>
      <c r="D25" s="301"/>
      <c r="E25" s="301"/>
      <c r="F25" s="301"/>
      <c r="G25" s="301"/>
      <c r="H25" s="301"/>
      <c r="I25" s="301"/>
      <c r="J25" s="301"/>
      <c r="K25" s="301"/>
      <c r="L25" s="21"/>
    </row>
    <row r="26" spans="1:18" s="51" customFormat="1" ht="33.75">
      <c r="A26" s="50"/>
      <c r="B26" s="7" t="s">
        <v>209</v>
      </c>
      <c r="C26" s="331" t="s">
        <v>95</v>
      </c>
      <c r="D26" s="252"/>
      <c r="E26" s="253"/>
      <c r="F26" s="254" t="s">
        <v>227</v>
      </c>
      <c r="G26" s="253" t="s">
        <v>228</v>
      </c>
      <c r="H26" s="253" t="s">
        <v>229</v>
      </c>
      <c r="I26" s="253" t="s">
        <v>230</v>
      </c>
      <c r="J26" s="491" t="s">
        <v>231</v>
      </c>
      <c r="K26" s="252" t="s">
        <v>226</v>
      </c>
      <c r="L26" s="50"/>
    </row>
    <row r="27" spans="1:18" s="51" customFormat="1" ht="20.100000000000001" customHeight="1">
      <c r="A27" s="50"/>
      <c r="B27" s="301" t="s">
        <v>211</v>
      </c>
      <c r="C27" s="316" t="s">
        <v>495</v>
      </c>
      <c r="D27" s="306"/>
      <c r="E27" s="306">
        <v>-84.295099190081601</v>
      </c>
      <c r="F27" s="307">
        <v>-36.688078313336518</v>
      </c>
      <c r="G27" s="308">
        <v>116.59329072308537</v>
      </c>
      <c r="H27" s="308">
        <v>114.3715940737402</v>
      </c>
      <c r="I27" s="308">
        <v>100.61371925282219</v>
      </c>
      <c r="J27" s="311">
        <v>98.211437409296195</v>
      </c>
      <c r="K27" s="306">
        <f>SUM(F27:J27)</f>
        <v>393.10196314560744</v>
      </c>
      <c r="L27" s="21"/>
    </row>
    <row r="28" spans="1:18" s="51" customFormat="1" ht="20.100000000000001" customHeight="1">
      <c r="A28" s="50"/>
      <c r="B28" s="301" t="s">
        <v>210</v>
      </c>
      <c r="C28" s="302"/>
      <c r="D28" s="306"/>
      <c r="E28" s="306">
        <v>152.5374102052017</v>
      </c>
      <c r="F28" s="313">
        <v>153.66863451556125</v>
      </c>
      <c r="G28" s="314">
        <v>155.44324074070096</v>
      </c>
      <c r="H28" s="314">
        <v>157.01893300739727</v>
      </c>
      <c r="I28" s="314">
        <v>158.56460030260848</v>
      </c>
      <c r="J28" s="315">
        <v>159.92433771431564</v>
      </c>
      <c r="K28" s="306">
        <f>SUM(F28:J28)</f>
        <v>784.61974628058374</v>
      </c>
      <c r="L28" s="21"/>
    </row>
    <row r="29" spans="1:18" s="329" customFormat="1" ht="20.100000000000001" customHeight="1" thickBot="1">
      <c r="A29" s="227"/>
      <c r="B29" s="430" t="s">
        <v>219</v>
      </c>
      <c r="C29" s="430"/>
      <c r="D29" s="437"/>
      <c r="E29" s="436">
        <f t="shared" ref="E29:K29" si="1">SUM(E27:E28)</f>
        <v>68.242311015120094</v>
      </c>
      <c r="F29" s="435">
        <f t="shared" si="1"/>
        <v>116.98055620222473</v>
      </c>
      <c r="G29" s="434">
        <f t="shared" si="1"/>
        <v>272.03653146378633</v>
      </c>
      <c r="H29" s="434">
        <f t="shared" si="1"/>
        <v>271.39052708113746</v>
      </c>
      <c r="I29" s="434">
        <f t="shared" si="1"/>
        <v>259.17831955543068</v>
      </c>
      <c r="J29" s="436">
        <f t="shared" si="1"/>
        <v>258.13577512361184</v>
      </c>
      <c r="K29" s="434">
        <f t="shared" si="1"/>
        <v>1177.7217094261912</v>
      </c>
      <c r="L29" s="227"/>
    </row>
    <row r="30" spans="1:18" s="51" customFormat="1" ht="20.100000000000001" customHeight="1">
      <c r="A30" s="50"/>
      <c r="B30" s="52"/>
      <c r="C30" s="52"/>
      <c r="D30" s="9"/>
      <c r="E30" s="9"/>
      <c r="F30" s="269"/>
      <c r="G30" s="269"/>
      <c r="H30" s="269"/>
      <c r="I30" s="269"/>
      <c r="J30" s="269"/>
      <c r="K30" s="9"/>
      <c r="L30" s="21"/>
      <c r="M30" s="200"/>
      <c r="N30" s="200"/>
      <c r="O30" s="200"/>
      <c r="P30" s="200"/>
      <c r="Q30" s="200"/>
      <c r="R30" s="200"/>
    </row>
    <row r="31" spans="1:18" s="51" customFormat="1" ht="27" customHeight="1">
      <c r="A31" s="50"/>
      <c r="B31" s="213" t="s">
        <v>363</v>
      </c>
      <c r="C31" s="213"/>
      <c r="D31" s="214"/>
      <c r="E31" s="214"/>
      <c r="F31" s="214"/>
      <c r="G31" s="214"/>
      <c r="H31" s="214"/>
      <c r="I31" s="214"/>
      <c r="J31" s="214"/>
      <c r="K31" s="214"/>
      <c r="L31" s="21"/>
    </row>
    <row r="32" spans="1:18" s="51" customFormat="1" ht="20.100000000000001" customHeight="1">
      <c r="A32" s="50"/>
      <c r="B32" s="52"/>
      <c r="C32" s="52"/>
      <c r="D32" s="9"/>
      <c r="E32" s="9"/>
      <c r="F32" s="9"/>
      <c r="G32" s="9"/>
      <c r="H32" s="9"/>
      <c r="I32" s="9"/>
      <c r="J32" s="9"/>
      <c r="K32" s="9"/>
      <c r="L32" s="21"/>
    </row>
    <row r="33" spans="1:12" s="51" customFormat="1" ht="33.75">
      <c r="A33" s="50"/>
      <c r="B33" s="7" t="s">
        <v>364</v>
      </c>
      <c r="C33" s="136"/>
      <c r="D33" s="252"/>
      <c r="E33" s="253"/>
      <c r="F33" s="254" t="s">
        <v>227</v>
      </c>
      <c r="G33" s="253" t="s">
        <v>228</v>
      </c>
      <c r="H33" s="253" t="s">
        <v>229</v>
      </c>
      <c r="I33" s="253" t="s">
        <v>230</v>
      </c>
      <c r="J33" s="491" t="s">
        <v>231</v>
      </c>
      <c r="K33" s="252" t="s">
        <v>226</v>
      </c>
      <c r="L33" s="50"/>
    </row>
    <row r="34" spans="1:12" s="51" customFormat="1" ht="20.100000000000001" customHeight="1">
      <c r="A34" s="50"/>
      <c r="B34" s="9" t="s">
        <v>163</v>
      </c>
      <c r="C34" s="9"/>
      <c r="D34" s="12"/>
      <c r="E34" s="12"/>
      <c r="F34" s="13">
        <v>0</v>
      </c>
      <c r="G34" s="14">
        <v>0</v>
      </c>
      <c r="H34" s="14">
        <v>0</v>
      </c>
      <c r="I34" s="14">
        <v>0</v>
      </c>
      <c r="J34" s="14">
        <v>0</v>
      </c>
      <c r="K34" s="13">
        <f>SUM(F34:J34)</f>
        <v>0</v>
      </c>
      <c r="L34" s="21"/>
    </row>
    <row r="35" spans="1:12" s="51" customFormat="1" ht="20.100000000000001" customHeight="1">
      <c r="A35" s="50"/>
      <c r="B35" s="9" t="s">
        <v>164</v>
      </c>
      <c r="C35" s="9"/>
      <c r="D35" s="12"/>
      <c r="E35" s="12"/>
      <c r="F35" s="13">
        <v>0</v>
      </c>
      <c r="G35" s="14">
        <v>0</v>
      </c>
      <c r="H35" s="14">
        <v>0</v>
      </c>
      <c r="I35" s="14">
        <v>0</v>
      </c>
      <c r="J35" s="14">
        <v>0</v>
      </c>
      <c r="K35" s="13">
        <f>SUM(F35:J35)</f>
        <v>0</v>
      </c>
      <c r="L35" s="21"/>
    </row>
    <row r="36" spans="1:12" s="329" customFormat="1" ht="20.100000000000001" customHeight="1" thickBot="1">
      <c r="A36" s="227"/>
      <c r="B36" s="17" t="s">
        <v>77</v>
      </c>
      <c r="C36" s="17"/>
      <c r="D36" s="438"/>
      <c r="E36" s="438"/>
      <c r="F36" s="439">
        <f t="shared" ref="F36:K36" si="2">SUM(F34:F35)</f>
        <v>0</v>
      </c>
      <c r="G36" s="438">
        <f t="shared" si="2"/>
        <v>0</v>
      </c>
      <c r="H36" s="438">
        <f t="shared" si="2"/>
        <v>0</v>
      </c>
      <c r="I36" s="438">
        <f t="shared" si="2"/>
        <v>0</v>
      </c>
      <c r="J36" s="438">
        <f t="shared" si="2"/>
        <v>0</v>
      </c>
      <c r="K36" s="439">
        <f t="shared" si="2"/>
        <v>0</v>
      </c>
      <c r="L36" s="227"/>
    </row>
    <row r="37" spans="1:12" s="51" customFormat="1" ht="20.100000000000001" customHeight="1">
      <c r="A37" s="50"/>
      <c r="B37" s="9"/>
      <c r="C37" s="9"/>
      <c r="D37" s="9"/>
      <c r="E37" s="9"/>
      <c r="F37" s="9"/>
      <c r="G37" s="9"/>
      <c r="H37" s="9"/>
      <c r="I37" s="9"/>
      <c r="J37" s="9"/>
      <c r="K37" s="9"/>
      <c r="L37" s="21"/>
    </row>
    <row r="38" spans="1:12" s="51" customFormat="1" ht="27" customHeight="1">
      <c r="A38" s="50"/>
      <c r="B38" s="213" t="s">
        <v>180</v>
      </c>
      <c r="C38" s="213"/>
      <c r="D38" s="214"/>
      <c r="E38" s="214"/>
      <c r="F38" s="214"/>
      <c r="G38" s="214"/>
      <c r="H38" s="214"/>
      <c r="I38" s="214"/>
      <c r="J38" s="214"/>
      <c r="K38" s="214"/>
      <c r="L38" s="21"/>
    </row>
    <row r="39" spans="1:12" s="51" customFormat="1" ht="20.100000000000001" customHeight="1">
      <c r="A39" s="50"/>
      <c r="B39" s="52"/>
      <c r="C39" s="52"/>
      <c r="D39" s="9"/>
      <c r="E39" s="9"/>
      <c r="F39" s="9"/>
      <c r="G39" s="9"/>
      <c r="H39" s="9"/>
      <c r="I39" s="9"/>
      <c r="J39" s="9"/>
      <c r="K39" s="9"/>
      <c r="L39" s="21"/>
    </row>
    <row r="40" spans="1:12" s="51" customFormat="1" ht="33.75">
      <c r="A40" s="50"/>
      <c r="B40" s="7" t="s">
        <v>205</v>
      </c>
      <c r="C40" s="136"/>
      <c r="D40" s="252"/>
      <c r="E40" s="253"/>
      <c r="F40" s="254" t="s">
        <v>227</v>
      </c>
      <c r="G40" s="253" t="s">
        <v>228</v>
      </c>
      <c r="H40" s="253" t="s">
        <v>229</v>
      </c>
      <c r="I40" s="253" t="s">
        <v>230</v>
      </c>
      <c r="J40" s="491" t="s">
        <v>231</v>
      </c>
      <c r="K40" s="252" t="s">
        <v>226</v>
      </c>
      <c r="L40" s="50"/>
    </row>
    <row r="41" spans="1:12" s="51" customFormat="1" ht="20.100000000000001" customHeight="1">
      <c r="A41" s="50"/>
      <c r="B41" s="9" t="s">
        <v>163</v>
      </c>
      <c r="C41" s="9"/>
      <c r="D41" s="12"/>
      <c r="E41" s="12">
        <f t="shared" ref="E41" si="3">E24</f>
        <v>7665.5828897504944</v>
      </c>
      <c r="F41" s="13">
        <f>F24</f>
        <v>7725.8161909253149</v>
      </c>
      <c r="G41" s="14">
        <f>G24</f>
        <v>7655.027159439358</v>
      </c>
      <c r="H41" s="14">
        <f>H24</f>
        <v>7346.6572608920051</v>
      </c>
      <c r="I41" s="14">
        <f>I24</f>
        <v>7702.1239283740597</v>
      </c>
      <c r="J41" s="14">
        <f>J24</f>
        <v>7951.6538341637424</v>
      </c>
      <c r="K41" s="13">
        <f>SUM(F41:J41)</f>
        <v>38381.278373794477</v>
      </c>
      <c r="L41" s="21"/>
    </row>
    <row r="42" spans="1:12" s="51" customFormat="1" ht="20.100000000000001" customHeight="1">
      <c r="A42" s="50"/>
      <c r="B42" s="9" t="s">
        <v>164</v>
      </c>
      <c r="C42" s="9"/>
      <c r="D42" s="12"/>
      <c r="E42" s="12">
        <f t="shared" ref="E42" si="4">E29</f>
        <v>68.242311015120094</v>
      </c>
      <c r="F42" s="13">
        <f>F29</f>
        <v>116.98055620222473</v>
      </c>
      <c r="G42" s="14">
        <f>G29</f>
        <v>272.03653146378633</v>
      </c>
      <c r="H42" s="14">
        <f>H29</f>
        <v>271.39052708113746</v>
      </c>
      <c r="I42" s="14">
        <f>I29</f>
        <v>259.17831955543068</v>
      </c>
      <c r="J42" s="14">
        <f>J29</f>
        <v>258.13577512361184</v>
      </c>
      <c r="K42" s="13">
        <f>SUM(F42:J42)</f>
        <v>1177.721709426191</v>
      </c>
      <c r="L42" s="21"/>
    </row>
    <row r="43" spans="1:12" s="329" customFormat="1" ht="20.100000000000001" customHeight="1" thickBot="1">
      <c r="A43" s="227"/>
      <c r="B43" s="17" t="s">
        <v>77</v>
      </c>
      <c r="C43" s="17"/>
      <c r="D43" s="438"/>
      <c r="E43" s="575">
        <f t="shared" ref="E43" si="5">SUM(E41:E42)</f>
        <v>7733.8252007656147</v>
      </c>
      <c r="F43" s="439">
        <f t="shared" ref="F43:K43" si="6">SUM(F41:F42)</f>
        <v>7842.7967471275397</v>
      </c>
      <c r="G43" s="438">
        <f t="shared" si="6"/>
        <v>7927.0636909031446</v>
      </c>
      <c r="H43" s="438">
        <f t="shared" si="6"/>
        <v>7618.0477879731425</v>
      </c>
      <c r="I43" s="438">
        <f t="shared" si="6"/>
        <v>7961.3022479294905</v>
      </c>
      <c r="J43" s="438">
        <f t="shared" si="6"/>
        <v>8209.7896092873543</v>
      </c>
      <c r="K43" s="439">
        <f t="shared" si="6"/>
        <v>39559.000083220672</v>
      </c>
      <c r="L43" s="227"/>
    </row>
    <row r="44" spans="1:12" s="51" customFormat="1" ht="20.100000000000001" customHeight="1">
      <c r="A44" s="50"/>
      <c r="B44" s="9"/>
      <c r="C44" s="9"/>
      <c r="D44" s="9"/>
      <c r="E44" s="9"/>
      <c r="F44" s="9"/>
      <c r="G44" s="9"/>
      <c r="H44" s="9"/>
      <c r="I44" s="9"/>
      <c r="J44" s="9"/>
      <c r="K44" s="9"/>
      <c r="L44" s="21"/>
    </row>
    <row r="45" spans="1:12" s="51" customFormat="1" ht="33.75">
      <c r="A45" s="9"/>
      <c r="B45" s="7" t="s">
        <v>206</v>
      </c>
      <c r="C45" s="136"/>
      <c r="D45" s="252"/>
      <c r="E45" s="253"/>
      <c r="F45" s="254" t="s">
        <v>227</v>
      </c>
      <c r="G45" s="253" t="s">
        <v>228</v>
      </c>
      <c r="H45" s="253" t="s">
        <v>229</v>
      </c>
      <c r="I45" s="253" t="s">
        <v>230</v>
      </c>
      <c r="J45" s="491" t="s">
        <v>231</v>
      </c>
      <c r="K45" s="252" t="s">
        <v>226</v>
      </c>
      <c r="L45" s="50"/>
    </row>
    <row r="46" spans="1:12" s="51" customFormat="1" ht="20.100000000000001" customHeight="1">
      <c r="A46" s="9"/>
      <c r="B46" s="62" t="s">
        <v>177</v>
      </c>
      <c r="C46" s="62"/>
      <c r="D46" s="14"/>
      <c r="E46" s="15">
        <f>E41</f>
        <v>7665.5828897504944</v>
      </c>
      <c r="F46" s="269">
        <f>F41</f>
        <v>7725.8161909253149</v>
      </c>
      <c r="G46" s="269">
        <f t="shared" ref="G46:J47" si="7">G41</f>
        <v>7655.027159439358</v>
      </c>
      <c r="H46" s="269">
        <f t="shared" si="7"/>
        <v>7346.6572608920051</v>
      </c>
      <c r="I46" s="269">
        <f t="shared" si="7"/>
        <v>7702.1239283740597</v>
      </c>
      <c r="J46" s="269">
        <f t="shared" si="7"/>
        <v>7951.6538341637424</v>
      </c>
      <c r="K46" s="13">
        <f>SUM(F46:J46)</f>
        <v>38381.278373794477</v>
      </c>
      <c r="L46" s="21"/>
    </row>
    <row r="47" spans="1:12" s="51" customFormat="1" ht="20.100000000000001" customHeight="1">
      <c r="A47" s="9"/>
      <c r="B47" s="62" t="s">
        <v>178</v>
      </c>
      <c r="C47" s="62"/>
      <c r="D47" s="14"/>
      <c r="E47" s="15">
        <f>E42</f>
        <v>68.242311015120094</v>
      </c>
      <c r="F47" s="269">
        <f>F42</f>
        <v>116.98055620222473</v>
      </c>
      <c r="G47" s="269">
        <f t="shared" si="7"/>
        <v>272.03653146378633</v>
      </c>
      <c r="H47" s="269">
        <f t="shared" si="7"/>
        <v>271.39052708113746</v>
      </c>
      <c r="I47" s="269">
        <f t="shared" si="7"/>
        <v>259.17831955543068</v>
      </c>
      <c r="J47" s="269">
        <f t="shared" si="7"/>
        <v>258.13577512361184</v>
      </c>
      <c r="K47" s="13">
        <f>SUM(F47:J47)</f>
        <v>1177.721709426191</v>
      </c>
      <c r="L47" s="21"/>
    </row>
    <row r="48" spans="1:12" s="329" customFormat="1" ht="20.100000000000001" customHeight="1" thickBot="1">
      <c r="A48" s="227"/>
      <c r="B48" s="17" t="s">
        <v>179</v>
      </c>
      <c r="C48" s="17"/>
      <c r="D48" s="438"/>
      <c r="E48" s="575">
        <f t="shared" ref="E48" si="8">SUM(E46:E47)</f>
        <v>7733.8252007656147</v>
      </c>
      <c r="F48" s="439">
        <f t="shared" ref="F48:K48" si="9">SUM(F46:F47)</f>
        <v>7842.7967471275397</v>
      </c>
      <c r="G48" s="438">
        <f t="shared" si="9"/>
        <v>7927.0636909031446</v>
      </c>
      <c r="H48" s="438">
        <f t="shared" si="9"/>
        <v>7618.0477879731425</v>
      </c>
      <c r="I48" s="438">
        <f t="shared" si="9"/>
        <v>7961.3022479294905</v>
      </c>
      <c r="J48" s="438">
        <f t="shared" si="9"/>
        <v>8209.7896092873543</v>
      </c>
      <c r="K48" s="439">
        <f t="shared" si="9"/>
        <v>39559.000083220672</v>
      </c>
      <c r="L48" s="227"/>
    </row>
    <row r="49" spans="1:12" s="51" customFormat="1" ht="20.100000000000001" customHeight="1">
      <c r="A49" s="50"/>
      <c r="B49" s="233" t="s">
        <v>10</v>
      </c>
      <c r="C49" s="233"/>
      <c r="D49" s="234"/>
      <c r="E49" s="234">
        <f t="shared" ref="E49:K49" si="10">E48-E43</f>
        <v>0</v>
      </c>
      <c r="F49" s="234">
        <f t="shared" si="10"/>
        <v>0</v>
      </c>
      <c r="G49" s="234">
        <f t="shared" si="10"/>
        <v>0</v>
      </c>
      <c r="H49" s="234">
        <f t="shared" si="10"/>
        <v>0</v>
      </c>
      <c r="I49" s="234">
        <f t="shared" si="10"/>
        <v>0</v>
      </c>
      <c r="J49" s="234">
        <f t="shared" si="10"/>
        <v>0</v>
      </c>
      <c r="K49" s="234">
        <f t="shared" si="10"/>
        <v>0</v>
      </c>
      <c r="L49" s="21"/>
    </row>
    <row r="50" spans="1:12" s="51" customFormat="1" ht="20.100000000000001" customHeight="1">
      <c r="A50" s="50"/>
      <c r="B50" s="50"/>
      <c r="C50" s="50"/>
      <c r="D50" s="50"/>
      <c r="E50" s="50"/>
      <c r="F50" s="50"/>
      <c r="G50" s="50"/>
      <c r="H50" s="50"/>
      <c r="I50" s="50"/>
      <c r="J50" s="50"/>
      <c r="K50" s="50"/>
      <c r="L50" s="21"/>
    </row>
    <row r="51" spans="1:12" s="51" customFormat="1" ht="33.75">
      <c r="A51" s="50"/>
      <c r="B51" s="7" t="s">
        <v>197</v>
      </c>
      <c r="C51" s="136"/>
      <c r="D51" s="252"/>
      <c r="E51" s="253"/>
      <c r="F51" s="254" t="s">
        <v>227</v>
      </c>
      <c r="G51" s="253" t="s">
        <v>228</v>
      </c>
      <c r="H51" s="253" t="s">
        <v>229</v>
      </c>
      <c r="I51" s="253" t="s">
        <v>230</v>
      </c>
      <c r="J51" s="491" t="s">
        <v>231</v>
      </c>
      <c r="K51" s="252" t="s">
        <v>226</v>
      </c>
      <c r="L51" s="50"/>
    </row>
    <row r="52" spans="1:12" s="51" customFormat="1" ht="20.100000000000001" customHeight="1">
      <c r="A52" s="50"/>
      <c r="B52" s="317" t="s">
        <v>198</v>
      </c>
      <c r="C52" s="317"/>
      <c r="D52" s="318"/>
      <c r="E52" s="318"/>
      <c r="F52" s="319">
        <v>0</v>
      </c>
      <c r="G52" s="318">
        <v>0</v>
      </c>
      <c r="H52" s="318">
        <v>0</v>
      </c>
      <c r="I52" s="318">
        <v>0</v>
      </c>
      <c r="J52" s="318">
        <v>0</v>
      </c>
      <c r="K52" s="319">
        <f>SUM(F52:J52)</f>
        <v>0</v>
      </c>
      <c r="L52" s="21"/>
    </row>
    <row r="53" spans="1:12" s="51" customFormat="1" ht="20.100000000000001" customHeight="1">
      <c r="A53" s="50"/>
      <c r="B53" s="50"/>
      <c r="C53" s="50"/>
      <c r="D53" s="50"/>
      <c r="E53" s="50"/>
      <c r="F53" s="50"/>
      <c r="G53" s="50"/>
      <c r="H53" s="50"/>
      <c r="I53" s="50"/>
      <c r="J53" s="50"/>
      <c r="K53" s="50"/>
      <c r="L53" s="21"/>
    </row>
    <row r="54" spans="1:12" s="51" customFormat="1" ht="33.75">
      <c r="A54" s="50"/>
      <c r="B54" s="7" t="s">
        <v>206</v>
      </c>
      <c r="C54" s="136"/>
      <c r="D54" s="252"/>
      <c r="E54" s="253"/>
      <c r="F54" s="254" t="s">
        <v>227</v>
      </c>
      <c r="G54" s="253" t="s">
        <v>228</v>
      </c>
      <c r="H54" s="253" t="s">
        <v>229</v>
      </c>
      <c r="I54" s="253" t="s">
        <v>230</v>
      </c>
      <c r="J54" s="491" t="s">
        <v>231</v>
      </c>
      <c r="K54" s="252" t="s">
        <v>226</v>
      </c>
      <c r="L54" s="50"/>
    </row>
    <row r="55" spans="1:12" s="51" customFormat="1" ht="20.100000000000001" customHeight="1">
      <c r="A55" s="50"/>
      <c r="B55" s="62" t="s">
        <v>177</v>
      </c>
      <c r="C55" s="62"/>
      <c r="D55" s="14"/>
      <c r="E55" s="15">
        <f t="shared" ref="E55:J55" si="11">E46+E52</f>
        <v>7665.5828897504944</v>
      </c>
      <c r="F55" s="269">
        <f t="shared" si="11"/>
        <v>7725.8161909253149</v>
      </c>
      <c r="G55" s="269">
        <f t="shared" si="11"/>
        <v>7655.027159439358</v>
      </c>
      <c r="H55" s="269">
        <f t="shared" si="11"/>
        <v>7346.6572608920051</v>
      </c>
      <c r="I55" s="269">
        <f t="shared" si="11"/>
        <v>7702.1239283740597</v>
      </c>
      <c r="J55" s="269">
        <f t="shared" si="11"/>
        <v>7951.6538341637424</v>
      </c>
      <c r="K55" s="13">
        <f>SUM(F55:J55)</f>
        <v>38381.278373794477</v>
      </c>
      <c r="L55" s="21"/>
    </row>
    <row r="56" spans="1:12" s="51" customFormat="1" ht="20.100000000000001" customHeight="1">
      <c r="A56" s="50"/>
      <c r="B56" s="62" t="s">
        <v>178</v>
      </c>
      <c r="C56" s="62"/>
      <c r="D56" s="14"/>
      <c r="E56" s="15">
        <f t="shared" ref="E56:J56" si="12">E47</f>
        <v>68.242311015120094</v>
      </c>
      <c r="F56" s="269">
        <f t="shared" si="12"/>
        <v>116.98055620222473</v>
      </c>
      <c r="G56" s="269">
        <f t="shared" si="12"/>
        <v>272.03653146378633</v>
      </c>
      <c r="H56" s="269">
        <f t="shared" si="12"/>
        <v>271.39052708113746</v>
      </c>
      <c r="I56" s="269">
        <f t="shared" si="12"/>
        <v>259.17831955543068</v>
      </c>
      <c r="J56" s="269">
        <f t="shared" si="12"/>
        <v>258.13577512361184</v>
      </c>
      <c r="K56" s="13">
        <f>SUM(F56:J56)</f>
        <v>1177.721709426191</v>
      </c>
      <c r="L56" s="21"/>
    </row>
    <row r="57" spans="1:12" s="329" customFormat="1" ht="20.100000000000001" customHeight="1" thickBot="1">
      <c r="A57" s="227"/>
      <c r="B57" s="17" t="s">
        <v>179</v>
      </c>
      <c r="C57" s="17"/>
      <c r="D57" s="438"/>
      <c r="E57" s="438">
        <f t="shared" ref="E57" si="13">SUM(E55:E56)</f>
        <v>7733.8252007656147</v>
      </c>
      <c r="F57" s="439">
        <f t="shared" ref="F57:K57" si="14">SUM(F55:F56)</f>
        <v>7842.7967471275397</v>
      </c>
      <c r="G57" s="438">
        <f t="shared" si="14"/>
        <v>7927.0636909031446</v>
      </c>
      <c r="H57" s="438">
        <f t="shared" si="14"/>
        <v>7618.0477879731425</v>
      </c>
      <c r="I57" s="438">
        <f t="shared" si="14"/>
        <v>7961.3022479294905</v>
      </c>
      <c r="J57" s="438">
        <f t="shared" si="14"/>
        <v>8209.7896092873543</v>
      </c>
      <c r="K57" s="439">
        <f t="shared" si="14"/>
        <v>39559.000083220672</v>
      </c>
      <c r="L57" s="227"/>
    </row>
    <row r="58" spans="1:12" s="51" customFormat="1" ht="20.100000000000001" customHeight="1">
      <c r="A58" s="50"/>
      <c r="B58" s="233" t="s">
        <v>10</v>
      </c>
      <c r="C58" s="233"/>
      <c r="D58" s="234"/>
      <c r="E58" s="234">
        <f t="shared" ref="E58" si="15">E57-E52-E48</f>
        <v>0</v>
      </c>
      <c r="F58" s="234">
        <f t="shared" ref="F58:K58" si="16">F57-F52-F48</f>
        <v>0</v>
      </c>
      <c r="G58" s="234">
        <f t="shared" si="16"/>
        <v>0</v>
      </c>
      <c r="H58" s="234">
        <f t="shared" si="16"/>
        <v>0</v>
      </c>
      <c r="I58" s="234">
        <f t="shared" si="16"/>
        <v>0</v>
      </c>
      <c r="J58" s="234">
        <f t="shared" si="16"/>
        <v>0</v>
      </c>
      <c r="K58" s="234">
        <f t="shared" si="16"/>
        <v>0</v>
      </c>
      <c r="L58" s="21"/>
    </row>
    <row r="59" spans="1:12" s="51" customFormat="1" ht="20.100000000000001" customHeight="1">
      <c r="A59" s="50"/>
      <c r="B59" s="137"/>
      <c r="C59" s="137"/>
      <c r="D59" s="270"/>
      <c r="E59" s="270"/>
      <c r="F59" s="270"/>
      <c r="G59" s="270"/>
      <c r="H59" s="270"/>
      <c r="I59" s="270"/>
      <c r="J59" s="270"/>
      <c r="K59" s="270"/>
      <c r="L59" s="21"/>
    </row>
    <row r="60" spans="1:12" s="51" customFormat="1" ht="29.25" customHeight="1">
      <c r="A60" s="50"/>
      <c r="B60" s="213" t="s">
        <v>186</v>
      </c>
      <c r="C60" s="213"/>
      <c r="D60" s="214"/>
      <c r="E60" s="214"/>
      <c r="F60" s="214"/>
      <c r="G60" s="214"/>
      <c r="H60" s="214"/>
      <c r="I60" s="214"/>
      <c r="J60" s="214"/>
      <c r="K60" s="214"/>
      <c r="L60" s="21"/>
    </row>
    <row r="61" spans="1:12" s="51" customFormat="1" ht="20.100000000000001" customHeight="1">
      <c r="A61" s="50"/>
      <c r="B61" s="9"/>
      <c r="C61" s="9"/>
      <c r="D61" s="9"/>
      <c r="E61" s="9"/>
      <c r="F61" s="9"/>
      <c r="G61" s="9"/>
      <c r="H61" s="9"/>
      <c r="I61" s="9"/>
      <c r="J61" s="9"/>
      <c r="K61" s="9"/>
      <c r="L61" s="21"/>
    </row>
    <row r="62" spans="1:12" s="51" customFormat="1" ht="20.100000000000001" customHeight="1">
      <c r="A62" s="50"/>
      <c r="B62" s="7" t="s">
        <v>401</v>
      </c>
      <c r="C62" s="190"/>
      <c r="D62" s="190"/>
      <c r="E62" s="199"/>
      <c r="F62" s="254" t="s">
        <v>232</v>
      </c>
      <c r="G62" s="253" t="s">
        <v>233</v>
      </c>
      <c r="H62" s="253" t="s">
        <v>234</v>
      </c>
      <c r="I62" s="278" t="s">
        <v>63</v>
      </c>
      <c r="J62" s="9"/>
      <c r="K62" s="9"/>
      <c r="L62" s="50"/>
    </row>
    <row r="63" spans="1:12" s="51" customFormat="1" ht="20.100000000000001" customHeight="1">
      <c r="A63" s="50"/>
      <c r="B63" s="9" t="s">
        <v>182</v>
      </c>
      <c r="C63" s="9"/>
      <c r="D63" s="9"/>
      <c r="E63" s="39"/>
      <c r="F63" s="12">
        <v>6322</v>
      </c>
      <c r="G63" s="12">
        <v>6878</v>
      </c>
      <c r="H63" s="12">
        <v>6641</v>
      </c>
      <c r="I63" s="13">
        <f>AVERAGE(F63:H63)</f>
        <v>6613.666666666667</v>
      </c>
      <c r="J63" s="9"/>
      <c r="K63" s="96"/>
      <c r="L63" s="21"/>
    </row>
    <row r="64" spans="1:12" s="51" customFormat="1" ht="20.100000000000001" customHeight="1">
      <c r="A64" s="50"/>
      <c r="B64" s="9" t="s">
        <v>183</v>
      </c>
      <c r="C64" s="9"/>
      <c r="D64" s="9"/>
      <c r="E64" s="39"/>
      <c r="F64" s="12">
        <v>1102</v>
      </c>
      <c r="G64" s="12">
        <v>1161</v>
      </c>
      <c r="H64" s="12">
        <v>852</v>
      </c>
      <c r="I64" s="13">
        <f>AVERAGE(F64:H64)</f>
        <v>1038.3333333333333</v>
      </c>
      <c r="J64" s="9"/>
      <c r="K64" s="96"/>
      <c r="L64" s="21"/>
    </row>
    <row r="65" spans="1:12" s="51" customFormat="1" ht="20.100000000000001" customHeight="1">
      <c r="A65" s="50"/>
      <c r="B65" s="9" t="s">
        <v>185</v>
      </c>
      <c r="C65" s="9"/>
      <c r="D65" s="9"/>
      <c r="E65" s="39"/>
      <c r="F65" s="12">
        <v>432</v>
      </c>
      <c r="G65" s="12">
        <v>196</v>
      </c>
      <c r="H65" s="12">
        <v>472</v>
      </c>
      <c r="I65" s="13">
        <f>AVERAGE(F65:H65)</f>
        <v>366.66666666666669</v>
      </c>
      <c r="J65" s="9"/>
      <c r="K65" s="96"/>
      <c r="L65" s="21"/>
    </row>
    <row r="66" spans="1:12" s="51" customFormat="1" ht="20.100000000000001" customHeight="1">
      <c r="A66" s="50"/>
      <c r="B66" s="190" t="s">
        <v>167</v>
      </c>
      <c r="C66" s="9"/>
      <c r="D66" s="9"/>
      <c r="E66" s="39"/>
      <c r="F66" s="12">
        <v>335</v>
      </c>
      <c r="G66" s="12">
        <v>438</v>
      </c>
      <c r="H66" s="12">
        <v>455</v>
      </c>
      <c r="I66" s="13">
        <f>AVERAGE(F66:H66)</f>
        <v>409.33333333333331</v>
      </c>
      <c r="J66" s="9"/>
      <c r="K66" s="96"/>
      <c r="L66" s="21"/>
    </row>
    <row r="67" spans="1:12" s="329" customFormat="1" ht="20.100000000000001" customHeight="1" thickBot="1">
      <c r="A67" s="227"/>
      <c r="B67" s="17" t="s">
        <v>87</v>
      </c>
      <c r="C67" s="17"/>
      <c r="D67" s="17"/>
      <c r="E67" s="411"/>
      <c r="F67" s="438">
        <f>SUM(F63:F66)</f>
        <v>8191</v>
      </c>
      <c r="G67" s="438">
        <f>SUM(G63:G66)</f>
        <v>8673</v>
      </c>
      <c r="H67" s="438">
        <f>SUM(H63:H66)</f>
        <v>8420</v>
      </c>
      <c r="I67" s="439">
        <f>SUM(I63:I66)</f>
        <v>8428</v>
      </c>
      <c r="J67" s="398"/>
      <c r="K67" s="398"/>
      <c r="L67" s="227"/>
    </row>
    <row r="68" spans="1:12" s="51" customFormat="1" ht="20.100000000000001" customHeight="1">
      <c r="A68" s="50"/>
      <c r="B68" s="9"/>
      <c r="C68" s="9"/>
      <c r="D68" s="9"/>
      <c r="E68" s="9"/>
      <c r="F68" s="9"/>
      <c r="G68" s="9"/>
      <c r="H68" s="9"/>
      <c r="I68" s="9"/>
      <c r="J68" s="9"/>
      <c r="K68" s="9"/>
      <c r="L68" s="21"/>
    </row>
    <row r="69" spans="1:12" s="51" customFormat="1" ht="20.100000000000001" customHeight="1">
      <c r="A69" s="50"/>
      <c r="B69" s="7" t="s">
        <v>401</v>
      </c>
      <c r="C69" s="190"/>
      <c r="D69" s="190"/>
      <c r="E69" s="199"/>
      <c r="F69" s="254" t="s">
        <v>232</v>
      </c>
      <c r="G69" s="253" t="s">
        <v>233</v>
      </c>
      <c r="H69" s="253" t="s">
        <v>234</v>
      </c>
      <c r="I69" s="278" t="s">
        <v>63</v>
      </c>
      <c r="J69" s="9"/>
      <c r="K69" s="9"/>
      <c r="L69" s="21"/>
    </row>
    <row r="70" spans="1:12" s="51" customFormat="1" ht="20.100000000000001" customHeight="1">
      <c r="A70" s="50"/>
      <c r="B70" s="9" t="s">
        <v>182</v>
      </c>
      <c r="C70" s="9"/>
      <c r="D70" s="9"/>
      <c r="E70" s="39"/>
      <c r="F70" s="279">
        <f t="shared" ref="F70:H72" si="17">F63/(F$63+F$64+F$65)</f>
        <v>0.804735234215886</v>
      </c>
      <c r="G70" s="279">
        <f t="shared" si="17"/>
        <v>0.83521554341226467</v>
      </c>
      <c r="H70" s="279">
        <f t="shared" si="17"/>
        <v>0.83377275580665411</v>
      </c>
      <c r="I70" s="280">
        <f>AVERAGE(F70:H70)</f>
        <v>0.82457451114493485</v>
      </c>
      <c r="J70" s="9"/>
      <c r="K70" s="9"/>
      <c r="L70" s="21"/>
    </row>
    <row r="71" spans="1:12" s="51" customFormat="1" ht="20.100000000000001" customHeight="1">
      <c r="A71" s="50"/>
      <c r="B71" s="9" t="s">
        <v>183</v>
      </c>
      <c r="C71" s="9"/>
      <c r="D71" s="9"/>
      <c r="E71" s="39"/>
      <c r="F71" s="279">
        <f t="shared" si="17"/>
        <v>0.14027494908350305</v>
      </c>
      <c r="G71" s="279">
        <f t="shared" si="17"/>
        <v>0.14098360655737704</v>
      </c>
      <c r="H71" s="279">
        <f t="shared" si="17"/>
        <v>0.10696798493408663</v>
      </c>
      <c r="I71" s="280">
        <f>AVERAGE(F71:H71)</f>
        <v>0.12940884685832224</v>
      </c>
      <c r="J71" s="9"/>
      <c r="K71" s="9"/>
      <c r="L71" s="21"/>
    </row>
    <row r="72" spans="1:12" s="51" customFormat="1" ht="20.100000000000001" customHeight="1">
      <c r="A72" s="50"/>
      <c r="B72" s="9" t="s">
        <v>185</v>
      </c>
      <c r="C72" s="9"/>
      <c r="D72" s="9"/>
      <c r="E72" s="39"/>
      <c r="F72" s="279">
        <f t="shared" si="17"/>
        <v>5.4989816700610997E-2</v>
      </c>
      <c r="G72" s="279">
        <f t="shared" si="17"/>
        <v>2.3800850030358228E-2</v>
      </c>
      <c r="H72" s="279">
        <f t="shared" si="17"/>
        <v>5.9259259259259262E-2</v>
      </c>
      <c r="I72" s="280">
        <f>AVERAGE(F72:H72)</f>
        <v>4.6016641996742824E-2</v>
      </c>
      <c r="J72" s="9"/>
      <c r="K72" s="9"/>
      <c r="L72" s="21"/>
    </row>
    <row r="73" spans="1:12" s="329" customFormat="1" ht="20.100000000000001" customHeight="1" thickBot="1">
      <c r="A73" s="227"/>
      <c r="B73" s="17" t="s">
        <v>87</v>
      </c>
      <c r="C73" s="17"/>
      <c r="D73" s="17"/>
      <c r="E73" s="411"/>
      <c r="F73" s="440">
        <f>SUM(F70:F72)</f>
        <v>1</v>
      </c>
      <c r="G73" s="440">
        <f>SUM(G70:G72)</f>
        <v>1</v>
      </c>
      <c r="H73" s="440">
        <f>SUM(H70:H72)</f>
        <v>1</v>
      </c>
      <c r="I73" s="441">
        <f>SUM(I70:I72)</f>
        <v>0.99999999999999989</v>
      </c>
      <c r="J73" s="398"/>
      <c r="K73" s="398"/>
      <c r="L73" s="227"/>
    </row>
    <row r="74" spans="1:12" s="51" customFormat="1" ht="20.100000000000001" customHeight="1">
      <c r="A74" s="50"/>
      <c r="B74" s="9"/>
      <c r="C74" s="9"/>
      <c r="D74" s="9"/>
      <c r="E74" s="9"/>
      <c r="F74" s="9"/>
      <c r="G74" s="9"/>
      <c r="H74" s="9"/>
      <c r="I74" s="9"/>
      <c r="J74" s="9"/>
      <c r="K74" s="9"/>
      <c r="L74" s="21"/>
    </row>
    <row r="75" spans="1:12" s="51" customFormat="1" ht="20.100000000000001" customHeight="1">
      <c r="A75" s="50"/>
      <c r="B75" s="56" t="s">
        <v>170</v>
      </c>
      <c r="C75" s="137"/>
      <c r="D75" s="137"/>
      <c r="E75" s="137"/>
      <c r="F75" s="244"/>
      <c r="G75" s="245"/>
      <c r="H75" s="245"/>
      <c r="I75" s="245"/>
      <c r="J75" s="9"/>
      <c r="K75" s="9"/>
      <c r="L75" s="21"/>
    </row>
    <row r="76" spans="1:12" s="51" customFormat="1" ht="20.100000000000001" customHeight="1">
      <c r="A76" s="50"/>
      <c r="B76" s="602" t="s">
        <v>187</v>
      </c>
      <c r="C76" s="137"/>
      <c r="D76" s="137"/>
      <c r="E76" s="137"/>
      <c r="F76" s="603">
        <v>4</v>
      </c>
      <c r="G76" s="245"/>
      <c r="H76" s="245"/>
      <c r="I76" s="245"/>
      <c r="J76" s="9"/>
      <c r="K76" s="9"/>
      <c r="L76" s="21"/>
    </row>
    <row r="77" spans="1:12" s="51" customFormat="1" ht="20.100000000000001" customHeight="1">
      <c r="A77" s="50"/>
      <c r="B77" s="235"/>
      <c r="C77" s="137"/>
      <c r="D77" s="137"/>
      <c r="E77" s="137"/>
      <c r="F77" s="244"/>
      <c r="G77" s="245"/>
      <c r="H77" s="245"/>
      <c r="I77" s="245"/>
      <c r="J77" s="9"/>
      <c r="K77" s="9"/>
      <c r="L77" s="21"/>
    </row>
    <row r="78" spans="1:12" s="51" customFormat="1" ht="33.75">
      <c r="A78" s="50"/>
      <c r="B78" s="7" t="s">
        <v>188</v>
      </c>
      <c r="C78" s="190"/>
      <c r="D78" s="252"/>
      <c r="E78" s="253"/>
      <c r="F78" s="254" t="s">
        <v>227</v>
      </c>
      <c r="G78" s="253" t="s">
        <v>228</v>
      </c>
      <c r="H78" s="253" t="s">
        <v>229</v>
      </c>
      <c r="I78" s="253" t="s">
        <v>230</v>
      </c>
      <c r="J78" s="491" t="s">
        <v>231</v>
      </c>
      <c r="K78" s="252" t="s">
        <v>226</v>
      </c>
      <c r="L78" s="21"/>
    </row>
    <row r="79" spans="1:12" s="51" customFormat="1" ht="20.100000000000001" customHeight="1">
      <c r="A79" s="50"/>
      <c r="B79" s="9" t="s">
        <v>163</v>
      </c>
      <c r="C79" s="9" t="s">
        <v>165</v>
      </c>
      <c r="D79" s="12"/>
      <c r="E79" s="12">
        <f t="shared" ref="E79:J79" si="18">E57-E80-E81-E82</f>
        <v>5262.6111133549739</v>
      </c>
      <c r="F79" s="13">
        <f t="shared" si="18"/>
        <v>5303.9627554565168</v>
      </c>
      <c r="G79" s="14">
        <f t="shared" si="18"/>
        <v>5255.3643449821166</v>
      </c>
      <c r="H79" s="14">
        <f t="shared" si="18"/>
        <v>5043.6608283076957</v>
      </c>
      <c r="I79" s="14">
        <f t="shared" si="18"/>
        <v>5287.6974347371388</v>
      </c>
      <c r="J79" s="14">
        <f t="shared" si="18"/>
        <v>5459.005849793095</v>
      </c>
      <c r="K79" s="10">
        <f>SUM(F79:J79)</f>
        <v>26349.691213276565</v>
      </c>
      <c r="L79" s="21"/>
    </row>
    <row r="80" spans="1:12" s="51" customFormat="1" ht="20.100000000000001" customHeight="1">
      <c r="A80" s="50"/>
      <c r="B80" s="9"/>
      <c r="C80" s="9" t="s">
        <v>166</v>
      </c>
      <c r="D80" s="12"/>
      <c r="E80" s="12">
        <f t="shared" ref="E80:J80" si="19">$I$71*E55</f>
        <v>991.99424225949701</v>
      </c>
      <c r="F80" s="13">
        <f t="shared" si="19"/>
        <v>999.78896430700058</v>
      </c>
      <c r="G80" s="14">
        <f t="shared" si="19"/>
        <v>990.62823737218537</v>
      </c>
      <c r="H80" s="14">
        <f t="shared" si="19"/>
        <v>950.72244439535461</v>
      </c>
      <c r="I80" s="14">
        <f t="shared" si="19"/>
        <v>996.72297593077803</v>
      </c>
      <c r="J80" s="14">
        <f t="shared" si="19"/>
        <v>1029.0143532956865</v>
      </c>
      <c r="K80" s="13">
        <f>SUM(F80:J80)</f>
        <v>4966.8769753010047</v>
      </c>
      <c r="L80" s="21"/>
    </row>
    <row r="81" spans="1:12" s="51" customFormat="1" ht="20.100000000000001" customHeight="1">
      <c r="A81" s="50"/>
      <c r="B81" s="9"/>
      <c r="C81" s="9" t="s">
        <v>168</v>
      </c>
      <c r="D81" s="12"/>
      <c r="E81" s="12">
        <f t="shared" ref="E81:J81" si="20">($I$72*E55)*$F$76</f>
        <v>1410.9775341360232</v>
      </c>
      <c r="F81" s="13">
        <f t="shared" si="20"/>
        <v>1422.0644711617981</v>
      </c>
      <c r="G81" s="14">
        <f t="shared" si="20"/>
        <v>1409.0345770850563</v>
      </c>
      <c r="H81" s="14">
        <f t="shared" si="20"/>
        <v>1352.2739881889545</v>
      </c>
      <c r="I81" s="14">
        <f t="shared" si="20"/>
        <v>1417.7035177061423</v>
      </c>
      <c r="J81" s="14">
        <f t="shared" si="20"/>
        <v>1463.6336310749614</v>
      </c>
      <c r="K81" s="13">
        <f>SUM(F81:J81)</f>
        <v>7064.7101852169126</v>
      </c>
      <c r="L81" s="21"/>
    </row>
    <row r="82" spans="1:12" s="51" customFormat="1" ht="20.100000000000001" customHeight="1">
      <c r="A82" s="50"/>
      <c r="B82" s="9" t="s">
        <v>164</v>
      </c>
      <c r="C82" s="9" t="s">
        <v>167</v>
      </c>
      <c r="D82" s="12"/>
      <c r="E82" s="12">
        <f t="shared" ref="E82:J82" si="21">E56</f>
        <v>68.242311015120094</v>
      </c>
      <c r="F82" s="13">
        <f t="shared" si="21"/>
        <v>116.98055620222473</v>
      </c>
      <c r="G82" s="14">
        <f t="shared" si="21"/>
        <v>272.03653146378633</v>
      </c>
      <c r="H82" s="14">
        <f t="shared" si="21"/>
        <v>271.39052708113746</v>
      </c>
      <c r="I82" s="14">
        <f t="shared" si="21"/>
        <v>259.17831955543068</v>
      </c>
      <c r="J82" s="14">
        <f t="shared" si="21"/>
        <v>258.13577512361184</v>
      </c>
      <c r="K82" s="44">
        <f>SUM(F82:J82)</f>
        <v>1177.721709426191</v>
      </c>
      <c r="L82" s="21"/>
    </row>
    <row r="83" spans="1:12" s="329" customFormat="1" ht="20.100000000000001" customHeight="1" thickBot="1">
      <c r="A83" s="227"/>
      <c r="B83" s="17" t="s">
        <v>77</v>
      </c>
      <c r="C83" s="17"/>
      <c r="D83" s="438"/>
      <c r="E83" s="438">
        <f t="shared" ref="E83" si="22">SUM(E79:E82)</f>
        <v>7733.8252007656147</v>
      </c>
      <c r="F83" s="439">
        <f t="shared" ref="F83:K83" si="23">SUM(F79:F82)</f>
        <v>7842.7967471275397</v>
      </c>
      <c r="G83" s="438">
        <f t="shared" si="23"/>
        <v>7927.0636909031446</v>
      </c>
      <c r="H83" s="438">
        <f t="shared" si="23"/>
        <v>7618.0477879731425</v>
      </c>
      <c r="I83" s="438">
        <f t="shared" si="23"/>
        <v>7961.3022479294905</v>
      </c>
      <c r="J83" s="438">
        <f t="shared" si="23"/>
        <v>8209.7896092873543</v>
      </c>
      <c r="K83" s="439">
        <f t="shared" si="23"/>
        <v>39559.000083220679</v>
      </c>
      <c r="L83" s="227"/>
    </row>
    <row r="84" spans="1:12" s="51" customFormat="1" ht="20.100000000000001" customHeight="1">
      <c r="A84" s="50"/>
      <c r="B84" s="281" t="s">
        <v>10</v>
      </c>
      <c r="C84" s="281"/>
      <c r="D84" s="282"/>
      <c r="E84" s="282"/>
      <c r="F84" s="282">
        <f t="shared" ref="F84:K84" si="24">F83-F57</f>
        <v>0</v>
      </c>
      <c r="G84" s="282">
        <f t="shared" si="24"/>
        <v>0</v>
      </c>
      <c r="H84" s="282">
        <f t="shared" si="24"/>
        <v>0</v>
      </c>
      <c r="I84" s="282">
        <f t="shared" si="24"/>
        <v>0</v>
      </c>
      <c r="J84" s="282">
        <f t="shared" si="24"/>
        <v>0</v>
      </c>
      <c r="K84" s="282">
        <f t="shared" si="24"/>
        <v>0</v>
      </c>
      <c r="L84" s="21"/>
    </row>
    <row r="85" spans="1:12" s="51" customFormat="1" ht="20.100000000000001" customHeight="1">
      <c r="A85" s="50"/>
      <c r="B85" s="235"/>
      <c r="C85" s="137"/>
      <c r="D85" s="137"/>
      <c r="E85" s="137"/>
      <c r="F85" s="244"/>
      <c r="G85" s="245"/>
      <c r="H85" s="245"/>
      <c r="I85" s="245"/>
      <c r="J85" s="9"/>
      <c r="K85" s="9"/>
      <c r="L85" s="21"/>
    </row>
    <row r="86" spans="1:12" s="51" customFormat="1" ht="33.75">
      <c r="A86" s="9"/>
      <c r="B86" s="7" t="s">
        <v>169</v>
      </c>
      <c r="C86" s="190"/>
      <c r="D86" s="252"/>
      <c r="E86" s="253"/>
      <c r="F86" s="254" t="s">
        <v>227</v>
      </c>
      <c r="G86" s="253" t="s">
        <v>228</v>
      </c>
      <c r="H86" s="253" t="s">
        <v>229</v>
      </c>
      <c r="I86" s="253" t="s">
        <v>230</v>
      </c>
      <c r="J86" s="491" t="s">
        <v>231</v>
      </c>
      <c r="K86" s="252" t="s">
        <v>226</v>
      </c>
      <c r="L86" s="21"/>
    </row>
    <row r="87" spans="1:12" s="51" customFormat="1" ht="20.100000000000001" customHeight="1">
      <c r="A87" s="50"/>
      <c r="B87" s="9" t="s">
        <v>163</v>
      </c>
      <c r="C87" s="9" t="s">
        <v>165</v>
      </c>
      <c r="D87" s="12"/>
      <c r="E87" s="12">
        <f t="shared" ref="E87" si="25">E79</f>
        <v>5262.6111133549739</v>
      </c>
      <c r="F87" s="13">
        <f t="shared" ref="F87:J88" si="26">F79</f>
        <v>5303.9627554565168</v>
      </c>
      <c r="G87" s="14">
        <f t="shared" si="26"/>
        <v>5255.3643449821166</v>
      </c>
      <c r="H87" s="14">
        <f t="shared" si="26"/>
        <v>5043.6608283076957</v>
      </c>
      <c r="I87" s="14">
        <f t="shared" si="26"/>
        <v>5287.6974347371388</v>
      </c>
      <c r="J87" s="14">
        <f t="shared" si="26"/>
        <v>5459.005849793095</v>
      </c>
      <c r="K87" s="10">
        <f>SUM(F87:J87)</f>
        <v>26349.691213276565</v>
      </c>
      <c r="L87" s="21"/>
    </row>
    <row r="88" spans="1:12" s="51" customFormat="1" ht="20.100000000000001" customHeight="1">
      <c r="A88" s="50"/>
      <c r="B88" s="9"/>
      <c r="C88" s="9" t="s">
        <v>166</v>
      </c>
      <c r="D88" s="12"/>
      <c r="E88" s="12">
        <f t="shared" ref="E88" si="27">E80</f>
        <v>991.99424225949701</v>
      </c>
      <c r="F88" s="13">
        <f t="shared" si="26"/>
        <v>999.78896430700058</v>
      </c>
      <c r="G88" s="14">
        <f t="shared" si="26"/>
        <v>990.62823737218537</v>
      </c>
      <c r="H88" s="14">
        <f t="shared" si="26"/>
        <v>950.72244439535461</v>
      </c>
      <c r="I88" s="14">
        <f t="shared" si="26"/>
        <v>996.72297593077803</v>
      </c>
      <c r="J88" s="14">
        <f t="shared" si="26"/>
        <v>1029.0143532956865</v>
      </c>
      <c r="K88" s="13">
        <f>SUM(F88:J88)</f>
        <v>4966.8769753010047</v>
      </c>
      <c r="L88" s="21"/>
    </row>
    <row r="89" spans="1:12" s="51" customFormat="1" ht="20.100000000000001" customHeight="1">
      <c r="A89" s="50"/>
      <c r="B89" s="9"/>
      <c r="C89" s="9" t="s">
        <v>168</v>
      </c>
      <c r="D89" s="12"/>
      <c r="E89" s="12">
        <f t="shared" ref="E89:J89" si="28">E81/$F$76</f>
        <v>352.74438353400581</v>
      </c>
      <c r="F89" s="13">
        <f t="shared" si="28"/>
        <v>355.51611779044953</v>
      </c>
      <c r="G89" s="14">
        <f t="shared" si="28"/>
        <v>352.25864427126407</v>
      </c>
      <c r="H89" s="14">
        <f t="shared" si="28"/>
        <v>338.06849704723862</v>
      </c>
      <c r="I89" s="14">
        <f t="shared" si="28"/>
        <v>354.42587942653557</v>
      </c>
      <c r="J89" s="14">
        <f t="shared" si="28"/>
        <v>365.90840776874035</v>
      </c>
      <c r="K89" s="13">
        <f>SUM(F89:J89)</f>
        <v>1766.1775463042281</v>
      </c>
      <c r="L89" s="21"/>
    </row>
    <row r="90" spans="1:12" s="51" customFormat="1" ht="20.100000000000001" customHeight="1">
      <c r="A90" s="50"/>
      <c r="B90" s="9" t="s">
        <v>164</v>
      </c>
      <c r="C90" s="9" t="s">
        <v>167</v>
      </c>
      <c r="D90" s="12"/>
      <c r="E90" s="12">
        <f t="shared" ref="E90:J90" si="29">E82</f>
        <v>68.242311015120094</v>
      </c>
      <c r="F90" s="13">
        <f t="shared" si="29"/>
        <v>116.98055620222473</v>
      </c>
      <c r="G90" s="14">
        <f t="shared" si="29"/>
        <v>272.03653146378633</v>
      </c>
      <c r="H90" s="14">
        <f t="shared" si="29"/>
        <v>271.39052708113746</v>
      </c>
      <c r="I90" s="14">
        <f t="shared" si="29"/>
        <v>259.17831955543068</v>
      </c>
      <c r="J90" s="14">
        <f t="shared" si="29"/>
        <v>258.13577512361184</v>
      </c>
      <c r="K90" s="44">
        <f>SUM(F90:J90)</f>
        <v>1177.721709426191</v>
      </c>
      <c r="L90" s="21"/>
    </row>
    <row r="91" spans="1:12" s="329" customFormat="1" ht="20.100000000000001" customHeight="1" thickBot="1">
      <c r="A91" s="227"/>
      <c r="B91" s="17" t="s">
        <v>77</v>
      </c>
      <c r="C91" s="17"/>
      <c r="D91" s="438"/>
      <c r="E91" s="438">
        <f t="shared" ref="E91" si="30">SUM(E87:E90)</f>
        <v>6675.5920501635965</v>
      </c>
      <c r="F91" s="439">
        <f t="shared" ref="F91:K91" si="31">SUM(F87:F90)</f>
        <v>6776.248393756191</v>
      </c>
      <c r="G91" s="438">
        <f t="shared" si="31"/>
        <v>6870.2877580893519</v>
      </c>
      <c r="H91" s="438">
        <f t="shared" si="31"/>
        <v>6603.8422968314262</v>
      </c>
      <c r="I91" s="438">
        <f t="shared" si="31"/>
        <v>6898.0246096498831</v>
      </c>
      <c r="J91" s="438">
        <f t="shared" si="31"/>
        <v>7112.0643859811335</v>
      </c>
      <c r="K91" s="439">
        <f t="shared" si="31"/>
        <v>34260.467444307993</v>
      </c>
      <c r="L91" s="227"/>
    </row>
    <row r="92" spans="1:12" s="51" customFormat="1" ht="20.100000000000001" customHeight="1">
      <c r="A92" s="50"/>
      <c r="B92" s="9"/>
      <c r="C92" s="9"/>
      <c r="D92" s="9"/>
      <c r="E92" s="9"/>
      <c r="F92" s="9"/>
      <c r="G92" s="9"/>
      <c r="H92" s="9"/>
      <c r="I92" s="9"/>
      <c r="J92" s="9"/>
      <c r="K92" s="9"/>
      <c r="L92" s="21"/>
    </row>
    <row r="93" spans="1:12" s="51" customFormat="1" ht="29.25" customHeight="1">
      <c r="A93" s="50"/>
      <c r="B93" s="213" t="s">
        <v>184</v>
      </c>
      <c r="C93" s="213"/>
      <c r="D93" s="214"/>
      <c r="E93" s="214"/>
      <c r="F93" s="214"/>
      <c r="G93" s="214"/>
      <c r="H93" s="214"/>
      <c r="I93" s="214"/>
      <c r="J93" s="214"/>
      <c r="K93" s="214"/>
      <c r="L93" s="21"/>
    </row>
    <row r="94" spans="1:12" s="51" customFormat="1" ht="20.100000000000001" customHeight="1">
      <c r="A94" s="50"/>
      <c r="B94" s="9"/>
      <c r="C94" s="9"/>
      <c r="D94" s="9"/>
      <c r="E94" s="9"/>
      <c r="F94" s="9"/>
      <c r="G94" s="9"/>
      <c r="H94" s="9"/>
      <c r="I94" s="9"/>
      <c r="J94" s="9"/>
      <c r="K94" s="9"/>
      <c r="L94" s="21"/>
    </row>
    <row r="95" spans="1:12" s="51" customFormat="1" ht="20.100000000000001" customHeight="1">
      <c r="A95" s="50"/>
      <c r="B95" s="7" t="s">
        <v>402</v>
      </c>
      <c r="C95" s="190"/>
      <c r="D95" s="190"/>
      <c r="E95" s="199"/>
      <c r="F95" s="254" t="s">
        <v>232</v>
      </c>
      <c r="G95" s="253" t="s">
        <v>233</v>
      </c>
      <c r="H95" s="253" t="s">
        <v>234</v>
      </c>
      <c r="I95" s="278" t="s">
        <v>63</v>
      </c>
      <c r="J95" s="9"/>
      <c r="K95" s="9"/>
      <c r="L95" s="21"/>
    </row>
    <row r="96" spans="1:12" s="51" customFormat="1" ht="20.100000000000001" customHeight="1">
      <c r="A96" s="50"/>
      <c r="B96" s="9" t="s">
        <v>182</v>
      </c>
      <c r="C96" s="9"/>
      <c r="D96" s="9"/>
      <c r="E96" s="39"/>
      <c r="F96" s="12">
        <v>24127.5</v>
      </c>
      <c r="G96" s="12">
        <v>41249.599999999999</v>
      </c>
      <c r="H96" s="12">
        <v>32953.5</v>
      </c>
      <c r="I96" s="13">
        <f>AVERAGEIF(F96:H96,"&gt;0")</f>
        <v>32776.866666666669</v>
      </c>
      <c r="J96" s="9"/>
      <c r="K96" s="9"/>
      <c r="L96" s="21"/>
    </row>
    <row r="97" spans="1:12" s="51" customFormat="1" ht="20.100000000000001" customHeight="1">
      <c r="A97" s="50"/>
      <c r="B97" s="9" t="s">
        <v>183</v>
      </c>
      <c r="C97" s="9"/>
      <c r="D97" s="9"/>
      <c r="E97" s="39"/>
      <c r="F97" s="12">
        <v>9857.5</v>
      </c>
      <c r="G97" s="12">
        <v>10209</v>
      </c>
      <c r="H97" s="12">
        <v>10479</v>
      </c>
      <c r="I97" s="13">
        <f>AVERAGEIF(F97:H97,"&gt;0")</f>
        <v>10181.833333333334</v>
      </c>
      <c r="J97" s="9"/>
      <c r="K97" s="9"/>
      <c r="L97" s="21"/>
    </row>
    <row r="98" spans="1:12" s="51" customFormat="1" ht="20.100000000000001" customHeight="1">
      <c r="A98" s="50"/>
      <c r="B98" s="190" t="s">
        <v>167</v>
      </c>
      <c r="C98" s="190"/>
      <c r="D98" s="190"/>
      <c r="E98" s="199"/>
      <c r="F98" s="45">
        <v>2883</v>
      </c>
      <c r="G98" s="45">
        <v>1452</v>
      </c>
      <c r="H98" s="45">
        <v>2215.5</v>
      </c>
      <c r="I98" s="44">
        <f>AVERAGEIF(F98:H98,"&gt;0")</f>
        <v>2183.5</v>
      </c>
      <c r="J98" s="9"/>
      <c r="K98" s="9"/>
      <c r="L98" s="21"/>
    </row>
    <row r="99" spans="1:12" s="51" customFormat="1" ht="20.100000000000001" customHeight="1">
      <c r="A99" s="50"/>
      <c r="B99" s="9"/>
      <c r="C99" s="9"/>
      <c r="D99" s="9"/>
      <c r="E99" s="9"/>
      <c r="F99" s="9"/>
      <c r="G99" s="9"/>
      <c r="H99" s="9"/>
      <c r="I99" s="9"/>
      <c r="J99" s="9"/>
      <c r="K99" s="9"/>
      <c r="L99" s="21"/>
    </row>
    <row r="100" spans="1:12" s="51" customFormat="1" ht="20.100000000000001" customHeight="1">
      <c r="A100" s="50"/>
      <c r="B100" s="132" t="s">
        <v>403</v>
      </c>
      <c r="C100" s="136"/>
      <c r="D100" s="252"/>
      <c r="E100" s="253"/>
      <c r="F100" s="254" t="s">
        <v>232</v>
      </c>
      <c r="G100" s="253" t="s">
        <v>233</v>
      </c>
      <c r="H100" s="253" t="s">
        <v>234</v>
      </c>
      <c r="I100" s="254" t="s">
        <v>63</v>
      </c>
      <c r="J100" s="9"/>
      <c r="K100" s="9"/>
      <c r="L100" s="21"/>
    </row>
    <row r="101" spans="1:12" s="51" customFormat="1" ht="20.100000000000001" customHeight="1">
      <c r="A101" s="50"/>
      <c r="B101" s="62" t="s">
        <v>182</v>
      </c>
      <c r="C101" s="62"/>
      <c r="D101" s="62"/>
      <c r="E101" s="39"/>
      <c r="F101" s="96">
        <f>F96/F63</f>
        <v>3.8164346725719711</v>
      </c>
      <c r="G101" s="96">
        <f>G96/G63</f>
        <v>5.9973248037220124</v>
      </c>
      <c r="H101" s="96">
        <f>H96/H63</f>
        <v>4.9621291974100288</v>
      </c>
      <c r="I101" s="133">
        <f>AVERAGEIF(F101:H101,"&gt;0")</f>
        <v>4.9252962245680036</v>
      </c>
      <c r="J101" s="9"/>
      <c r="K101" s="9"/>
      <c r="L101" s="21"/>
    </row>
    <row r="102" spans="1:12" s="51" customFormat="1" ht="20.100000000000001" customHeight="1">
      <c r="A102" s="50"/>
      <c r="B102" s="62" t="s">
        <v>183</v>
      </c>
      <c r="C102" s="62"/>
      <c r="D102" s="62"/>
      <c r="E102" s="62"/>
      <c r="F102" s="271">
        <f>F97/(F64+F65)</f>
        <v>6.4260104302477181</v>
      </c>
      <c r="G102" s="272">
        <f>G97/(G64+G65)</f>
        <v>7.5232129697862931</v>
      </c>
      <c r="H102" s="275">
        <f>H97/(H64+H65)</f>
        <v>7.9146525679758311</v>
      </c>
      <c r="I102" s="134">
        <f>AVERAGEIF(F102:H102,"&gt;0")</f>
        <v>7.2879586560032807</v>
      </c>
      <c r="J102" s="9"/>
      <c r="K102" s="9"/>
      <c r="L102" s="21"/>
    </row>
    <row r="103" spans="1:12" s="51" customFormat="1" ht="20.100000000000001" customHeight="1">
      <c r="A103" s="50"/>
      <c r="B103" s="190" t="s">
        <v>167</v>
      </c>
      <c r="C103" s="190"/>
      <c r="D103" s="190"/>
      <c r="E103" s="190"/>
      <c r="F103" s="273">
        <f>F98/F66</f>
        <v>8.6059701492537322</v>
      </c>
      <c r="G103" s="274">
        <f>G98/G66</f>
        <v>3.3150684931506849</v>
      </c>
      <c r="H103" s="276">
        <f>H98/H66</f>
        <v>4.8692307692307688</v>
      </c>
      <c r="I103" s="277">
        <f>AVERAGEIF(F103:H103,"&gt;0")</f>
        <v>5.5967564705450625</v>
      </c>
      <c r="J103" s="9"/>
      <c r="K103" s="9"/>
      <c r="L103" s="21"/>
    </row>
    <row r="104" spans="1:12" s="51" customFormat="1" ht="20.100000000000001" customHeight="1">
      <c r="A104" s="50"/>
      <c r="B104" s="9"/>
      <c r="C104" s="9"/>
      <c r="D104" s="9"/>
      <c r="E104" s="9"/>
      <c r="F104" s="9"/>
      <c r="G104" s="9"/>
      <c r="H104" s="9"/>
      <c r="I104" s="9"/>
      <c r="J104" s="9"/>
      <c r="K104" s="9"/>
      <c r="L104" s="21"/>
    </row>
    <row r="105" spans="1:12" s="255" customFormat="1" ht="33.75">
      <c r="A105" s="9"/>
      <c r="B105" s="7" t="s">
        <v>189</v>
      </c>
      <c r="C105" s="190"/>
      <c r="D105" s="252"/>
      <c r="E105" s="253"/>
      <c r="F105" s="254" t="s">
        <v>227</v>
      </c>
      <c r="G105" s="253" t="s">
        <v>228</v>
      </c>
      <c r="H105" s="253" t="s">
        <v>229</v>
      </c>
      <c r="I105" s="253" t="s">
        <v>230</v>
      </c>
      <c r="J105" s="491" t="s">
        <v>231</v>
      </c>
      <c r="K105" s="252" t="s">
        <v>226</v>
      </c>
      <c r="L105" s="21"/>
    </row>
    <row r="106" spans="1:12" s="51" customFormat="1" ht="20.100000000000001" customHeight="1">
      <c r="A106" s="50"/>
      <c r="B106" s="9" t="s">
        <v>163</v>
      </c>
      <c r="C106" s="9" t="s">
        <v>165</v>
      </c>
      <c r="D106" s="12"/>
      <c r="E106" s="12">
        <f t="shared" ref="E106:J106" si="32">E87</f>
        <v>5262.6111133549739</v>
      </c>
      <c r="F106" s="13">
        <f t="shared" si="32"/>
        <v>5303.9627554565168</v>
      </c>
      <c r="G106" s="11">
        <f t="shared" si="32"/>
        <v>5255.3643449821166</v>
      </c>
      <c r="H106" s="11">
        <f t="shared" si="32"/>
        <v>5043.6608283076957</v>
      </c>
      <c r="I106" s="11">
        <f t="shared" si="32"/>
        <v>5287.6974347371388</v>
      </c>
      <c r="J106" s="14">
        <f t="shared" si="32"/>
        <v>5459.005849793095</v>
      </c>
      <c r="K106" s="13">
        <f>SUM(F106:J106)</f>
        <v>26349.691213276565</v>
      </c>
      <c r="L106" s="21"/>
    </row>
    <row r="107" spans="1:12" s="51" customFormat="1" ht="20.100000000000001" customHeight="1">
      <c r="A107" s="50"/>
      <c r="B107" s="9"/>
      <c r="C107" s="9" t="s">
        <v>183</v>
      </c>
      <c r="D107" s="12"/>
      <c r="E107" s="12">
        <f t="shared" ref="E107:J107" si="33">E88+E89</f>
        <v>1344.7386257935027</v>
      </c>
      <c r="F107" s="13">
        <f t="shared" si="33"/>
        <v>1355.3050820974502</v>
      </c>
      <c r="G107" s="14">
        <f t="shared" si="33"/>
        <v>1342.8868816434494</v>
      </c>
      <c r="H107" s="14">
        <f t="shared" si="33"/>
        <v>1288.7909414425933</v>
      </c>
      <c r="I107" s="14">
        <f t="shared" si="33"/>
        <v>1351.1488553573136</v>
      </c>
      <c r="J107" s="14">
        <f t="shared" si="33"/>
        <v>1394.9227610644268</v>
      </c>
      <c r="K107" s="13">
        <f>SUM(F107:J107)</f>
        <v>6733.0545216052333</v>
      </c>
      <c r="L107" s="21"/>
    </row>
    <row r="108" spans="1:12" s="51" customFormat="1" ht="20.100000000000001" customHeight="1">
      <c r="A108" s="50"/>
      <c r="B108" s="9" t="s">
        <v>164</v>
      </c>
      <c r="C108" s="9" t="s">
        <v>167</v>
      </c>
      <c r="D108" s="12"/>
      <c r="E108" s="12">
        <f t="shared" ref="E108:J108" si="34">E90</f>
        <v>68.242311015120094</v>
      </c>
      <c r="F108" s="13">
        <f t="shared" si="34"/>
        <v>116.98055620222473</v>
      </c>
      <c r="G108" s="45">
        <f t="shared" si="34"/>
        <v>272.03653146378633</v>
      </c>
      <c r="H108" s="45">
        <f t="shared" si="34"/>
        <v>271.39052708113746</v>
      </c>
      <c r="I108" s="45">
        <f t="shared" si="34"/>
        <v>259.17831955543068</v>
      </c>
      <c r="J108" s="45">
        <f t="shared" si="34"/>
        <v>258.13577512361184</v>
      </c>
      <c r="K108" s="13">
        <f>SUM(F108:J108)</f>
        <v>1177.721709426191</v>
      </c>
      <c r="L108" s="21"/>
    </row>
    <row r="109" spans="1:12" s="329" customFormat="1" ht="20.100000000000001" customHeight="1" thickBot="1">
      <c r="A109" s="227"/>
      <c r="B109" s="17" t="s">
        <v>77</v>
      </c>
      <c r="C109" s="17"/>
      <c r="D109" s="438"/>
      <c r="E109" s="438">
        <f t="shared" ref="E109" si="35">SUM(E106:E108)</f>
        <v>6675.5920501635965</v>
      </c>
      <c r="F109" s="439">
        <f t="shared" ref="F109:K109" si="36">SUM(F106:F108)</f>
        <v>6776.2483937561919</v>
      </c>
      <c r="G109" s="442">
        <f t="shared" si="36"/>
        <v>6870.2877580893528</v>
      </c>
      <c r="H109" s="442">
        <f t="shared" si="36"/>
        <v>6603.8422968314262</v>
      </c>
      <c r="I109" s="442">
        <f t="shared" si="36"/>
        <v>6898.0246096498831</v>
      </c>
      <c r="J109" s="438">
        <f t="shared" si="36"/>
        <v>7112.0643859811335</v>
      </c>
      <c r="K109" s="439">
        <f t="shared" si="36"/>
        <v>34260.467444307993</v>
      </c>
      <c r="L109" s="227"/>
    </row>
    <row r="110" spans="1:12" s="51" customFormat="1" ht="20.100000000000001" customHeight="1">
      <c r="A110" s="50"/>
      <c r="B110" s="233" t="s">
        <v>10</v>
      </c>
      <c r="C110" s="233"/>
      <c r="D110" s="234"/>
      <c r="E110" s="234"/>
      <c r="F110" s="234">
        <f t="shared" ref="F110:K110" si="37">F109-F91</f>
        <v>0</v>
      </c>
      <c r="G110" s="234">
        <f t="shared" si="37"/>
        <v>0</v>
      </c>
      <c r="H110" s="234">
        <f t="shared" si="37"/>
        <v>0</v>
      </c>
      <c r="I110" s="234">
        <f t="shared" si="37"/>
        <v>0</v>
      </c>
      <c r="J110" s="234">
        <f t="shared" si="37"/>
        <v>0</v>
      </c>
      <c r="K110" s="234">
        <f t="shared" si="37"/>
        <v>0</v>
      </c>
      <c r="L110" s="21"/>
    </row>
    <row r="111" spans="1:12" s="51" customFormat="1" ht="20.100000000000001" customHeight="1">
      <c r="A111" s="50"/>
      <c r="B111" s="233"/>
      <c r="C111" s="233"/>
      <c r="D111" s="234"/>
      <c r="E111" s="234"/>
      <c r="F111" s="234"/>
      <c r="G111" s="234"/>
      <c r="H111" s="234"/>
      <c r="I111" s="234"/>
      <c r="J111" s="234"/>
      <c r="K111" s="234"/>
      <c r="L111" s="21"/>
    </row>
    <row r="112" spans="1:12" s="51" customFormat="1" ht="20.100000000000001" customHeight="1">
      <c r="A112" s="50"/>
      <c r="B112" s="56" t="s">
        <v>404</v>
      </c>
      <c r="C112" s="600"/>
      <c r="D112" s="601"/>
      <c r="E112" s="601"/>
      <c r="F112" s="601"/>
      <c r="G112" s="601"/>
      <c r="H112" s="601"/>
      <c r="I112" s="601"/>
      <c r="J112" s="601"/>
      <c r="K112" s="601"/>
      <c r="L112" s="21"/>
    </row>
    <row r="113" spans="1:12" s="51" customFormat="1" ht="20.100000000000001" customHeight="1">
      <c r="A113" s="50"/>
      <c r="B113" s="233"/>
      <c r="C113" s="233"/>
      <c r="D113" s="234"/>
      <c r="E113" s="234"/>
      <c r="F113" s="234"/>
      <c r="G113" s="234"/>
      <c r="H113" s="234"/>
      <c r="I113" s="234"/>
      <c r="J113" s="234"/>
      <c r="K113" s="234"/>
      <c r="L113" s="21"/>
    </row>
    <row r="114" spans="1:12" s="51" customFormat="1" ht="33.75">
      <c r="A114" s="50"/>
      <c r="B114" s="7" t="s">
        <v>171</v>
      </c>
      <c r="C114" s="190"/>
      <c r="D114" s="252"/>
      <c r="E114" s="253"/>
      <c r="F114" s="254" t="s">
        <v>227</v>
      </c>
      <c r="G114" s="253" t="s">
        <v>228</v>
      </c>
      <c r="H114" s="253" t="s">
        <v>229</v>
      </c>
      <c r="I114" s="253" t="s">
        <v>230</v>
      </c>
      <c r="J114" s="491" t="s">
        <v>231</v>
      </c>
      <c r="K114" s="252" t="s">
        <v>226</v>
      </c>
      <c r="L114" s="21"/>
    </row>
    <row r="115" spans="1:12" s="51" customFormat="1" ht="20.100000000000001" customHeight="1">
      <c r="A115" s="50"/>
      <c r="B115" s="9" t="s">
        <v>163</v>
      </c>
      <c r="C115" s="9" t="s">
        <v>182</v>
      </c>
      <c r="D115" s="12"/>
      <c r="E115" s="12">
        <f t="shared" ref="E115:J115" si="38">E106*$I$101</f>
        <v>25919.918647976872</v>
      </c>
      <c r="F115" s="13">
        <f t="shared" si="38"/>
        <v>26123.587734699289</v>
      </c>
      <c r="G115" s="11">
        <f t="shared" si="38"/>
        <v>25884.226167069719</v>
      </c>
      <c r="H115" s="11">
        <f t="shared" si="38"/>
        <v>24841.523635665424</v>
      </c>
      <c r="I115" s="11">
        <f t="shared" si="38"/>
        <v>26043.476211968748</v>
      </c>
      <c r="J115" s="14">
        <f t="shared" si="38"/>
        <v>26887.220901880577</v>
      </c>
      <c r="K115" s="13">
        <f>SUM(F115:J115)</f>
        <v>129780.03465128376</v>
      </c>
      <c r="L115" s="21"/>
    </row>
    <row r="116" spans="1:12" s="51" customFormat="1" ht="20.100000000000001" customHeight="1">
      <c r="A116" s="50"/>
      <c r="B116" s="9"/>
      <c r="C116" s="9" t="s">
        <v>183</v>
      </c>
      <c r="D116" s="12"/>
      <c r="E116" s="12">
        <f t="shared" ref="E116:J116" si="39">E107*$I$102</f>
        <v>9800.3995079137148</v>
      </c>
      <c r="F116" s="13">
        <f t="shared" si="39"/>
        <v>9877.4074045973484</v>
      </c>
      <c r="G116" s="14">
        <f t="shared" si="39"/>
        <v>9786.9040731066307</v>
      </c>
      <c r="H116" s="14">
        <f t="shared" si="39"/>
        <v>9392.6550974651655</v>
      </c>
      <c r="I116" s="14">
        <f t="shared" si="39"/>
        <v>9847.1169959502586</v>
      </c>
      <c r="J116" s="14">
        <f t="shared" si="39"/>
        <v>10166.139410955486</v>
      </c>
      <c r="K116" s="13">
        <f>SUM(F116:J116)</f>
        <v>49070.222982074891</v>
      </c>
      <c r="L116" s="21"/>
    </row>
    <row r="117" spans="1:12" s="51" customFormat="1" ht="20.100000000000001" customHeight="1">
      <c r="A117" s="50"/>
      <c r="B117" s="9" t="s">
        <v>164</v>
      </c>
      <c r="C117" s="9" t="s">
        <v>167</v>
      </c>
      <c r="D117" s="12"/>
      <c r="E117" s="12">
        <f t="shared" ref="E117:J117" si="40">E108*$I$103</f>
        <v>381.93559573882197</v>
      </c>
      <c r="F117" s="13">
        <f t="shared" si="40"/>
        <v>654.71168485276166</v>
      </c>
      <c r="G117" s="45">
        <f t="shared" si="40"/>
        <v>1522.5222176945817</v>
      </c>
      <c r="H117" s="45">
        <f t="shared" si="40"/>
        <v>1518.906688485991</v>
      </c>
      <c r="I117" s="45">
        <f t="shared" si="40"/>
        <v>1450.5579369968525</v>
      </c>
      <c r="J117" s="45">
        <f t="shared" si="40"/>
        <v>1444.7230697022396</v>
      </c>
      <c r="K117" s="13">
        <f>SUM(F117:J117)</f>
        <v>6591.4215977324266</v>
      </c>
      <c r="L117" s="21"/>
    </row>
    <row r="118" spans="1:12" s="329" customFormat="1" ht="20.100000000000001" customHeight="1" thickBot="1">
      <c r="A118" s="227"/>
      <c r="B118" s="17" t="s">
        <v>77</v>
      </c>
      <c r="C118" s="17"/>
      <c r="D118" s="438"/>
      <c r="E118" s="438">
        <f t="shared" ref="E118:J118" si="41">SUM(E115:E117)</f>
        <v>36102.253751629411</v>
      </c>
      <c r="F118" s="439">
        <f t="shared" si="41"/>
        <v>36655.706824149398</v>
      </c>
      <c r="G118" s="442">
        <f t="shared" si="41"/>
        <v>37193.652457870936</v>
      </c>
      <c r="H118" s="442">
        <f t="shared" si="41"/>
        <v>35753.085421616583</v>
      </c>
      <c r="I118" s="442">
        <f t="shared" si="41"/>
        <v>37341.151144915864</v>
      </c>
      <c r="J118" s="438">
        <f t="shared" si="41"/>
        <v>38498.083382538302</v>
      </c>
      <c r="K118" s="439">
        <f>SUM(F118:J118)</f>
        <v>185441.67923109111</v>
      </c>
      <c r="L118" s="227"/>
    </row>
    <row r="119" spans="1:12" s="51" customFormat="1" ht="20.100000000000001" customHeight="1">
      <c r="A119" s="50"/>
      <c r="B119" s="233"/>
      <c r="C119" s="233"/>
      <c r="D119" s="234"/>
      <c r="E119" s="234"/>
      <c r="F119" s="234"/>
      <c r="G119" s="234"/>
      <c r="H119" s="234"/>
      <c r="I119" s="234"/>
      <c r="J119" s="234"/>
      <c r="K119" s="9"/>
      <c r="L119" s="21"/>
    </row>
    <row r="120" spans="1:12" s="51" customFormat="1" ht="20.100000000000001" customHeight="1">
      <c r="A120" s="50"/>
      <c r="B120" s="56" t="s">
        <v>366</v>
      </c>
      <c r="C120" s="600"/>
      <c r="D120" s="601"/>
      <c r="E120" s="601"/>
      <c r="F120" s="601"/>
      <c r="G120" s="601"/>
      <c r="H120" s="601"/>
      <c r="I120" s="601"/>
      <c r="J120" s="601"/>
      <c r="K120" s="601"/>
      <c r="L120" s="21"/>
    </row>
    <row r="121" spans="1:12" s="51" customFormat="1" ht="20.100000000000001" customHeight="1">
      <c r="A121" s="50"/>
      <c r="B121" s="233"/>
      <c r="C121" s="233"/>
      <c r="D121" s="234"/>
      <c r="E121" s="234"/>
      <c r="F121" s="234"/>
      <c r="G121" s="234"/>
      <c r="H121" s="234"/>
      <c r="I121" s="234"/>
      <c r="J121" s="234"/>
      <c r="K121" s="234"/>
      <c r="L121" s="21"/>
    </row>
    <row r="122" spans="1:12" s="51" customFormat="1" ht="33.75">
      <c r="A122" s="50"/>
      <c r="B122" s="7" t="s">
        <v>368</v>
      </c>
      <c r="C122" s="190"/>
      <c r="D122" s="252"/>
      <c r="E122" s="253" t="s">
        <v>235</v>
      </c>
      <c r="F122" s="254" t="s">
        <v>227</v>
      </c>
      <c r="G122" s="253" t="s">
        <v>228</v>
      </c>
      <c r="H122" s="253" t="s">
        <v>229</v>
      </c>
      <c r="I122" s="253" t="s">
        <v>230</v>
      </c>
      <c r="J122" s="491" t="s">
        <v>231</v>
      </c>
      <c r="K122" s="252" t="s">
        <v>226</v>
      </c>
      <c r="L122" s="21"/>
    </row>
    <row r="123" spans="1:12" s="51" customFormat="1" ht="20.100000000000001" customHeight="1">
      <c r="A123" s="50"/>
      <c r="B123" s="137" t="s">
        <v>377</v>
      </c>
      <c r="C123" s="62" t="s">
        <v>378</v>
      </c>
      <c r="D123" s="357"/>
      <c r="E123" s="573">
        <v>0</v>
      </c>
      <c r="F123" s="10">
        <v>0</v>
      </c>
      <c r="G123" s="11">
        <v>0</v>
      </c>
      <c r="H123" s="11">
        <v>0</v>
      </c>
      <c r="I123" s="11">
        <v>0</v>
      </c>
      <c r="J123" s="561">
        <v>0</v>
      </c>
      <c r="K123" s="13">
        <f>SUM(F123:J123)</f>
        <v>0</v>
      </c>
      <c r="L123" s="21"/>
    </row>
    <row r="124" spans="1:12" s="51" customFormat="1" ht="20.100000000000001" customHeight="1">
      <c r="A124" s="50"/>
      <c r="B124" s="137" t="s">
        <v>380</v>
      </c>
      <c r="C124" s="62" t="s">
        <v>379</v>
      </c>
      <c r="D124" s="357"/>
      <c r="E124" s="12">
        <v>0</v>
      </c>
      <c r="F124" s="13">
        <v>0</v>
      </c>
      <c r="G124" s="14">
        <v>0</v>
      </c>
      <c r="H124" s="14">
        <v>0</v>
      </c>
      <c r="I124" s="14">
        <v>0</v>
      </c>
      <c r="J124" s="14">
        <v>0</v>
      </c>
      <c r="K124" s="13">
        <f>SUM(F124:J124)</f>
        <v>0</v>
      </c>
      <c r="L124" s="21"/>
    </row>
    <row r="125" spans="1:12" s="51" customFormat="1" ht="20.100000000000001" customHeight="1">
      <c r="A125" s="50"/>
      <c r="B125" s="137" t="s">
        <v>381</v>
      </c>
      <c r="C125" s="62" t="s">
        <v>382</v>
      </c>
      <c r="D125" s="357"/>
      <c r="E125" s="12">
        <v>0</v>
      </c>
      <c r="F125" s="13">
        <v>0</v>
      </c>
      <c r="G125" s="14">
        <v>0</v>
      </c>
      <c r="H125" s="14">
        <v>0</v>
      </c>
      <c r="I125" s="14">
        <v>0</v>
      </c>
      <c r="J125" s="14">
        <v>0</v>
      </c>
      <c r="K125" s="13">
        <f>SUM(F125:J125)</f>
        <v>0</v>
      </c>
      <c r="L125" s="21"/>
    </row>
    <row r="126" spans="1:12" s="51" customFormat="1" ht="20.100000000000001" customHeight="1">
      <c r="A126" s="50"/>
      <c r="B126" s="137" t="s">
        <v>383</v>
      </c>
      <c r="C126" s="62"/>
      <c r="D126" s="357"/>
      <c r="E126" s="12">
        <v>0</v>
      </c>
      <c r="F126" s="13">
        <v>0</v>
      </c>
      <c r="G126" s="14">
        <v>0</v>
      </c>
      <c r="H126" s="14">
        <v>0</v>
      </c>
      <c r="I126" s="14">
        <v>0</v>
      </c>
      <c r="J126" s="14">
        <v>0</v>
      </c>
      <c r="K126" s="13">
        <f>SUM(F126:J126)</f>
        <v>0</v>
      </c>
      <c r="L126" s="21"/>
    </row>
    <row r="127" spans="1:12" s="51" customFormat="1" ht="20.100000000000001" customHeight="1">
      <c r="A127" s="50"/>
      <c r="B127" s="137" t="s">
        <v>384</v>
      </c>
      <c r="C127" s="62"/>
      <c r="D127" s="357"/>
      <c r="E127" s="12">
        <v>0</v>
      </c>
      <c r="F127" s="13">
        <v>0</v>
      </c>
      <c r="G127" s="14">
        <v>0</v>
      </c>
      <c r="H127" s="14">
        <v>0</v>
      </c>
      <c r="I127" s="14">
        <v>0</v>
      </c>
      <c r="J127" s="14">
        <v>0</v>
      </c>
      <c r="K127" s="13">
        <f t="shared" ref="K127:K133" si="42">SUM(F127:J127)</f>
        <v>0</v>
      </c>
      <c r="L127" s="21"/>
    </row>
    <row r="128" spans="1:12" s="51" customFormat="1" ht="20.100000000000001" customHeight="1">
      <c r="A128" s="50"/>
      <c r="B128" s="9" t="s">
        <v>389</v>
      </c>
      <c r="C128" s="9" t="s">
        <v>182</v>
      </c>
      <c r="D128" s="357"/>
      <c r="E128" s="12">
        <v>0</v>
      </c>
      <c r="F128" s="13">
        <v>0</v>
      </c>
      <c r="G128" s="14">
        <v>0</v>
      </c>
      <c r="H128" s="14">
        <v>0</v>
      </c>
      <c r="I128" s="14">
        <v>0</v>
      </c>
      <c r="J128" s="14">
        <v>0</v>
      </c>
      <c r="K128" s="13">
        <f t="shared" si="42"/>
        <v>0</v>
      </c>
      <c r="L128" s="21"/>
    </row>
    <row r="129" spans="1:12" s="51" customFormat="1" ht="20.100000000000001" customHeight="1">
      <c r="A129" s="50"/>
      <c r="B129" s="9"/>
      <c r="C129" s="9" t="s">
        <v>183</v>
      </c>
      <c r="D129" s="357"/>
      <c r="E129" s="12">
        <v>0</v>
      </c>
      <c r="F129" s="13">
        <v>0</v>
      </c>
      <c r="G129" s="14">
        <v>0</v>
      </c>
      <c r="H129" s="14">
        <v>0</v>
      </c>
      <c r="I129" s="14">
        <v>0</v>
      </c>
      <c r="J129" s="14">
        <v>0</v>
      </c>
      <c r="K129" s="13">
        <f t="shared" si="42"/>
        <v>0</v>
      </c>
      <c r="L129" s="21"/>
    </row>
    <row r="130" spans="1:12" s="51" customFormat="1" ht="20.100000000000001" customHeight="1">
      <c r="A130" s="50"/>
      <c r="B130" s="9" t="s">
        <v>390</v>
      </c>
      <c r="C130" s="9" t="s">
        <v>167</v>
      </c>
      <c r="D130" s="357"/>
      <c r="E130" s="12">
        <v>0</v>
      </c>
      <c r="F130" s="13">
        <v>0</v>
      </c>
      <c r="G130" s="14">
        <v>0</v>
      </c>
      <c r="H130" s="14">
        <v>0</v>
      </c>
      <c r="I130" s="14">
        <v>0</v>
      </c>
      <c r="J130" s="14">
        <v>0</v>
      </c>
      <c r="K130" s="13">
        <f t="shared" si="42"/>
        <v>0</v>
      </c>
      <c r="L130" s="21"/>
    </row>
    <row r="131" spans="1:12" s="51" customFormat="1" ht="20.100000000000001" customHeight="1">
      <c r="A131" s="50"/>
      <c r="B131" s="9" t="s">
        <v>385</v>
      </c>
      <c r="C131" s="9" t="s">
        <v>182</v>
      </c>
      <c r="D131" s="357"/>
      <c r="E131" s="12">
        <v>0</v>
      </c>
      <c r="F131" s="13">
        <v>0</v>
      </c>
      <c r="G131" s="14">
        <v>0</v>
      </c>
      <c r="H131" s="14">
        <v>0</v>
      </c>
      <c r="I131" s="14">
        <v>0</v>
      </c>
      <c r="J131" s="14">
        <v>0</v>
      </c>
      <c r="K131" s="13">
        <f t="shared" si="42"/>
        <v>0</v>
      </c>
      <c r="L131" s="21"/>
    </row>
    <row r="132" spans="1:12" s="51" customFormat="1" ht="20.100000000000001" customHeight="1">
      <c r="A132" s="50"/>
      <c r="B132" s="9"/>
      <c r="C132" s="9" t="s">
        <v>183</v>
      </c>
      <c r="D132" s="357"/>
      <c r="E132" s="12">
        <v>0</v>
      </c>
      <c r="F132" s="13">
        <v>0</v>
      </c>
      <c r="G132" s="14">
        <v>0</v>
      </c>
      <c r="H132" s="14">
        <v>0</v>
      </c>
      <c r="I132" s="14">
        <v>0</v>
      </c>
      <c r="J132" s="14">
        <v>0</v>
      </c>
      <c r="K132" s="13">
        <f t="shared" si="42"/>
        <v>0</v>
      </c>
      <c r="L132" s="21"/>
    </row>
    <row r="133" spans="1:12" s="51" customFormat="1" ht="20.100000000000001" customHeight="1">
      <c r="A133" s="50"/>
      <c r="B133" s="9" t="s">
        <v>386</v>
      </c>
      <c r="C133" s="9" t="s">
        <v>167</v>
      </c>
      <c r="D133" s="357"/>
      <c r="E133" s="12">
        <v>0</v>
      </c>
      <c r="F133" s="13">
        <v>0</v>
      </c>
      <c r="G133" s="14">
        <v>0</v>
      </c>
      <c r="H133" s="14">
        <v>0</v>
      </c>
      <c r="I133" s="14">
        <v>0</v>
      </c>
      <c r="J133" s="14">
        <v>0</v>
      </c>
      <c r="K133" s="13">
        <f t="shared" si="42"/>
        <v>0</v>
      </c>
      <c r="L133" s="21"/>
    </row>
    <row r="134" spans="1:12" s="51" customFormat="1" ht="20.100000000000001" customHeight="1">
      <c r="A134" s="50"/>
      <c r="B134" s="9" t="s">
        <v>387</v>
      </c>
      <c r="C134" s="9" t="s">
        <v>182</v>
      </c>
      <c r="D134" s="12"/>
      <c r="E134" s="12">
        <v>0</v>
      </c>
      <c r="F134" s="13">
        <v>0</v>
      </c>
      <c r="G134" s="14">
        <v>0</v>
      </c>
      <c r="H134" s="14">
        <v>0</v>
      </c>
      <c r="I134" s="14">
        <v>0</v>
      </c>
      <c r="J134" s="14">
        <v>0</v>
      </c>
      <c r="K134" s="13">
        <f>SUM(F134:J134)</f>
        <v>0</v>
      </c>
      <c r="L134" s="21"/>
    </row>
    <row r="135" spans="1:12" s="51" customFormat="1" ht="20.100000000000001" customHeight="1">
      <c r="A135" s="50"/>
      <c r="B135" s="9"/>
      <c r="C135" s="9" t="s">
        <v>183</v>
      </c>
      <c r="D135" s="12"/>
      <c r="E135" s="12">
        <v>0</v>
      </c>
      <c r="F135" s="13">
        <v>0</v>
      </c>
      <c r="G135" s="14">
        <v>0</v>
      </c>
      <c r="H135" s="14">
        <v>0</v>
      </c>
      <c r="I135" s="14">
        <v>0</v>
      </c>
      <c r="J135" s="14">
        <v>0</v>
      </c>
      <c r="K135" s="13">
        <f>SUM(F135:J135)</f>
        <v>0</v>
      </c>
      <c r="L135" s="21"/>
    </row>
    <row r="136" spans="1:12" s="51" customFormat="1" ht="20.100000000000001" customHeight="1">
      <c r="A136" s="50"/>
      <c r="B136" s="9" t="s">
        <v>388</v>
      </c>
      <c r="C136" s="9" t="s">
        <v>167</v>
      </c>
      <c r="D136" s="12"/>
      <c r="E136" s="12">
        <v>0</v>
      </c>
      <c r="F136" s="13">
        <v>0</v>
      </c>
      <c r="G136" s="45">
        <v>0</v>
      </c>
      <c r="H136" s="45">
        <v>0</v>
      </c>
      <c r="I136" s="45">
        <v>0</v>
      </c>
      <c r="J136" s="45">
        <v>0</v>
      </c>
      <c r="K136" s="13">
        <f>SUM(F136:J136)</f>
        <v>0</v>
      </c>
      <c r="L136" s="21"/>
    </row>
    <row r="137" spans="1:12" s="329" customFormat="1" ht="20.100000000000001" customHeight="1" thickBot="1">
      <c r="A137" s="227"/>
      <c r="B137" s="17" t="s">
        <v>77</v>
      </c>
      <c r="C137" s="17"/>
      <c r="D137" s="438"/>
      <c r="E137" s="438">
        <f t="shared" ref="E137:K137" si="43">SUM(E123:E136)</f>
        <v>0</v>
      </c>
      <c r="F137" s="439">
        <f t="shared" si="43"/>
        <v>0</v>
      </c>
      <c r="G137" s="442">
        <f t="shared" si="43"/>
        <v>0</v>
      </c>
      <c r="H137" s="442">
        <f t="shared" si="43"/>
        <v>0</v>
      </c>
      <c r="I137" s="442">
        <f t="shared" si="43"/>
        <v>0</v>
      </c>
      <c r="J137" s="438">
        <f t="shared" si="43"/>
        <v>0</v>
      </c>
      <c r="K137" s="439">
        <f t="shared" si="43"/>
        <v>0</v>
      </c>
      <c r="L137" s="227"/>
    </row>
    <row r="138" spans="1:12" s="51" customFormat="1" ht="20.100000000000001" customHeight="1">
      <c r="A138" s="50"/>
      <c r="B138" s="233"/>
      <c r="C138" s="233"/>
      <c r="D138" s="234"/>
      <c r="E138" s="234"/>
      <c r="F138" s="234"/>
      <c r="G138" s="234"/>
      <c r="H138" s="234"/>
      <c r="I138" s="234"/>
      <c r="J138" s="234"/>
      <c r="K138" s="9"/>
      <c r="L138" s="21"/>
    </row>
    <row r="139" spans="1:12" s="51" customFormat="1" ht="20.100000000000001" customHeight="1">
      <c r="A139" s="50"/>
      <c r="B139" s="56" t="s">
        <v>367</v>
      </c>
      <c r="C139" s="600"/>
      <c r="D139" s="601"/>
      <c r="E139" s="601"/>
      <c r="F139" s="601"/>
      <c r="G139" s="601"/>
      <c r="H139" s="601"/>
      <c r="I139" s="601"/>
      <c r="J139" s="601"/>
      <c r="K139" s="601"/>
      <c r="L139" s="21"/>
    </row>
    <row r="140" spans="1:12" s="51" customFormat="1" ht="20.100000000000001" customHeight="1">
      <c r="A140" s="50"/>
      <c r="B140" s="233"/>
      <c r="C140" s="233"/>
      <c r="D140" s="234"/>
      <c r="E140" s="234"/>
      <c r="F140" s="234"/>
      <c r="G140" s="234"/>
      <c r="H140" s="234"/>
      <c r="I140" s="234"/>
      <c r="J140" s="234"/>
      <c r="K140" s="234"/>
      <c r="L140" s="21"/>
    </row>
    <row r="141" spans="1:12" s="51" customFormat="1" ht="33.75">
      <c r="A141" s="50"/>
      <c r="B141" s="7" t="s">
        <v>369</v>
      </c>
      <c r="C141" s="190"/>
      <c r="D141" s="252"/>
      <c r="E141" s="253"/>
      <c r="F141" s="254" t="s">
        <v>227</v>
      </c>
      <c r="G141" s="253" t="s">
        <v>228</v>
      </c>
      <c r="H141" s="253" t="s">
        <v>229</v>
      </c>
      <c r="I141" s="253" t="s">
        <v>230</v>
      </c>
      <c r="J141" s="491" t="s">
        <v>231</v>
      </c>
      <c r="K141" s="252" t="s">
        <v>226</v>
      </c>
      <c r="L141" s="21"/>
    </row>
    <row r="142" spans="1:12" s="51" customFormat="1" ht="20.100000000000001" customHeight="1">
      <c r="A142" s="50"/>
      <c r="B142" s="137" t="str">
        <f>'Non Unit rate categories'!C12</f>
        <v>Northern Metro HP Main and Gawler Gate Station</v>
      </c>
      <c r="C142" s="62" t="s">
        <v>370</v>
      </c>
      <c r="D142" s="357"/>
      <c r="E142" s="358"/>
      <c r="F142" s="13">
        <v>0</v>
      </c>
      <c r="G142" s="11">
        <v>1300</v>
      </c>
      <c r="H142" s="11">
        <v>0</v>
      </c>
      <c r="I142" s="11">
        <v>0</v>
      </c>
      <c r="J142" s="14">
        <v>0</v>
      </c>
      <c r="K142" s="13">
        <f>SUM(F142:J142)</f>
        <v>1300</v>
      </c>
      <c r="L142" s="21"/>
    </row>
    <row r="143" spans="1:12" s="51" customFormat="1" ht="20.100000000000001" customHeight="1">
      <c r="A143" s="50"/>
      <c r="B143" s="137" t="str">
        <f>'Non Unit rate categories'!C13</f>
        <v>Southern Metro HP Augmentation</v>
      </c>
      <c r="C143" s="9" t="s">
        <v>371</v>
      </c>
      <c r="D143" s="12"/>
      <c r="E143" s="12"/>
      <c r="F143" s="13">
        <v>2800</v>
      </c>
      <c r="G143" s="14">
        <v>0</v>
      </c>
      <c r="H143" s="14">
        <v>0</v>
      </c>
      <c r="I143" s="14">
        <v>0</v>
      </c>
      <c r="J143" s="14">
        <v>0</v>
      </c>
      <c r="K143" s="13">
        <f>SUM(F143:J143)</f>
        <v>2800</v>
      </c>
      <c r="L143" s="21"/>
    </row>
    <row r="144" spans="1:12" s="51" customFormat="1" ht="20.100000000000001" customHeight="1">
      <c r="A144" s="50"/>
      <c r="B144" s="9" t="str">
        <f>'Non Unit rate categories'!C69</f>
        <v>Concordia Reticulation Project</v>
      </c>
      <c r="C144" s="9" t="s">
        <v>372</v>
      </c>
      <c r="D144" s="12"/>
      <c r="E144" s="12"/>
      <c r="F144" s="13">
        <v>3000</v>
      </c>
      <c r="G144" s="14">
        <v>0</v>
      </c>
      <c r="H144" s="14">
        <v>0</v>
      </c>
      <c r="I144" s="14">
        <v>0</v>
      </c>
      <c r="J144" s="14">
        <v>0</v>
      </c>
      <c r="K144" s="13">
        <f>SUM(F144:J144)</f>
        <v>3000</v>
      </c>
      <c r="L144" s="21"/>
    </row>
    <row r="145" spans="1:12" s="51" customFormat="1" ht="20.100000000000001" customHeight="1">
      <c r="A145" s="50"/>
      <c r="B145" s="9" t="str">
        <f>'Non Unit rate categories'!C70</f>
        <v>Kingsford Regional Industrial Estate</v>
      </c>
      <c r="C145" s="9" t="s">
        <v>373</v>
      </c>
      <c r="D145" s="12"/>
      <c r="E145" s="12"/>
      <c r="F145" s="13">
        <v>3500</v>
      </c>
      <c r="G145" s="45">
        <v>0</v>
      </c>
      <c r="H145" s="45">
        <v>0</v>
      </c>
      <c r="I145" s="45">
        <v>0</v>
      </c>
      <c r="J145" s="45">
        <v>0</v>
      </c>
      <c r="K145" s="13">
        <f>SUM(F145:J145)</f>
        <v>3500</v>
      </c>
      <c r="L145" s="21"/>
    </row>
    <row r="146" spans="1:12" s="329" customFormat="1" ht="20.100000000000001" customHeight="1" thickBot="1">
      <c r="A146" s="227"/>
      <c r="B146" s="17" t="s">
        <v>77</v>
      </c>
      <c r="C146" s="17"/>
      <c r="D146" s="438"/>
      <c r="E146" s="438"/>
      <c r="F146" s="439">
        <f>SUM(F142:F145)</f>
        <v>9300</v>
      </c>
      <c r="G146" s="442">
        <f>SUM(G142:G145)</f>
        <v>1300</v>
      </c>
      <c r="H146" s="442">
        <f>SUM(H142:H145)</f>
        <v>0</v>
      </c>
      <c r="I146" s="442">
        <f>SUM(I142:I145)</f>
        <v>0</v>
      </c>
      <c r="J146" s="438">
        <f>SUM(J142:J145)</f>
        <v>0</v>
      </c>
      <c r="K146" s="439">
        <f>SUM(F146:J146)</f>
        <v>10600</v>
      </c>
      <c r="L146" s="227"/>
    </row>
    <row r="147" spans="1:12" s="51" customFormat="1" ht="20.100000000000001" customHeight="1">
      <c r="A147" s="50"/>
      <c r="B147" s="233"/>
      <c r="C147" s="233"/>
      <c r="D147" s="234"/>
      <c r="E147" s="234"/>
      <c r="F147" s="234"/>
      <c r="G147" s="234"/>
      <c r="H147" s="234"/>
      <c r="I147" s="234"/>
      <c r="J147" s="234"/>
      <c r="K147" s="9"/>
      <c r="L147" s="21"/>
    </row>
    <row r="148" spans="1:12" s="51" customFormat="1" ht="20.100000000000001" customHeight="1">
      <c r="A148" s="50"/>
      <c r="B148" s="56" t="s">
        <v>376</v>
      </c>
      <c r="C148" s="600"/>
      <c r="D148" s="601"/>
      <c r="E148" s="601"/>
      <c r="F148" s="601"/>
      <c r="G148" s="601"/>
      <c r="H148" s="601"/>
      <c r="I148" s="601"/>
      <c r="J148" s="601"/>
      <c r="K148" s="601"/>
      <c r="L148" s="21"/>
    </row>
    <row r="149" spans="1:12" s="51" customFormat="1" ht="20.100000000000001" customHeight="1">
      <c r="A149" s="50"/>
      <c r="B149" s="233"/>
      <c r="C149" s="233"/>
      <c r="D149" s="234"/>
      <c r="E149" s="234"/>
      <c r="F149" s="234"/>
      <c r="G149" s="234"/>
      <c r="H149" s="234"/>
      <c r="I149" s="234"/>
      <c r="J149" s="234"/>
      <c r="K149" s="234"/>
      <c r="L149" s="21"/>
    </row>
    <row r="150" spans="1:12" s="51" customFormat="1" ht="33.75">
      <c r="A150" s="50"/>
      <c r="B150" s="7" t="s">
        <v>375</v>
      </c>
      <c r="C150" s="190"/>
      <c r="D150" s="252"/>
      <c r="E150" s="253"/>
      <c r="F150" s="254" t="s">
        <v>227</v>
      </c>
      <c r="G150" s="253" t="s">
        <v>228</v>
      </c>
      <c r="H150" s="253" t="s">
        <v>229</v>
      </c>
      <c r="I150" s="253" t="s">
        <v>230</v>
      </c>
      <c r="J150" s="491" t="s">
        <v>231</v>
      </c>
      <c r="K150" s="252" t="s">
        <v>226</v>
      </c>
      <c r="L150" s="21"/>
    </row>
    <row r="151" spans="1:12" s="329" customFormat="1" ht="20.100000000000001" customHeight="1" thickBot="1">
      <c r="A151" s="227"/>
      <c r="B151" s="17" t="s">
        <v>374</v>
      </c>
      <c r="C151" s="17"/>
      <c r="D151" s="438"/>
      <c r="E151" s="438">
        <f t="shared" ref="E151:J151" si="44">E118+E137+E146</f>
        <v>36102.253751629411</v>
      </c>
      <c r="F151" s="439">
        <f t="shared" si="44"/>
        <v>45955.706824149398</v>
      </c>
      <c r="G151" s="442">
        <f t="shared" si="44"/>
        <v>38493.652457870936</v>
      </c>
      <c r="H151" s="442">
        <f t="shared" si="44"/>
        <v>35753.085421616583</v>
      </c>
      <c r="I151" s="442">
        <f t="shared" si="44"/>
        <v>37341.151144915864</v>
      </c>
      <c r="J151" s="438">
        <f t="shared" si="44"/>
        <v>38498.083382538302</v>
      </c>
      <c r="K151" s="439">
        <f>SUM(F151:J151)</f>
        <v>196041.67923109111</v>
      </c>
      <c r="L151" s="227"/>
    </row>
    <row r="152" spans="1:12" s="51" customFormat="1" ht="20.100000000000001" customHeight="1">
      <c r="A152" s="50"/>
      <c r="B152" s="233"/>
      <c r="C152" s="233"/>
      <c r="D152" s="234"/>
      <c r="E152" s="234"/>
      <c r="F152" s="234"/>
      <c r="G152" s="234"/>
      <c r="H152" s="234"/>
      <c r="I152" s="234"/>
      <c r="J152" s="234"/>
      <c r="K152" s="9"/>
      <c r="L152" s="21"/>
    </row>
    <row r="153" spans="1:12" s="255" customFormat="1" ht="18" customHeight="1"/>
    <row r="154" spans="1:12" s="51" customFormat="1" ht="18" customHeight="1"/>
    <row r="155" spans="1:12" s="51" customFormat="1" ht="18" customHeight="1"/>
    <row r="156" spans="1:12" s="51" customFormat="1" ht="18" customHeight="1"/>
    <row r="157" spans="1:12" s="51" customFormat="1" ht="18" customHeight="1"/>
    <row r="158" spans="1:12" s="51" customFormat="1" ht="18" customHeight="1"/>
    <row r="159" spans="1:12" s="51" customFormat="1" ht="18" customHeight="1"/>
    <row r="160" spans="1:12" s="51" customFormat="1" ht="18" customHeight="1"/>
    <row r="161" spans="1:12" s="51" customFormat="1" ht="26.25" customHeight="1"/>
    <row r="162" spans="1:12" s="51" customFormat="1" ht="18" customHeight="1"/>
    <row r="163" spans="1:12" s="51" customFormat="1" ht="18" customHeight="1"/>
    <row r="164" spans="1:12" s="51" customFormat="1" ht="18" customHeight="1"/>
    <row r="165" spans="1:12" s="51" customFormat="1" ht="18" customHeight="1"/>
    <row r="166" spans="1:12" s="255" customFormat="1" ht="18" customHeight="1">
      <c r="A166" s="51"/>
      <c r="B166" s="51"/>
      <c r="C166" s="51"/>
      <c r="D166" s="51"/>
      <c r="E166" s="51"/>
      <c r="F166" s="51"/>
      <c r="G166" s="51"/>
      <c r="H166" s="51"/>
      <c r="I166" s="51"/>
      <c r="J166" s="51"/>
      <c r="K166" s="51"/>
      <c r="L166" s="51"/>
    </row>
    <row r="167" spans="1:12" s="51" customFormat="1" ht="18" customHeight="1"/>
    <row r="168" spans="1:12" s="51" customFormat="1" ht="18" customHeight="1"/>
    <row r="169" spans="1:12" s="51" customFormat="1" ht="18" customHeight="1"/>
    <row r="170" spans="1:12" s="51" customFormat="1" ht="18" customHeight="1"/>
    <row r="171" spans="1:12" s="51" customFormat="1" ht="18" customHeight="1"/>
    <row r="172" spans="1:12" s="51" customFormat="1" ht="18" customHeight="1"/>
    <row r="173" spans="1:12" s="51" customFormat="1" ht="25.5" customHeight="1"/>
    <row r="174" spans="1:12" s="51" customFormat="1" ht="18" customHeight="1"/>
    <row r="175" spans="1:12" s="51" customFormat="1" ht="18" customHeight="1"/>
    <row r="176" spans="1:12" s="51" customFormat="1" ht="18" customHeight="1"/>
    <row r="177" spans="1:12" s="51" customFormat="1" ht="18" customHeight="1"/>
    <row r="178" spans="1:12" s="51" customFormat="1" ht="18" customHeight="1"/>
    <row r="179" spans="1:12" s="51" customFormat="1" ht="18" customHeight="1"/>
    <row r="180" spans="1:12" s="51" customFormat="1" ht="18" customHeight="1"/>
    <row r="181" spans="1:12" s="51" customFormat="1" ht="18" customHeight="1"/>
    <row r="182" spans="1:12" s="255" customFormat="1" ht="18" customHeight="1">
      <c r="A182" s="51"/>
      <c r="B182" s="51"/>
      <c r="C182" s="51"/>
      <c r="D182" s="51"/>
      <c r="E182" s="51"/>
      <c r="F182" s="51"/>
      <c r="G182" s="51"/>
      <c r="H182" s="51"/>
      <c r="I182" s="51"/>
      <c r="J182" s="51"/>
      <c r="K182" s="51"/>
      <c r="L182" s="51"/>
    </row>
    <row r="183" spans="1:12" s="51" customFormat="1" ht="18" customHeight="1"/>
    <row r="184" spans="1:12" s="51" customFormat="1" ht="18" customHeight="1"/>
    <row r="185" spans="1:12" s="51" customFormat="1" ht="18" customHeight="1"/>
    <row r="186" spans="1:12" s="51" customFormat="1" ht="18" customHeight="1"/>
    <row r="187" spans="1:12" s="255" customFormat="1" ht="18" customHeight="1">
      <c r="A187" s="51"/>
      <c r="B187" s="51"/>
      <c r="C187" s="51"/>
      <c r="D187" s="51"/>
      <c r="E187" s="51"/>
      <c r="F187" s="51"/>
      <c r="G187" s="51"/>
      <c r="H187" s="51"/>
      <c r="I187" s="51"/>
      <c r="J187" s="51"/>
      <c r="K187" s="51"/>
      <c r="L187" s="51"/>
    </row>
    <row r="188" spans="1:12" s="51" customFormat="1" ht="18" customHeight="1"/>
    <row r="189" spans="1:12" s="51" customFormat="1" ht="18" customHeight="1"/>
    <row r="190" spans="1:12" s="51" customFormat="1" ht="18" customHeight="1"/>
    <row r="191" spans="1:12" s="51" customFormat="1" ht="18" customHeight="1"/>
    <row r="192" spans="1:12" s="51" customFormat="1" ht="18" customHeight="1"/>
    <row r="193" spans="1:30" s="51" customFormat="1" ht="18" customHeight="1"/>
    <row r="194" spans="1:30" s="236" customFormat="1" ht="18" customHeight="1">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row>
    <row r="195" spans="1:30" s="236" customFormat="1" ht="18" customHeight="1">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row>
    <row r="196" spans="1:30" s="236" customFormat="1" ht="18" customHeight="1">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row>
    <row r="197" spans="1:30" s="236" customFormat="1" ht="18" customHeight="1">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row>
    <row r="198" spans="1:30" s="236" customFormat="1" ht="33" customHeight="1">
      <c r="B198" s="237"/>
      <c r="C198" s="237"/>
      <c r="D198" s="237"/>
      <c r="E198" s="237"/>
      <c r="F198" s="237"/>
      <c r="G198" s="237"/>
      <c r="H198" s="237"/>
      <c r="I198" s="237"/>
      <c r="J198" s="237"/>
      <c r="K198" s="237"/>
      <c r="L198" s="51"/>
      <c r="M198" s="51"/>
      <c r="N198" s="51"/>
      <c r="O198" s="51"/>
      <c r="P198" s="51"/>
      <c r="Q198" s="51"/>
      <c r="R198" s="51"/>
      <c r="S198" s="51"/>
      <c r="T198" s="51"/>
      <c r="U198" s="51"/>
      <c r="V198" s="51"/>
      <c r="W198" s="51"/>
      <c r="X198" s="51"/>
      <c r="Y198" s="51"/>
      <c r="Z198" s="51"/>
      <c r="AA198" s="51"/>
      <c r="AB198" s="51"/>
      <c r="AC198" s="51"/>
      <c r="AD198" s="51"/>
    </row>
    <row r="199" spans="1:30" s="236" customFormat="1" ht="18" customHeight="1">
      <c r="B199" s="237"/>
      <c r="C199" s="237"/>
      <c r="D199" s="237"/>
      <c r="E199" s="237"/>
      <c r="F199" s="237"/>
      <c r="G199" s="237"/>
      <c r="H199" s="237"/>
      <c r="I199" s="237"/>
      <c r="J199" s="237"/>
      <c r="K199" s="237"/>
      <c r="L199" s="51"/>
      <c r="M199" s="51"/>
      <c r="N199" s="51"/>
      <c r="O199" s="51"/>
      <c r="P199" s="51"/>
      <c r="Q199" s="51"/>
      <c r="R199" s="51"/>
      <c r="S199" s="51"/>
      <c r="T199" s="51"/>
      <c r="U199" s="51"/>
      <c r="V199" s="51"/>
      <c r="W199" s="51"/>
      <c r="X199" s="51"/>
      <c r="Y199" s="51"/>
      <c r="Z199" s="51"/>
      <c r="AA199" s="51"/>
      <c r="AB199" s="51"/>
      <c r="AC199" s="51"/>
      <c r="AD199" s="51"/>
    </row>
    <row r="200" spans="1:30" s="236" customFormat="1" ht="18" customHeight="1">
      <c r="B200" s="237"/>
      <c r="C200" s="237"/>
      <c r="D200" s="237"/>
      <c r="E200" s="237"/>
      <c r="F200" s="237"/>
      <c r="G200" s="237"/>
      <c r="H200" s="237"/>
      <c r="I200" s="237"/>
      <c r="J200" s="237"/>
      <c r="K200" s="237"/>
      <c r="L200" s="51"/>
      <c r="M200" s="51"/>
      <c r="N200" s="51"/>
      <c r="O200" s="51"/>
      <c r="P200" s="51"/>
      <c r="Q200" s="51"/>
      <c r="R200" s="51"/>
      <c r="S200" s="51"/>
      <c r="T200" s="51"/>
      <c r="U200" s="51"/>
      <c r="V200" s="51"/>
      <c r="W200" s="51"/>
      <c r="X200" s="51"/>
      <c r="Y200" s="51"/>
      <c r="Z200" s="51"/>
      <c r="AA200" s="51"/>
      <c r="AB200" s="51"/>
      <c r="AC200" s="51"/>
      <c r="AD200" s="51"/>
    </row>
    <row r="201" spans="1:30" s="236" customFormat="1" ht="18" customHeight="1">
      <c r="B201" s="237"/>
      <c r="C201" s="237"/>
      <c r="D201" s="237"/>
      <c r="E201" s="237"/>
      <c r="F201" s="237"/>
      <c r="G201" s="237"/>
      <c r="H201" s="237"/>
      <c r="I201" s="237"/>
      <c r="J201" s="237"/>
      <c r="K201" s="237"/>
      <c r="L201" s="51"/>
      <c r="M201" s="51"/>
      <c r="N201" s="51"/>
      <c r="O201" s="51"/>
      <c r="P201" s="51"/>
      <c r="Q201" s="51"/>
      <c r="R201" s="51"/>
      <c r="S201" s="51"/>
      <c r="T201" s="51"/>
      <c r="U201" s="51"/>
      <c r="V201" s="51"/>
      <c r="W201" s="51"/>
      <c r="X201" s="51"/>
      <c r="Y201" s="51"/>
      <c r="Z201" s="51"/>
      <c r="AA201" s="51"/>
      <c r="AB201" s="51"/>
      <c r="AC201" s="51"/>
      <c r="AD201" s="51"/>
    </row>
    <row r="202" spans="1:30" s="236" customFormat="1" ht="18" customHeight="1">
      <c r="B202" s="237"/>
      <c r="C202" s="237"/>
      <c r="D202" s="237"/>
      <c r="E202" s="237"/>
      <c r="F202" s="237"/>
      <c r="G202" s="237"/>
      <c r="H202" s="237"/>
      <c r="I202" s="237"/>
      <c r="J202" s="237"/>
      <c r="K202" s="237"/>
      <c r="L202" s="51"/>
      <c r="M202" s="51"/>
      <c r="N202" s="51"/>
      <c r="O202" s="51"/>
      <c r="P202" s="51"/>
      <c r="Q202" s="51"/>
      <c r="R202" s="51"/>
      <c r="S202" s="51"/>
      <c r="T202" s="51"/>
      <c r="U202" s="51"/>
      <c r="V202" s="51"/>
      <c r="W202" s="51"/>
      <c r="X202" s="51"/>
      <c r="Y202" s="51"/>
      <c r="Z202" s="51"/>
      <c r="AA202" s="51"/>
      <c r="AB202" s="51"/>
      <c r="AC202" s="51"/>
      <c r="AD202" s="51"/>
    </row>
    <row r="203" spans="1:30" s="236" customFormat="1" ht="18" customHeight="1">
      <c r="B203" s="237"/>
      <c r="C203" s="237"/>
      <c r="D203" s="237"/>
      <c r="E203" s="237"/>
      <c r="F203" s="237"/>
      <c r="G203" s="237"/>
      <c r="H203" s="237"/>
      <c r="I203" s="237"/>
      <c r="J203" s="237"/>
      <c r="K203" s="237"/>
      <c r="L203" s="51"/>
      <c r="M203" s="51"/>
      <c r="N203" s="51"/>
      <c r="O203" s="51"/>
      <c r="P203" s="51"/>
      <c r="Q203" s="51"/>
      <c r="R203" s="51"/>
      <c r="S203" s="51"/>
      <c r="T203" s="51"/>
      <c r="U203" s="51"/>
      <c r="V203" s="51"/>
      <c r="W203" s="51"/>
      <c r="X203" s="51"/>
      <c r="Y203" s="51"/>
      <c r="Z203" s="51"/>
      <c r="AA203" s="51"/>
      <c r="AB203" s="51"/>
      <c r="AC203" s="51"/>
      <c r="AD203" s="51"/>
    </row>
    <row r="204" spans="1:30" s="236" customFormat="1" ht="18" customHeight="1">
      <c r="B204" s="237"/>
      <c r="C204" s="237"/>
      <c r="D204" s="237"/>
      <c r="E204" s="237"/>
      <c r="F204" s="237"/>
      <c r="G204" s="237"/>
      <c r="H204" s="237"/>
      <c r="I204" s="237"/>
      <c r="J204" s="237"/>
      <c r="K204" s="237"/>
      <c r="L204" s="51"/>
      <c r="M204" s="51"/>
      <c r="N204" s="51"/>
      <c r="O204" s="51"/>
      <c r="P204" s="51"/>
      <c r="Q204" s="51"/>
      <c r="R204" s="51"/>
      <c r="S204" s="51"/>
      <c r="T204" s="51"/>
      <c r="U204" s="51"/>
      <c r="V204" s="51"/>
      <c r="W204" s="51"/>
      <c r="X204" s="51"/>
      <c r="Y204" s="51"/>
      <c r="Z204" s="51"/>
      <c r="AA204" s="51"/>
      <c r="AB204" s="51"/>
      <c r="AC204" s="51"/>
      <c r="AD204" s="51"/>
    </row>
    <row r="205" spans="1:30" s="236" customFormat="1" ht="28.5" customHeight="1">
      <c r="B205" s="237"/>
      <c r="C205" s="237"/>
      <c r="D205" s="237"/>
      <c r="E205" s="237"/>
      <c r="F205" s="237"/>
      <c r="G205" s="237"/>
      <c r="H205" s="237"/>
      <c r="I205" s="237"/>
      <c r="J205" s="237"/>
      <c r="K205" s="237"/>
      <c r="L205" s="51"/>
      <c r="M205" s="51"/>
      <c r="N205" s="51"/>
      <c r="O205" s="51"/>
      <c r="P205" s="51"/>
      <c r="Q205" s="51"/>
      <c r="R205" s="51"/>
      <c r="S205" s="51"/>
      <c r="T205" s="51"/>
      <c r="U205" s="51"/>
      <c r="V205" s="51"/>
      <c r="W205" s="51"/>
      <c r="X205" s="51"/>
      <c r="Y205" s="51"/>
      <c r="Z205" s="51"/>
      <c r="AA205" s="51"/>
      <c r="AB205" s="51"/>
      <c r="AC205" s="51"/>
      <c r="AD205" s="51"/>
    </row>
    <row r="206" spans="1:30" s="236" customFormat="1" ht="18" customHeight="1">
      <c r="B206" s="237"/>
      <c r="C206" s="237"/>
      <c r="D206" s="237"/>
      <c r="E206" s="237"/>
      <c r="F206" s="237"/>
      <c r="G206" s="237"/>
      <c r="H206" s="237"/>
      <c r="I206" s="237"/>
      <c r="J206" s="237"/>
      <c r="K206" s="237"/>
      <c r="L206" s="51"/>
      <c r="M206" s="51"/>
      <c r="N206" s="51"/>
      <c r="O206" s="51"/>
      <c r="P206" s="51"/>
      <c r="Q206" s="51"/>
      <c r="R206" s="51"/>
      <c r="S206" s="51"/>
      <c r="T206" s="51"/>
      <c r="U206" s="51"/>
      <c r="V206" s="51"/>
      <c r="W206" s="51"/>
      <c r="X206" s="51"/>
      <c r="Y206" s="51"/>
      <c r="Z206" s="51"/>
      <c r="AA206" s="51"/>
      <c r="AB206" s="51"/>
      <c r="AC206" s="51"/>
      <c r="AD206" s="51"/>
    </row>
    <row r="207" spans="1:30" s="236" customFormat="1" ht="18" customHeight="1">
      <c r="B207" s="237"/>
      <c r="C207" s="237"/>
      <c r="D207" s="237"/>
      <c r="E207" s="237"/>
      <c r="F207" s="237"/>
      <c r="G207" s="237"/>
      <c r="H207" s="237"/>
      <c r="I207" s="237"/>
      <c r="J207" s="237"/>
      <c r="K207" s="237"/>
      <c r="L207" s="51"/>
      <c r="M207" s="51"/>
      <c r="N207" s="51"/>
      <c r="O207" s="51"/>
      <c r="P207" s="51"/>
      <c r="Q207" s="51"/>
      <c r="R207" s="51"/>
      <c r="S207" s="51"/>
      <c r="T207" s="51"/>
      <c r="U207" s="51"/>
      <c r="V207" s="51"/>
      <c r="W207" s="51"/>
      <c r="X207" s="51"/>
      <c r="Y207" s="51"/>
      <c r="Z207" s="51"/>
      <c r="AA207" s="51"/>
      <c r="AB207" s="51"/>
      <c r="AC207" s="51"/>
      <c r="AD207" s="51"/>
    </row>
    <row r="208" spans="1:30" s="236" customFormat="1" ht="18" customHeight="1">
      <c r="B208" s="237"/>
      <c r="C208" s="237"/>
      <c r="D208" s="237"/>
      <c r="E208" s="237"/>
      <c r="F208" s="237"/>
      <c r="G208" s="237"/>
      <c r="H208" s="237"/>
      <c r="I208" s="237"/>
      <c r="J208" s="237"/>
      <c r="K208" s="237"/>
      <c r="L208" s="51"/>
      <c r="M208" s="51"/>
      <c r="N208" s="51"/>
      <c r="O208" s="51"/>
      <c r="P208" s="51"/>
      <c r="Q208" s="51"/>
      <c r="R208" s="51"/>
      <c r="S208" s="51"/>
      <c r="T208" s="51"/>
      <c r="U208" s="51"/>
      <c r="V208" s="51"/>
      <c r="W208" s="51"/>
      <c r="X208" s="51"/>
      <c r="Y208" s="51"/>
      <c r="Z208" s="51"/>
      <c r="AA208" s="51"/>
      <c r="AB208" s="51"/>
      <c r="AC208" s="51"/>
      <c r="AD208" s="51"/>
    </row>
    <row r="209" spans="1:30" s="236" customFormat="1" ht="18" customHeight="1">
      <c r="B209" s="237"/>
      <c r="C209" s="237"/>
      <c r="D209" s="237"/>
      <c r="E209" s="237"/>
      <c r="F209" s="237"/>
      <c r="G209" s="237"/>
      <c r="H209" s="237"/>
      <c r="I209" s="237"/>
      <c r="J209" s="237"/>
      <c r="K209" s="237"/>
      <c r="L209" s="51"/>
      <c r="M209" s="51"/>
      <c r="N209" s="51"/>
      <c r="O209" s="51"/>
      <c r="P209" s="51"/>
      <c r="Q209" s="51"/>
      <c r="R209" s="51"/>
      <c r="S209" s="51"/>
      <c r="T209" s="51"/>
      <c r="U209" s="51"/>
      <c r="V209" s="51"/>
      <c r="W209" s="51"/>
      <c r="X209" s="51"/>
      <c r="Y209" s="51"/>
      <c r="Z209" s="51"/>
      <c r="AA209" s="51"/>
      <c r="AB209" s="51"/>
      <c r="AC209" s="51"/>
      <c r="AD209" s="51"/>
    </row>
    <row r="210" spans="1:30" s="236" customFormat="1" ht="24" customHeight="1">
      <c r="B210" s="237"/>
      <c r="C210" s="237"/>
      <c r="D210" s="237"/>
      <c r="E210" s="237"/>
      <c r="F210" s="237"/>
      <c r="G210" s="237"/>
      <c r="H210" s="237"/>
      <c r="I210" s="237"/>
      <c r="J210" s="237"/>
      <c r="K210" s="237"/>
      <c r="L210" s="51"/>
      <c r="M210" s="51"/>
      <c r="N210" s="51"/>
      <c r="O210" s="51"/>
      <c r="P210" s="51"/>
      <c r="Q210" s="51"/>
      <c r="R210" s="51"/>
      <c r="S210" s="51"/>
      <c r="T210" s="51"/>
      <c r="U210" s="51"/>
      <c r="V210" s="51"/>
      <c r="W210" s="51"/>
      <c r="X210" s="51"/>
      <c r="Y210" s="51"/>
      <c r="Z210" s="51"/>
      <c r="AA210" s="51"/>
      <c r="AB210" s="51"/>
      <c r="AC210" s="51"/>
      <c r="AD210" s="51"/>
    </row>
    <row r="211" spans="1:30" s="236" customFormat="1" ht="18" customHeight="1">
      <c r="B211" s="237"/>
      <c r="C211" s="237"/>
      <c r="D211" s="237"/>
      <c r="E211" s="237"/>
      <c r="F211" s="237"/>
      <c r="G211" s="237"/>
      <c r="H211" s="237"/>
      <c r="I211" s="237"/>
      <c r="J211" s="237"/>
      <c r="K211" s="237"/>
      <c r="L211" s="51"/>
      <c r="M211" s="51"/>
      <c r="N211" s="51"/>
      <c r="O211" s="51"/>
      <c r="P211" s="51"/>
      <c r="Q211" s="51"/>
      <c r="R211" s="51"/>
      <c r="S211" s="51"/>
      <c r="T211" s="51"/>
      <c r="U211" s="51"/>
      <c r="V211" s="51"/>
      <c r="W211" s="51"/>
      <c r="X211" s="51"/>
      <c r="Y211" s="51"/>
      <c r="Z211" s="51"/>
      <c r="AA211" s="51"/>
      <c r="AB211" s="51"/>
      <c r="AC211" s="51"/>
      <c r="AD211" s="51"/>
    </row>
    <row r="212" spans="1:30" s="238" customFormat="1" ht="25.5" customHeight="1">
      <c r="A212" s="236"/>
      <c r="B212" s="237"/>
      <c r="C212" s="237"/>
      <c r="D212" s="237"/>
      <c r="E212" s="237"/>
      <c r="F212" s="237"/>
      <c r="G212" s="237"/>
      <c r="H212" s="237"/>
      <c r="I212" s="237"/>
      <c r="J212" s="237"/>
      <c r="K212" s="237"/>
      <c r="L212" s="51"/>
      <c r="M212" s="51"/>
      <c r="N212" s="51"/>
      <c r="O212" s="51"/>
      <c r="P212" s="51"/>
      <c r="Q212" s="51"/>
      <c r="R212" s="51"/>
      <c r="S212" s="51"/>
      <c r="T212" s="51"/>
      <c r="U212" s="51"/>
      <c r="V212" s="51"/>
      <c r="W212" s="51"/>
      <c r="X212" s="51"/>
      <c r="Y212" s="51"/>
      <c r="Z212" s="51"/>
      <c r="AA212" s="51"/>
      <c r="AB212" s="51"/>
      <c r="AC212" s="51"/>
      <c r="AD212" s="51"/>
    </row>
    <row r="213" spans="1:30" s="236" customFormat="1" ht="18" customHeight="1">
      <c r="B213" s="237"/>
      <c r="C213" s="237"/>
      <c r="D213" s="237"/>
      <c r="E213" s="237"/>
      <c r="F213" s="237"/>
      <c r="G213" s="237"/>
      <c r="H213" s="237"/>
      <c r="I213" s="237"/>
      <c r="J213" s="237"/>
      <c r="K213" s="237"/>
      <c r="V213" s="238"/>
    </row>
    <row r="214" spans="1:30" s="236" customFormat="1" ht="12.75">
      <c r="B214" s="237"/>
      <c r="C214" s="237"/>
      <c r="D214" s="237"/>
      <c r="E214" s="237"/>
      <c r="F214" s="237"/>
      <c r="G214" s="237"/>
      <c r="H214" s="237"/>
      <c r="I214" s="237"/>
      <c r="J214" s="237"/>
      <c r="K214" s="237"/>
      <c r="V214" s="238"/>
    </row>
    <row r="215" spans="1:30" s="236" customFormat="1" ht="18" customHeight="1">
      <c r="B215" s="237"/>
      <c r="C215" s="237"/>
      <c r="D215" s="237"/>
      <c r="E215" s="237"/>
      <c r="F215" s="237"/>
      <c r="G215" s="237"/>
      <c r="H215" s="237"/>
      <c r="I215" s="237"/>
      <c r="J215" s="237"/>
      <c r="K215" s="237"/>
      <c r="V215" s="238"/>
    </row>
    <row r="216" spans="1:30" s="236" customFormat="1" ht="18" customHeight="1">
      <c r="B216" s="237"/>
      <c r="C216" s="237"/>
      <c r="D216" s="237"/>
      <c r="E216" s="237"/>
      <c r="F216" s="237"/>
      <c r="G216" s="237"/>
      <c r="H216" s="237"/>
      <c r="I216" s="237"/>
      <c r="J216" s="237"/>
      <c r="K216" s="237"/>
      <c r="V216" s="238"/>
    </row>
    <row r="217" spans="1:30" s="236" customFormat="1" ht="24" customHeight="1">
      <c r="B217" s="237"/>
      <c r="C217" s="237"/>
      <c r="D217" s="237"/>
      <c r="E217" s="237"/>
      <c r="F217" s="237"/>
      <c r="G217" s="237"/>
      <c r="H217" s="237"/>
      <c r="I217" s="237"/>
      <c r="J217" s="237"/>
      <c r="K217" s="237"/>
      <c r="L217" s="22"/>
      <c r="M217" s="22"/>
      <c r="N217" s="22"/>
      <c r="O217" s="22"/>
      <c r="P217" s="22"/>
      <c r="Q217" s="22"/>
      <c r="R217" s="22"/>
      <c r="S217" s="22"/>
      <c r="T217" s="22"/>
      <c r="U217" s="22"/>
      <c r="V217" s="238"/>
    </row>
    <row r="218" spans="1:30" s="236" customFormat="1" ht="18" customHeight="1">
      <c r="B218" s="237"/>
      <c r="C218" s="237"/>
      <c r="D218" s="237"/>
      <c r="E218" s="237"/>
      <c r="F218" s="237"/>
      <c r="G218" s="237"/>
      <c r="H218" s="237"/>
      <c r="I218" s="237"/>
      <c r="J218" s="237"/>
      <c r="K218" s="237"/>
      <c r="L218" s="22"/>
      <c r="M218" s="22"/>
      <c r="N218" s="22"/>
      <c r="O218" s="22"/>
      <c r="P218" s="22"/>
      <c r="Q218" s="22"/>
      <c r="R218" s="22"/>
      <c r="S218" s="22"/>
      <c r="T218" s="22"/>
      <c r="U218" s="22"/>
      <c r="V218" s="238"/>
    </row>
    <row r="219" spans="1:30" s="236" customFormat="1">
      <c r="B219" s="237"/>
      <c r="C219" s="237"/>
      <c r="D219" s="237"/>
      <c r="E219" s="237"/>
      <c r="F219" s="237"/>
      <c r="G219" s="237"/>
      <c r="H219" s="237"/>
      <c r="I219" s="237"/>
      <c r="J219" s="237"/>
      <c r="K219" s="237"/>
      <c r="L219" s="22"/>
      <c r="M219" s="22"/>
      <c r="N219" s="22"/>
      <c r="O219" s="22"/>
      <c r="P219" s="22"/>
      <c r="Q219" s="22"/>
      <c r="R219" s="22"/>
      <c r="S219" s="22"/>
      <c r="T219" s="22"/>
      <c r="U219" s="22"/>
      <c r="V219" s="238"/>
    </row>
    <row r="220" spans="1:30" s="236" customFormat="1" ht="18" customHeight="1">
      <c r="B220" s="237"/>
      <c r="C220" s="237"/>
      <c r="D220" s="237"/>
      <c r="E220" s="237"/>
      <c r="F220" s="237"/>
      <c r="G220" s="237"/>
      <c r="H220" s="237"/>
      <c r="I220" s="237"/>
      <c r="J220" s="237"/>
      <c r="K220" s="237"/>
      <c r="L220" s="22"/>
      <c r="M220" s="22"/>
      <c r="N220" s="22"/>
      <c r="O220" s="22"/>
      <c r="P220" s="22"/>
      <c r="Q220" s="22"/>
      <c r="R220" s="22"/>
      <c r="S220" s="22"/>
      <c r="T220" s="22"/>
      <c r="U220" s="22"/>
      <c r="V220" s="22"/>
    </row>
    <row r="221" spans="1:30" s="236" customFormat="1" ht="23.25" customHeight="1">
      <c r="B221" s="237"/>
      <c r="C221" s="237"/>
      <c r="D221" s="237"/>
      <c r="E221" s="237"/>
      <c r="F221" s="237"/>
      <c r="G221" s="237"/>
      <c r="H221" s="237"/>
      <c r="I221" s="237"/>
      <c r="J221" s="237"/>
      <c r="K221" s="237"/>
      <c r="L221" s="22"/>
      <c r="M221" s="22"/>
      <c r="N221" s="22"/>
      <c r="O221" s="22"/>
      <c r="P221" s="22"/>
      <c r="Q221" s="22"/>
      <c r="R221" s="22"/>
      <c r="S221" s="22"/>
      <c r="T221" s="22"/>
      <c r="U221" s="22"/>
      <c r="V221" s="22"/>
    </row>
    <row r="222" spans="1:30" s="236" customFormat="1" ht="18" customHeight="1">
      <c r="B222" s="237"/>
      <c r="C222" s="237"/>
      <c r="D222" s="237"/>
      <c r="E222" s="237"/>
      <c r="F222" s="237"/>
      <c r="G222" s="237"/>
      <c r="H222" s="237"/>
      <c r="I222" s="237"/>
      <c r="J222" s="237"/>
      <c r="K222" s="237"/>
      <c r="L222" s="22"/>
      <c r="M222" s="22"/>
      <c r="N222" s="22"/>
      <c r="O222" s="22"/>
      <c r="P222" s="22"/>
      <c r="Q222" s="22"/>
      <c r="R222" s="22"/>
      <c r="S222" s="22"/>
      <c r="T222" s="22"/>
      <c r="U222" s="22"/>
      <c r="V222" s="22"/>
    </row>
    <row r="223" spans="1:30" s="236" customFormat="1" ht="18" customHeight="1">
      <c r="B223" s="237"/>
      <c r="C223" s="237"/>
      <c r="D223" s="237"/>
      <c r="E223" s="237"/>
      <c r="F223" s="237"/>
      <c r="G223" s="237"/>
      <c r="H223" s="237"/>
      <c r="I223" s="237"/>
      <c r="J223" s="237"/>
      <c r="K223" s="237"/>
      <c r="L223" s="22"/>
      <c r="M223" s="22"/>
      <c r="N223" s="22"/>
      <c r="O223" s="22"/>
      <c r="P223" s="22"/>
      <c r="Q223" s="22"/>
      <c r="R223" s="22"/>
      <c r="S223" s="22"/>
      <c r="T223" s="22"/>
      <c r="U223" s="22"/>
      <c r="V223" s="22"/>
    </row>
    <row r="224" spans="1:30" s="236" customFormat="1" ht="26.25" customHeight="1">
      <c r="B224" s="237"/>
      <c r="C224" s="237"/>
      <c r="D224" s="237"/>
      <c r="E224" s="237"/>
      <c r="F224" s="237"/>
      <c r="G224" s="237"/>
      <c r="H224" s="237"/>
      <c r="I224" s="237"/>
      <c r="J224" s="237"/>
      <c r="K224" s="237"/>
    </row>
    <row r="225" spans="1:11" s="236" customFormat="1" ht="18" customHeight="1">
      <c r="B225" s="237"/>
      <c r="C225" s="237"/>
      <c r="D225" s="237"/>
      <c r="E225" s="237"/>
      <c r="F225" s="237"/>
      <c r="G225" s="237"/>
      <c r="H225" s="237"/>
      <c r="I225" s="237"/>
      <c r="J225" s="237"/>
      <c r="K225" s="237"/>
    </row>
    <row r="226" spans="1:11" s="236" customFormat="1" ht="11.25">
      <c r="B226" s="237"/>
      <c r="C226" s="237"/>
      <c r="D226" s="237"/>
      <c r="E226" s="237"/>
      <c r="F226" s="237"/>
      <c r="G226" s="237"/>
      <c r="H226" s="237"/>
      <c r="I226" s="237"/>
      <c r="J226" s="237"/>
      <c r="K226" s="237"/>
    </row>
    <row r="227" spans="1:11" s="236" customFormat="1" ht="18" customHeight="1">
      <c r="B227" s="237"/>
      <c r="C227" s="237"/>
      <c r="D227" s="237"/>
      <c r="E227" s="237"/>
      <c r="F227" s="237"/>
      <c r="G227" s="237"/>
      <c r="H227" s="237"/>
      <c r="I227" s="237"/>
      <c r="J227" s="237"/>
      <c r="K227" s="237"/>
    </row>
    <row r="228" spans="1:11" s="236" customFormat="1" ht="18" customHeight="1">
      <c r="B228" s="237"/>
      <c r="C228" s="237"/>
      <c r="D228" s="237"/>
      <c r="E228" s="237"/>
      <c r="F228" s="237"/>
      <c r="G228" s="237"/>
      <c r="H228" s="237"/>
      <c r="I228" s="237"/>
      <c r="J228" s="237"/>
      <c r="K228" s="237"/>
    </row>
    <row r="229" spans="1:11" s="236" customFormat="1" ht="18" customHeight="1">
      <c r="B229" s="237"/>
      <c r="C229" s="237"/>
      <c r="D229" s="237"/>
      <c r="E229" s="237"/>
      <c r="F229" s="237"/>
      <c r="G229" s="237"/>
      <c r="H229" s="237"/>
      <c r="I229" s="237"/>
      <c r="J229" s="237"/>
      <c r="K229" s="237"/>
    </row>
    <row r="230" spans="1:11" s="22" customFormat="1">
      <c r="A230" s="236"/>
      <c r="B230" s="237"/>
      <c r="C230" s="237"/>
      <c r="D230" s="237"/>
      <c r="E230" s="237"/>
      <c r="F230" s="237"/>
      <c r="G230" s="237"/>
      <c r="H230" s="237"/>
      <c r="I230" s="237"/>
      <c r="J230" s="237"/>
      <c r="K230" s="237"/>
    </row>
  </sheetData>
  <hyperlinks>
    <hyperlink ref="B3" location="Contents!A1" display="Contents!A1" xr:uid="{00000000-0004-0000-07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pageSetUpPr fitToPage="1"/>
  </sheetPr>
  <dimension ref="A1:AM59"/>
  <sheetViews>
    <sheetView topLeftCell="P1" zoomScale="90" zoomScaleNormal="90" workbookViewId="0">
      <pane ySplit="3" topLeftCell="A4" activePane="bottomLeft" state="frozen"/>
      <selection pane="bottomLeft" activeCell="AD1" sqref="AD1:AH1048576"/>
    </sheetView>
  </sheetViews>
  <sheetFormatPr defaultColWidth="9.140625" defaultRowHeight="14.25"/>
  <cols>
    <col min="1" max="1" width="2.28515625" style="33" customWidth="1"/>
    <col min="2" max="2" width="4.42578125" style="33" customWidth="1"/>
    <col min="3" max="3" width="45.7109375" style="33" customWidth="1"/>
    <col min="4" max="4" width="11" style="33" customWidth="1"/>
    <col min="5" max="5" width="9.7109375" style="33" customWidth="1"/>
    <col min="6" max="10" width="10.42578125" style="33" customWidth="1"/>
    <col min="11" max="11" width="13" style="33" customWidth="1"/>
    <col min="12" max="12" width="47" style="33" bestFit="1" customWidth="1"/>
    <col min="13" max="13" width="3" style="33" customWidth="1"/>
    <col min="14" max="14" width="4.5703125" style="33" customWidth="1"/>
    <col min="15" max="15" width="40.28515625" style="33" customWidth="1"/>
    <col min="16" max="17" width="9.28515625" style="33" bestFit="1" customWidth="1"/>
    <col min="18" max="22" width="9.85546875" style="33" bestFit="1" customWidth="1"/>
    <col min="23" max="23" width="12.140625" style="33" customWidth="1"/>
    <col min="24" max="24" width="29.42578125" style="33" bestFit="1" customWidth="1"/>
    <col min="25" max="25" width="3" style="33" customWidth="1"/>
    <col min="26" max="26" width="3.42578125" style="33" customWidth="1"/>
    <col min="27" max="27" width="44" style="33" customWidth="1"/>
    <col min="28" max="29" width="9.28515625" style="33" bestFit="1" customWidth="1"/>
    <col min="30" max="34" width="9.85546875" style="33" bestFit="1" customWidth="1"/>
    <col min="35" max="35" width="12.140625" style="33" customWidth="1"/>
    <col min="36" max="36" width="29.42578125" style="33" bestFit="1" customWidth="1"/>
    <col min="37" max="37" width="2.5703125" style="33" customWidth="1"/>
    <col min="38" max="16384" width="9.140625" style="33"/>
  </cols>
  <sheetData>
    <row r="1" spans="1:37">
      <c r="A1" s="57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row>
    <row r="2" spans="1:37" ht="27.95" customHeight="1">
      <c r="A2" s="47"/>
      <c r="B2" s="204" t="s">
        <v>419</v>
      </c>
      <c r="C2" s="204"/>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205"/>
      <c r="AJ2" s="205"/>
      <c r="AK2" s="205"/>
    </row>
    <row r="3" spans="1:37" s="51" customFormat="1" ht="18" customHeight="1">
      <c r="A3" s="50"/>
      <c r="B3" s="35" t="s">
        <v>15</v>
      </c>
      <c r="C3" s="35"/>
      <c r="D3" s="50"/>
      <c r="E3" s="50"/>
      <c r="F3" s="50"/>
      <c r="G3" s="50"/>
      <c r="H3" s="50"/>
      <c r="I3" s="50"/>
      <c r="J3" s="50"/>
      <c r="K3" s="50"/>
      <c r="L3" s="50"/>
      <c r="M3" s="21"/>
      <c r="N3" s="50"/>
      <c r="O3" s="50"/>
      <c r="P3" s="50"/>
      <c r="Q3" s="50"/>
      <c r="R3" s="50"/>
      <c r="S3" s="50"/>
      <c r="T3" s="50"/>
      <c r="U3" s="50"/>
      <c r="V3" s="50"/>
      <c r="W3" s="50"/>
      <c r="X3" s="50"/>
      <c r="Y3" s="21"/>
      <c r="Z3" s="50"/>
      <c r="AA3" s="50"/>
      <c r="AB3" s="50"/>
      <c r="AC3" s="50"/>
      <c r="AD3" s="50"/>
      <c r="AE3" s="50"/>
      <c r="AF3" s="50"/>
      <c r="AG3" s="50"/>
      <c r="AH3" s="50"/>
      <c r="AI3" s="50"/>
      <c r="AJ3" s="50"/>
      <c r="AK3" s="50"/>
    </row>
    <row r="4" spans="1:37" s="51" customFormat="1" ht="18" customHeight="1">
      <c r="A4" s="50"/>
      <c r="B4" s="52"/>
      <c r="C4" s="52"/>
      <c r="D4" s="9"/>
      <c r="E4" s="9"/>
      <c r="F4" s="9"/>
      <c r="G4" s="9"/>
      <c r="H4" s="9"/>
      <c r="I4" s="9"/>
      <c r="J4" s="9"/>
      <c r="K4" s="9"/>
      <c r="L4" s="9"/>
      <c r="M4" s="21"/>
      <c r="N4" s="50"/>
      <c r="O4" s="50"/>
      <c r="P4" s="50"/>
      <c r="Q4" s="50"/>
      <c r="R4" s="50"/>
      <c r="S4" s="50"/>
      <c r="T4" s="50"/>
      <c r="U4" s="50"/>
      <c r="V4" s="50"/>
      <c r="W4" s="50"/>
      <c r="X4" s="50"/>
      <c r="Y4" s="21"/>
      <c r="Z4" s="50"/>
      <c r="AA4" s="50"/>
      <c r="AB4" s="50"/>
      <c r="AC4" s="50"/>
      <c r="AD4" s="50"/>
      <c r="AE4" s="50"/>
      <c r="AF4" s="50"/>
      <c r="AG4" s="50"/>
      <c r="AH4" s="50"/>
      <c r="AI4" s="50"/>
      <c r="AJ4" s="50"/>
      <c r="AK4" s="50"/>
    </row>
    <row r="5" spans="1:37" s="51" customFormat="1" ht="24.75" customHeight="1">
      <c r="A5" s="50"/>
      <c r="B5" s="213" t="s">
        <v>119</v>
      </c>
      <c r="C5" s="213"/>
      <c r="D5" s="214"/>
      <c r="E5" s="214"/>
      <c r="F5" s="214"/>
      <c r="G5" s="214"/>
      <c r="H5" s="214"/>
      <c r="I5" s="214"/>
      <c r="J5" s="214"/>
      <c r="K5" s="214"/>
      <c r="L5" s="214"/>
      <c r="M5" s="21"/>
      <c r="N5" s="213" t="s">
        <v>392</v>
      </c>
      <c r="O5" s="213"/>
      <c r="P5" s="214"/>
      <c r="Q5" s="214"/>
      <c r="R5" s="214"/>
      <c r="S5" s="214"/>
      <c r="T5" s="214"/>
      <c r="U5" s="214"/>
      <c r="V5" s="214"/>
      <c r="W5" s="214"/>
      <c r="X5" s="214"/>
      <c r="Y5" s="21"/>
      <c r="Z5" s="213" t="s">
        <v>241</v>
      </c>
      <c r="AA5" s="213"/>
      <c r="AB5" s="214"/>
      <c r="AC5" s="214"/>
      <c r="AD5" s="214"/>
      <c r="AE5" s="214"/>
      <c r="AF5" s="214"/>
      <c r="AG5" s="214"/>
      <c r="AH5" s="214"/>
      <c r="AI5" s="214"/>
      <c r="AJ5" s="214"/>
      <c r="AK5" s="50"/>
    </row>
    <row r="6" spans="1:37" s="51" customFormat="1" ht="18" customHeight="1">
      <c r="A6" s="50"/>
      <c r="B6" s="56"/>
      <c r="C6" s="57"/>
      <c r="D6" s="9"/>
      <c r="E6" s="9"/>
      <c r="F6" s="9"/>
      <c r="G6" s="9"/>
      <c r="H6" s="9"/>
      <c r="I6" s="9"/>
      <c r="J6" s="9"/>
      <c r="K6" s="9"/>
      <c r="L6" s="9"/>
      <c r="M6" s="21"/>
      <c r="N6" s="56"/>
      <c r="O6" s="57"/>
      <c r="P6" s="9"/>
      <c r="Q6" s="9"/>
      <c r="R6" s="9"/>
      <c r="S6" s="9"/>
      <c r="T6" s="9"/>
      <c r="U6" s="9"/>
      <c r="V6" s="9"/>
      <c r="W6" s="9"/>
      <c r="X6" s="9"/>
      <c r="Y6" s="21"/>
      <c r="Z6" s="56"/>
      <c r="AA6" s="57"/>
      <c r="AB6" s="9"/>
      <c r="AC6" s="9"/>
      <c r="AD6" s="9"/>
      <c r="AE6" s="9"/>
      <c r="AF6" s="9"/>
      <c r="AG6" s="9"/>
      <c r="AH6" s="9"/>
      <c r="AI6" s="9"/>
      <c r="AJ6" s="9"/>
      <c r="AK6" s="50"/>
    </row>
    <row r="7" spans="1:37" s="255" customFormat="1" ht="33.75">
      <c r="A7" s="9"/>
      <c r="B7" s="7" t="s">
        <v>70</v>
      </c>
      <c r="C7" s="8"/>
      <c r="D7" s="252"/>
      <c r="E7" s="253"/>
      <c r="F7" s="254" t="s">
        <v>227</v>
      </c>
      <c r="G7" s="253" t="s">
        <v>228</v>
      </c>
      <c r="H7" s="253" t="s">
        <v>229</v>
      </c>
      <c r="I7" s="253" t="s">
        <v>230</v>
      </c>
      <c r="J7" s="491" t="s">
        <v>231</v>
      </c>
      <c r="K7" s="252" t="s">
        <v>226</v>
      </c>
      <c r="L7" s="492" t="s">
        <v>95</v>
      </c>
      <c r="M7" s="34"/>
      <c r="N7" s="7" t="s">
        <v>114</v>
      </c>
      <c r="O7" s="8"/>
      <c r="P7" s="252"/>
      <c r="Q7" s="252"/>
      <c r="R7" s="492" t="s">
        <v>227</v>
      </c>
      <c r="S7" s="252" t="s">
        <v>228</v>
      </c>
      <c r="T7" s="252" t="s">
        <v>229</v>
      </c>
      <c r="U7" s="252" t="s">
        <v>230</v>
      </c>
      <c r="V7" s="493" t="s">
        <v>231</v>
      </c>
      <c r="W7" s="252" t="str">
        <f>K7</f>
        <v>Total for 
2021/22 to 2025/26</v>
      </c>
      <c r="X7" s="492" t="s">
        <v>95</v>
      </c>
      <c r="Y7" s="34"/>
      <c r="Z7" s="7" t="s">
        <v>114</v>
      </c>
      <c r="AA7" s="8"/>
      <c r="AB7" s="252"/>
      <c r="AC7" s="252"/>
      <c r="AD7" s="492" t="s">
        <v>227</v>
      </c>
      <c r="AE7" s="252" t="s">
        <v>228</v>
      </c>
      <c r="AF7" s="252" t="s">
        <v>229</v>
      </c>
      <c r="AG7" s="252" t="s">
        <v>230</v>
      </c>
      <c r="AH7" s="493" t="s">
        <v>231</v>
      </c>
      <c r="AI7" s="252" t="str">
        <f t="shared" ref="AD7:AI7" si="0">K7</f>
        <v>Total for 
2021/22 to 2025/26</v>
      </c>
      <c r="AJ7" s="492" t="s">
        <v>95</v>
      </c>
      <c r="AK7" s="34"/>
    </row>
    <row r="8" spans="1:37" s="51" customFormat="1" ht="18" customHeight="1">
      <c r="A8" s="50"/>
      <c r="B8" s="20" t="str">
        <f>'Category Index'!B8</f>
        <v>01</v>
      </c>
      <c r="C8" s="20" t="str">
        <f>'Category Index'!C8</f>
        <v>Meter Replacement - Meters &lt; 25m3</v>
      </c>
      <c r="D8" s="12"/>
      <c r="E8" s="12"/>
      <c r="F8" s="10">
        <v>15365</v>
      </c>
      <c r="G8" s="11">
        <v>14582</v>
      </c>
      <c r="H8" s="11">
        <v>21985</v>
      </c>
      <c r="I8" s="11">
        <v>17444</v>
      </c>
      <c r="J8" s="561">
        <v>21098</v>
      </c>
      <c r="K8" s="11">
        <f>SUM(F8:J8)</f>
        <v>90474</v>
      </c>
      <c r="L8" s="243" t="s">
        <v>432</v>
      </c>
      <c r="M8" s="21"/>
      <c r="N8" s="20" t="str">
        <f>B8</f>
        <v>01</v>
      </c>
      <c r="O8" s="20" t="str">
        <f>C8</f>
        <v>Meter Replacement - Meters &lt; 25m3</v>
      </c>
      <c r="P8" s="30"/>
      <c r="Q8" s="30"/>
      <c r="R8" s="384" t="s">
        <v>501</v>
      </c>
      <c r="S8" s="323" t="s">
        <v>501</v>
      </c>
      <c r="T8" s="323" t="s">
        <v>501</v>
      </c>
      <c r="U8" s="323" t="s">
        <v>501</v>
      </c>
      <c r="V8" s="475" t="s">
        <v>501</v>
      </c>
      <c r="W8" s="340"/>
      <c r="X8" s="243" t="s">
        <v>434</v>
      </c>
      <c r="Y8" s="21"/>
      <c r="Z8" s="20" t="str">
        <f>B8</f>
        <v>01</v>
      </c>
      <c r="AA8" s="20" t="str">
        <f>C8</f>
        <v>Meter Replacement - Meters &lt; 25m3</v>
      </c>
      <c r="AB8" s="30"/>
      <c r="AC8" s="30"/>
      <c r="AD8" s="384" t="s">
        <v>501</v>
      </c>
      <c r="AE8" s="323" t="s">
        <v>501</v>
      </c>
      <c r="AF8" s="323" t="s">
        <v>501</v>
      </c>
      <c r="AG8" s="323" t="s">
        <v>501</v>
      </c>
      <c r="AH8" s="475" t="s">
        <v>501</v>
      </c>
      <c r="AI8" s="46"/>
      <c r="AJ8" s="243" t="s">
        <v>434</v>
      </c>
      <c r="AK8" s="21"/>
    </row>
    <row r="9" spans="1:37" s="51" customFormat="1" ht="18" customHeight="1">
      <c r="A9" s="50"/>
      <c r="B9" s="20" t="str">
        <f>'Category Index'!B9</f>
        <v>02</v>
      </c>
      <c r="C9" s="20" t="str">
        <f>'Category Index'!C9</f>
        <v>Meter Replacement - Meters &gt; 25m3</v>
      </c>
      <c r="D9" s="12"/>
      <c r="E9" s="12"/>
      <c r="F9" s="13">
        <v>501</v>
      </c>
      <c r="G9" s="14">
        <v>617</v>
      </c>
      <c r="H9" s="14">
        <v>516</v>
      </c>
      <c r="I9" s="14">
        <v>741</v>
      </c>
      <c r="J9" s="15">
        <v>620</v>
      </c>
      <c r="K9" s="14">
        <f>SUM(F9:J9)</f>
        <v>2995</v>
      </c>
      <c r="L9" s="243" t="s">
        <v>432</v>
      </c>
      <c r="M9" s="21"/>
      <c r="N9" s="218" t="str">
        <f>B9</f>
        <v>02</v>
      </c>
      <c r="O9" s="218" t="str">
        <f>C9</f>
        <v>Meter Replacement - Meters &gt; 25m3</v>
      </c>
      <c r="P9" s="295"/>
      <c r="Q9" s="295"/>
      <c r="R9" s="385" t="s">
        <v>501</v>
      </c>
      <c r="S9" s="325" t="s">
        <v>501</v>
      </c>
      <c r="T9" s="325" t="s">
        <v>501</v>
      </c>
      <c r="U9" s="325" t="s">
        <v>501</v>
      </c>
      <c r="V9" s="476" t="s">
        <v>501</v>
      </c>
      <c r="W9" s="477"/>
      <c r="X9" s="297" t="s">
        <v>434</v>
      </c>
      <c r="Y9" s="21"/>
      <c r="Z9" s="218" t="str">
        <f>B9</f>
        <v>02</v>
      </c>
      <c r="AA9" s="218" t="str">
        <f>C9</f>
        <v>Meter Replacement - Meters &gt; 25m3</v>
      </c>
      <c r="AB9" s="295"/>
      <c r="AC9" s="295"/>
      <c r="AD9" s="385" t="s">
        <v>501</v>
      </c>
      <c r="AE9" s="325" t="s">
        <v>501</v>
      </c>
      <c r="AF9" s="325" t="s">
        <v>501</v>
      </c>
      <c r="AG9" s="325" t="s">
        <v>501</v>
      </c>
      <c r="AH9" s="476" t="s">
        <v>501</v>
      </c>
      <c r="AI9" s="477"/>
      <c r="AJ9" s="297" t="s">
        <v>434</v>
      </c>
      <c r="AK9" s="21"/>
    </row>
    <row r="10" spans="1:37" s="329" customFormat="1" ht="18" customHeight="1" thickBot="1">
      <c r="A10" s="227"/>
      <c r="B10" s="18"/>
      <c r="C10" s="18" t="s">
        <v>69</v>
      </c>
      <c r="D10" s="538"/>
      <c r="E10" s="538"/>
      <c r="F10" s="439">
        <f t="shared" ref="F10:K10" si="1">SUM(F8:F9)</f>
        <v>15866</v>
      </c>
      <c r="G10" s="438">
        <f t="shared" si="1"/>
        <v>15199</v>
      </c>
      <c r="H10" s="438">
        <f t="shared" si="1"/>
        <v>22501</v>
      </c>
      <c r="I10" s="438">
        <f t="shared" si="1"/>
        <v>18185</v>
      </c>
      <c r="J10" s="541">
        <f t="shared" si="1"/>
        <v>21718</v>
      </c>
      <c r="K10" s="438">
        <f t="shared" si="1"/>
        <v>93469</v>
      </c>
      <c r="L10" s="439"/>
      <c r="M10" s="227"/>
      <c r="N10" s="227"/>
      <c r="O10" s="227"/>
      <c r="P10" s="227"/>
      <c r="Q10" s="227"/>
      <c r="R10" s="542"/>
      <c r="S10" s="542"/>
      <c r="T10" s="542"/>
      <c r="U10" s="542"/>
      <c r="V10" s="542"/>
      <c r="W10" s="227"/>
      <c r="X10" s="227"/>
      <c r="Y10" s="227"/>
      <c r="Z10" s="227"/>
      <c r="AA10" s="227"/>
      <c r="AB10" s="227"/>
      <c r="AC10" s="227"/>
      <c r="AD10" s="542"/>
      <c r="AE10" s="542"/>
      <c r="AF10" s="542"/>
      <c r="AG10" s="542"/>
      <c r="AH10" s="542"/>
      <c r="AI10" s="227"/>
      <c r="AJ10" s="227"/>
      <c r="AK10" s="227"/>
    </row>
    <row r="11" spans="1:37" s="51" customFormat="1" ht="18" customHeight="1">
      <c r="A11" s="50"/>
      <c r="B11" s="52"/>
      <c r="C11" s="52"/>
      <c r="D11" s="9"/>
      <c r="E11" s="9"/>
      <c r="F11" s="9"/>
      <c r="G11" s="9"/>
      <c r="H11" s="9"/>
      <c r="I11" s="9"/>
      <c r="J11" s="9"/>
      <c r="K11" s="9"/>
      <c r="L11" s="9"/>
      <c r="M11" s="21"/>
      <c r="N11" s="50"/>
      <c r="O11" s="50"/>
      <c r="P11" s="322"/>
      <c r="Q11" s="322"/>
      <c r="R11" s="50"/>
      <c r="S11" s="50"/>
      <c r="T11" s="50"/>
      <c r="U11" s="50"/>
      <c r="V11" s="50"/>
      <c r="W11" s="50"/>
      <c r="X11" s="50"/>
      <c r="Y11" s="21"/>
      <c r="Z11" s="50"/>
      <c r="AA11" s="50"/>
      <c r="AB11" s="322"/>
      <c r="AC11" s="322"/>
      <c r="AD11" s="50"/>
      <c r="AE11" s="50"/>
      <c r="AF11" s="50"/>
      <c r="AG11" s="50"/>
      <c r="AH11" s="50"/>
      <c r="AI11" s="50"/>
      <c r="AJ11" s="50"/>
      <c r="AK11" s="50"/>
    </row>
    <row r="12" spans="1:37" s="55" customFormat="1" ht="24" customHeight="1">
      <c r="A12" s="53"/>
      <c r="B12" s="213" t="s">
        <v>113</v>
      </c>
      <c r="C12" s="213"/>
      <c r="D12" s="214"/>
      <c r="E12" s="214"/>
      <c r="F12" s="214"/>
      <c r="G12" s="214"/>
      <c r="H12" s="214"/>
      <c r="I12" s="214"/>
      <c r="J12" s="214"/>
      <c r="K12" s="214"/>
      <c r="L12" s="214"/>
      <c r="M12" s="21"/>
      <c r="N12" s="213" t="s">
        <v>393</v>
      </c>
      <c r="O12" s="213"/>
      <c r="P12" s="214"/>
      <c r="Q12" s="214"/>
      <c r="R12" s="214"/>
      <c r="S12" s="214"/>
      <c r="T12" s="214"/>
      <c r="U12" s="214"/>
      <c r="V12" s="214"/>
      <c r="W12" s="214"/>
      <c r="X12" s="214"/>
      <c r="Y12" s="21"/>
      <c r="Z12" s="213" t="s">
        <v>242</v>
      </c>
      <c r="AA12" s="213"/>
      <c r="AB12" s="214"/>
      <c r="AC12" s="214"/>
      <c r="AD12" s="214"/>
      <c r="AE12" s="214"/>
      <c r="AF12" s="214"/>
      <c r="AG12" s="214"/>
      <c r="AH12" s="214"/>
      <c r="AI12" s="214"/>
      <c r="AJ12" s="214"/>
      <c r="AK12" s="54"/>
    </row>
    <row r="13" spans="1:37" s="51" customFormat="1" ht="18" customHeight="1">
      <c r="A13" s="50"/>
      <c r="B13" s="9"/>
      <c r="C13" s="9"/>
      <c r="D13" s="9"/>
      <c r="E13" s="9"/>
      <c r="F13" s="9"/>
      <c r="G13" s="9"/>
      <c r="H13" s="9"/>
      <c r="I13" s="9"/>
      <c r="J13" s="9"/>
      <c r="K13" s="9"/>
      <c r="L13" s="9"/>
      <c r="M13" s="21"/>
      <c r="N13" s="9"/>
      <c r="O13" s="9"/>
      <c r="P13" s="9"/>
      <c r="Q13" s="9"/>
      <c r="R13" s="9"/>
      <c r="S13" s="9"/>
      <c r="T13" s="9"/>
      <c r="U13" s="9"/>
      <c r="V13" s="9"/>
      <c r="W13" s="9"/>
      <c r="X13" s="9"/>
      <c r="Y13" s="21"/>
      <c r="Z13" s="9"/>
      <c r="AA13" s="9"/>
      <c r="AB13" s="9"/>
      <c r="AC13" s="9"/>
      <c r="AD13" s="9"/>
      <c r="AE13" s="9"/>
      <c r="AF13" s="9"/>
      <c r="AG13" s="9"/>
      <c r="AH13" s="9"/>
      <c r="AI13" s="9"/>
      <c r="AJ13" s="9"/>
      <c r="AK13" s="50"/>
    </row>
    <row r="14" spans="1:37" s="255" customFormat="1" ht="33.75">
      <c r="A14" s="9"/>
      <c r="B14" s="7" t="s">
        <v>109</v>
      </c>
      <c r="C14" s="8"/>
      <c r="D14" s="252"/>
      <c r="E14" s="253" t="s">
        <v>347</v>
      </c>
      <c r="F14" s="254" t="s">
        <v>227</v>
      </c>
      <c r="G14" s="253" t="s">
        <v>228</v>
      </c>
      <c r="H14" s="253" t="s">
        <v>229</v>
      </c>
      <c r="I14" s="253" t="s">
        <v>230</v>
      </c>
      <c r="J14" s="491" t="s">
        <v>231</v>
      </c>
      <c r="K14" s="252" t="s">
        <v>226</v>
      </c>
      <c r="L14" s="492" t="s">
        <v>95</v>
      </c>
      <c r="M14" s="34"/>
      <c r="N14" s="7" t="s">
        <v>111</v>
      </c>
      <c r="O14" s="8"/>
      <c r="P14" s="252"/>
      <c r="Q14" s="252"/>
      <c r="R14" s="254" t="s">
        <v>227</v>
      </c>
      <c r="S14" s="253" t="s">
        <v>228</v>
      </c>
      <c r="T14" s="253" t="s">
        <v>229</v>
      </c>
      <c r="U14" s="253" t="s">
        <v>230</v>
      </c>
      <c r="V14" s="491" t="s">
        <v>231</v>
      </c>
      <c r="W14" s="252" t="s">
        <v>226</v>
      </c>
      <c r="X14" s="492" t="s">
        <v>95</v>
      </c>
      <c r="Y14" s="34"/>
      <c r="Z14" s="7" t="s">
        <v>111</v>
      </c>
      <c r="AA14" s="8"/>
      <c r="AB14" s="252"/>
      <c r="AC14" s="252"/>
      <c r="AD14" s="254" t="s">
        <v>227</v>
      </c>
      <c r="AE14" s="253" t="s">
        <v>228</v>
      </c>
      <c r="AF14" s="253" t="s">
        <v>229</v>
      </c>
      <c r="AG14" s="253" t="s">
        <v>230</v>
      </c>
      <c r="AH14" s="491" t="s">
        <v>231</v>
      </c>
      <c r="AI14" s="252" t="s">
        <v>226</v>
      </c>
      <c r="AJ14" s="492" t="s">
        <v>95</v>
      </c>
      <c r="AK14" s="9"/>
    </row>
    <row r="15" spans="1:37" s="51" customFormat="1" ht="18" customHeight="1">
      <c r="A15" s="50"/>
      <c r="B15" s="20" t="str">
        <f>'Category Index'!B10</f>
        <v>03</v>
      </c>
      <c r="C15" s="20" t="str">
        <f>'Category Index'!C10</f>
        <v>Mains Replacement - General Block Replacement</v>
      </c>
      <c r="D15" s="12"/>
      <c r="E15" s="12"/>
      <c r="F15" s="10">
        <v>104000</v>
      </c>
      <c r="G15" s="11">
        <v>104000</v>
      </c>
      <c r="H15" s="11">
        <v>106000</v>
      </c>
      <c r="I15" s="11">
        <v>106000</v>
      </c>
      <c r="J15" s="561">
        <v>100000</v>
      </c>
      <c r="K15" s="12">
        <f t="shared" ref="K15:K20" si="2">SUM(F15:J15)</f>
        <v>520000</v>
      </c>
      <c r="L15" s="243" t="s">
        <v>487</v>
      </c>
      <c r="M15" s="21"/>
      <c r="N15" s="20" t="str">
        <f t="shared" ref="N15:O20" si="3">B15</f>
        <v>03</v>
      </c>
      <c r="O15" s="20" t="str">
        <f t="shared" si="3"/>
        <v>Mains Replacement - General Block Replacement</v>
      </c>
      <c r="P15" s="30"/>
      <c r="Q15" s="30"/>
      <c r="R15" s="384" t="s">
        <v>501</v>
      </c>
      <c r="S15" s="323" t="s">
        <v>501</v>
      </c>
      <c r="T15" s="323" t="s">
        <v>501</v>
      </c>
      <c r="U15" s="323" t="s">
        <v>501</v>
      </c>
      <c r="V15" s="475" t="s">
        <v>501</v>
      </c>
      <c r="W15" s="340"/>
      <c r="X15" s="243" t="s">
        <v>434</v>
      </c>
      <c r="Y15" s="21"/>
      <c r="Z15" s="20" t="str">
        <f t="shared" ref="Z15:AA20" si="4">B15</f>
        <v>03</v>
      </c>
      <c r="AA15" s="20" t="str">
        <f t="shared" si="4"/>
        <v>Mains Replacement - General Block Replacement</v>
      </c>
      <c r="AB15" s="30"/>
      <c r="AC15" s="30"/>
      <c r="AD15" s="384" t="s">
        <v>501</v>
      </c>
      <c r="AE15" s="323" t="s">
        <v>501</v>
      </c>
      <c r="AF15" s="323" t="s">
        <v>501</v>
      </c>
      <c r="AG15" s="323" t="s">
        <v>501</v>
      </c>
      <c r="AH15" s="475" t="s">
        <v>501</v>
      </c>
      <c r="AI15" s="340"/>
      <c r="AJ15" s="243" t="s">
        <v>434</v>
      </c>
      <c r="AK15" s="50"/>
    </row>
    <row r="16" spans="1:37" s="51" customFormat="1" ht="18" customHeight="1">
      <c r="A16" s="50"/>
      <c r="B16" s="20" t="str">
        <f>'Category Index'!B11</f>
        <v>04</v>
      </c>
      <c r="C16" s="20" t="str">
        <f>'Category Index'!C11</f>
        <v>Mains Replacement - North Adelaide Block Replacement</v>
      </c>
      <c r="D16" s="12"/>
      <c r="E16" s="12"/>
      <c r="F16" s="13">
        <v>10000</v>
      </c>
      <c r="G16" s="14">
        <v>10000</v>
      </c>
      <c r="H16" s="14">
        <v>10000</v>
      </c>
      <c r="I16" s="14">
        <v>8000</v>
      </c>
      <c r="J16" s="14">
        <v>0</v>
      </c>
      <c r="K16" s="13">
        <f t="shared" si="2"/>
        <v>38000</v>
      </c>
      <c r="L16" s="243" t="s">
        <v>487</v>
      </c>
      <c r="M16" s="21"/>
      <c r="N16" s="20" t="str">
        <f t="shared" si="3"/>
        <v>04</v>
      </c>
      <c r="O16" s="20" t="str">
        <f t="shared" si="3"/>
        <v>Mains Replacement - North Adelaide Block Replacement</v>
      </c>
      <c r="P16" s="30"/>
      <c r="Q16" s="30"/>
      <c r="R16" s="384" t="s">
        <v>501</v>
      </c>
      <c r="S16" s="323" t="s">
        <v>501</v>
      </c>
      <c r="T16" s="323" t="s">
        <v>501</v>
      </c>
      <c r="U16" s="323" t="s">
        <v>501</v>
      </c>
      <c r="V16" s="324" t="s">
        <v>501</v>
      </c>
      <c r="W16" s="341"/>
      <c r="X16" s="243" t="s">
        <v>486</v>
      </c>
      <c r="Y16" s="21"/>
      <c r="Z16" s="20" t="str">
        <f t="shared" si="4"/>
        <v>04</v>
      </c>
      <c r="AA16" s="20" t="str">
        <f t="shared" si="4"/>
        <v>Mains Replacement - North Adelaide Block Replacement</v>
      </c>
      <c r="AB16" s="30"/>
      <c r="AC16" s="30"/>
      <c r="AD16" s="384" t="s">
        <v>501</v>
      </c>
      <c r="AE16" s="323" t="s">
        <v>501</v>
      </c>
      <c r="AF16" s="323" t="s">
        <v>501</v>
      </c>
      <c r="AG16" s="323" t="s">
        <v>501</v>
      </c>
      <c r="AH16" s="324" t="s">
        <v>501</v>
      </c>
      <c r="AI16" s="341"/>
      <c r="AJ16" s="243" t="s">
        <v>486</v>
      </c>
      <c r="AK16" s="50"/>
    </row>
    <row r="17" spans="1:39" s="51" customFormat="1" ht="18" customHeight="1">
      <c r="A17" s="50"/>
      <c r="B17" s="20" t="str">
        <f>'Category Index'!B12</f>
        <v>05</v>
      </c>
      <c r="C17" s="20" t="str">
        <f>'Category Index'!C12</f>
        <v>Mains Replacement - Piecemeal Replacement</v>
      </c>
      <c r="D17" s="12"/>
      <c r="E17" s="12"/>
      <c r="F17" s="13">
        <v>0</v>
      </c>
      <c r="G17" s="14">
        <v>0</v>
      </c>
      <c r="H17" s="14">
        <v>0</v>
      </c>
      <c r="I17" s="14">
        <v>0</v>
      </c>
      <c r="J17" s="14">
        <v>0</v>
      </c>
      <c r="K17" s="13">
        <f t="shared" si="2"/>
        <v>0</v>
      </c>
      <c r="L17" s="243" t="s">
        <v>487</v>
      </c>
      <c r="M17" s="21"/>
      <c r="N17" s="20" t="str">
        <f t="shared" si="3"/>
        <v>05</v>
      </c>
      <c r="O17" s="20" t="str">
        <f t="shared" si="3"/>
        <v>Mains Replacement - Piecemeal Replacement</v>
      </c>
      <c r="P17" s="32"/>
      <c r="Q17" s="32"/>
      <c r="R17" s="384" t="s">
        <v>501</v>
      </c>
      <c r="S17" s="323" t="s">
        <v>501</v>
      </c>
      <c r="T17" s="323" t="s">
        <v>501</v>
      </c>
      <c r="U17" s="323" t="s">
        <v>501</v>
      </c>
      <c r="V17" s="324" t="s">
        <v>501</v>
      </c>
      <c r="W17" s="341"/>
      <c r="X17" s="243" t="s">
        <v>434</v>
      </c>
      <c r="Y17" s="21"/>
      <c r="Z17" s="20" t="str">
        <f t="shared" si="4"/>
        <v>05</v>
      </c>
      <c r="AA17" s="20" t="str">
        <f t="shared" si="4"/>
        <v>Mains Replacement - Piecemeal Replacement</v>
      </c>
      <c r="AB17" s="32"/>
      <c r="AC17" s="32"/>
      <c r="AD17" s="384" t="s">
        <v>501</v>
      </c>
      <c r="AE17" s="323" t="s">
        <v>501</v>
      </c>
      <c r="AF17" s="323" t="s">
        <v>501</v>
      </c>
      <c r="AG17" s="323" t="s">
        <v>501</v>
      </c>
      <c r="AH17" s="324" t="s">
        <v>501</v>
      </c>
      <c r="AI17" s="341"/>
      <c r="AJ17" s="243" t="s">
        <v>434</v>
      </c>
      <c r="AK17" s="50"/>
    </row>
    <row r="18" spans="1:39" s="51" customFormat="1" ht="18" customHeight="1">
      <c r="A18" s="50"/>
      <c r="B18" s="20" t="str">
        <f>'Category Index'!B13</f>
        <v>06</v>
      </c>
      <c r="C18" s="20" t="str">
        <f>'Category Index'!C13</f>
        <v>Mains Replacement - HDPE Replacement Class 250</v>
      </c>
      <c r="D18" s="12"/>
      <c r="E18" s="12"/>
      <c r="F18" s="13">
        <v>7000</v>
      </c>
      <c r="G18" s="14">
        <v>7000</v>
      </c>
      <c r="H18" s="14">
        <v>0</v>
      </c>
      <c r="I18" s="14">
        <v>0</v>
      </c>
      <c r="J18" s="14">
        <v>0</v>
      </c>
      <c r="K18" s="13">
        <f t="shared" si="2"/>
        <v>14000</v>
      </c>
      <c r="L18" s="243" t="s">
        <v>487</v>
      </c>
      <c r="M18" s="21"/>
      <c r="N18" s="20" t="str">
        <f t="shared" si="3"/>
        <v>06</v>
      </c>
      <c r="O18" s="20" t="str">
        <f t="shared" si="3"/>
        <v>Mains Replacement - HDPE Replacement Class 250</v>
      </c>
      <c r="P18" s="30"/>
      <c r="Q18" s="30"/>
      <c r="R18" s="384" t="s">
        <v>501</v>
      </c>
      <c r="S18" s="323" t="s">
        <v>501</v>
      </c>
      <c r="T18" s="323" t="s">
        <v>501</v>
      </c>
      <c r="U18" s="323" t="s">
        <v>501</v>
      </c>
      <c r="V18" s="324" t="s">
        <v>501</v>
      </c>
      <c r="W18" s="341"/>
      <c r="X18" s="243" t="s">
        <v>434</v>
      </c>
      <c r="Y18" s="21"/>
      <c r="Z18" s="20" t="str">
        <f t="shared" si="4"/>
        <v>06</v>
      </c>
      <c r="AA18" s="20" t="str">
        <f t="shared" si="4"/>
        <v>Mains Replacement - HDPE Replacement Class 250</v>
      </c>
      <c r="AB18" s="30"/>
      <c r="AC18" s="30"/>
      <c r="AD18" s="384" t="s">
        <v>501</v>
      </c>
      <c r="AE18" s="323" t="s">
        <v>501</v>
      </c>
      <c r="AF18" s="323" t="s">
        <v>501</v>
      </c>
      <c r="AG18" s="323" t="s">
        <v>501</v>
      </c>
      <c r="AH18" s="324" t="s">
        <v>501</v>
      </c>
      <c r="AI18" s="341"/>
      <c r="AJ18" s="243" t="s">
        <v>434</v>
      </c>
      <c r="AK18" s="50"/>
    </row>
    <row r="19" spans="1:39" s="51" customFormat="1" ht="18" customHeight="1">
      <c r="A19" s="50"/>
      <c r="B19" s="20" t="str">
        <f>'Category Index'!B14</f>
        <v>07</v>
      </c>
      <c r="C19" s="20" t="str">
        <f>'Category Index'!C14</f>
        <v>Mains Replacement - HDPE 575 DN40 MP</v>
      </c>
      <c r="D19" s="12"/>
      <c r="E19" s="12"/>
      <c r="F19" s="13">
        <v>0</v>
      </c>
      <c r="G19" s="14">
        <v>0</v>
      </c>
      <c r="H19" s="14">
        <v>0</v>
      </c>
      <c r="I19" s="14">
        <v>0</v>
      </c>
      <c r="J19" s="14">
        <v>0</v>
      </c>
      <c r="K19" s="13">
        <f t="shared" si="2"/>
        <v>0</v>
      </c>
      <c r="L19" s="243" t="s">
        <v>487</v>
      </c>
      <c r="M19" s="21"/>
      <c r="N19" s="20" t="str">
        <f t="shared" si="3"/>
        <v>07</v>
      </c>
      <c r="O19" s="20" t="str">
        <f t="shared" si="3"/>
        <v>Mains Replacement - HDPE 575 DN40 MP</v>
      </c>
      <c r="P19" s="30"/>
      <c r="Q19" s="30"/>
      <c r="R19" s="384" t="s">
        <v>501</v>
      </c>
      <c r="S19" s="323" t="s">
        <v>501</v>
      </c>
      <c r="T19" s="323" t="s">
        <v>501</v>
      </c>
      <c r="U19" s="323" t="s">
        <v>501</v>
      </c>
      <c r="V19" s="324" t="s">
        <v>501</v>
      </c>
      <c r="W19" s="341"/>
      <c r="X19" s="243" t="s">
        <v>434</v>
      </c>
      <c r="Y19" s="21"/>
      <c r="Z19" s="20" t="str">
        <f t="shared" si="4"/>
        <v>07</v>
      </c>
      <c r="AA19" s="20" t="str">
        <f t="shared" si="4"/>
        <v>Mains Replacement - HDPE 575 DN40 MP</v>
      </c>
      <c r="AB19" s="30"/>
      <c r="AC19" s="30"/>
      <c r="AD19" s="384" t="s">
        <v>501</v>
      </c>
      <c r="AE19" s="323" t="s">
        <v>501</v>
      </c>
      <c r="AF19" s="323" t="s">
        <v>501</v>
      </c>
      <c r="AG19" s="323" t="s">
        <v>501</v>
      </c>
      <c r="AH19" s="324" t="s">
        <v>501</v>
      </c>
      <c r="AI19" s="341"/>
      <c r="AJ19" s="243" t="s">
        <v>434</v>
      </c>
      <c r="AK19" s="50"/>
    </row>
    <row r="20" spans="1:39" s="51" customFormat="1" ht="18" customHeight="1">
      <c r="A20" s="50"/>
      <c r="B20" s="20" t="str">
        <f>'Category Index'!B15</f>
        <v>08</v>
      </c>
      <c r="C20" s="20" t="str">
        <f>'Category Index'!C15</f>
        <v>Mains Replacement - HDPE 575 DN40 HP</v>
      </c>
      <c r="D20" s="12"/>
      <c r="E20" s="12"/>
      <c r="F20" s="13">
        <v>40000</v>
      </c>
      <c r="G20" s="14">
        <v>40000</v>
      </c>
      <c r="H20" s="14">
        <v>40000</v>
      </c>
      <c r="I20" s="14">
        <v>40000</v>
      </c>
      <c r="J20" s="14">
        <v>38000</v>
      </c>
      <c r="K20" s="13">
        <f t="shared" si="2"/>
        <v>198000</v>
      </c>
      <c r="L20" s="243" t="s">
        <v>487</v>
      </c>
      <c r="M20" s="21"/>
      <c r="N20" s="20" t="str">
        <f t="shared" si="3"/>
        <v>08</v>
      </c>
      <c r="O20" s="218" t="str">
        <f t="shared" si="3"/>
        <v>Mains Replacement - HDPE 575 DN40 HP</v>
      </c>
      <c r="P20" s="295"/>
      <c r="Q20" s="484"/>
      <c r="R20" s="385" t="s">
        <v>501</v>
      </c>
      <c r="S20" s="325" t="s">
        <v>501</v>
      </c>
      <c r="T20" s="325" t="s">
        <v>501</v>
      </c>
      <c r="U20" s="325" t="s">
        <v>501</v>
      </c>
      <c r="V20" s="476" t="s">
        <v>501</v>
      </c>
      <c r="W20" s="477"/>
      <c r="X20" s="297" t="s">
        <v>434</v>
      </c>
      <c r="Y20" s="21"/>
      <c r="Z20" s="218" t="str">
        <f t="shared" si="4"/>
        <v>08</v>
      </c>
      <c r="AA20" s="218" t="str">
        <f t="shared" si="4"/>
        <v>Mains Replacement - HDPE 575 DN40 HP</v>
      </c>
      <c r="AB20" s="295"/>
      <c r="AC20" s="295"/>
      <c r="AD20" s="385" t="s">
        <v>501</v>
      </c>
      <c r="AE20" s="325" t="s">
        <v>501</v>
      </c>
      <c r="AF20" s="325" t="s">
        <v>501</v>
      </c>
      <c r="AG20" s="325" t="s">
        <v>501</v>
      </c>
      <c r="AH20" s="476" t="s">
        <v>501</v>
      </c>
      <c r="AI20" s="477"/>
      <c r="AJ20" s="297" t="s">
        <v>434</v>
      </c>
      <c r="AK20" s="50"/>
    </row>
    <row r="21" spans="1:39" s="329" customFormat="1" ht="18" customHeight="1" thickBot="1">
      <c r="A21" s="227"/>
      <c r="B21" s="16"/>
      <c r="C21" s="17" t="s">
        <v>68</v>
      </c>
      <c r="D21" s="538"/>
      <c r="E21" s="538"/>
      <c r="F21" s="539">
        <f t="shared" ref="F21:K21" si="5">SUM(F15:F20)</f>
        <v>161000</v>
      </c>
      <c r="G21" s="538">
        <f t="shared" si="5"/>
        <v>161000</v>
      </c>
      <c r="H21" s="538">
        <f t="shared" si="5"/>
        <v>156000</v>
      </c>
      <c r="I21" s="538">
        <f t="shared" si="5"/>
        <v>154000</v>
      </c>
      <c r="J21" s="540">
        <f t="shared" si="5"/>
        <v>138000</v>
      </c>
      <c r="K21" s="538">
        <f t="shared" si="5"/>
        <v>770000</v>
      </c>
      <c r="L21" s="539"/>
      <c r="M21" s="227"/>
      <c r="N21" s="227"/>
      <c r="O21" s="227"/>
      <c r="P21" s="227"/>
      <c r="Q21" s="227"/>
      <c r="R21" s="227"/>
      <c r="S21" s="227"/>
      <c r="T21" s="227"/>
      <c r="U21" s="227"/>
      <c r="V21" s="227"/>
      <c r="W21" s="227"/>
      <c r="X21" s="227"/>
      <c r="Y21" s="227"/>
      <c r="Z21" s="227"/>
      <c r="AA21" s="227"/>
      <c r="AB21" s="227"/>
      <c r="AC21" s="227"/>
      <c r="AD21" s="227"/>
      <c r="AE21" s="227"/>
      <c r="AF21" s="227"/>
      <c r="AG21" s="227"/>
      <c r="AH21" s="227"/>
      <c r="AI21" s="227"/>
      <c r="AJ21" s="227"/>
      <c r="AK21" s="227"/>
    </row>
    <row r="22" spans="1:39" s="51" customFormat="1" ht="18" customHeight="1">
      <c r="A22" s="50"/>
      <c r="B22" s="56"/>
      <c r="C22" s="57"/>
      <c r="D22" s="9"/>
      <c r="E22" s="9"/>
      <c r="F22" s="9"/>
      <c r="G22" s="9"/>
      <c r="H22" s="9"/>
      <c r="I22" s="9"/>
      <c r="J22" s="9"/>
      <c r="K22" s="9"/>
      <c r="L22" s="9"/>
      <c r="M22" s="21"/>
      <c r="N22" s="56"/>
      <c r="O22" s="57"/>
      <c r="P22" s="9"/>
      <c r="Q22" s="9"/>
      <c r="R22" s="9"/>
      <c r="S22" s="9"/>
      <c r="T22" s="9"/>
      <c r="U22" s="9"/>
      <c r="V22" s="9"/>
      <c r="W22" s="9"/>
      <c r="X22" s="9"/>
      <c r="Y22" s="21"/>
      <c r="Z22" s="56"/>
      <c r="AA22" s="57"/>
      <c r="AB22" s="9"/>
      <c r="AC22" s="9"/>
      <c r="AD22" s="9"/>
      <c r="AE22" s="9"/>
      <c r="AF22" s="9"/>
      <c r="AG22" s="9"/>
      <c r="AH22" s="9"/>
      <c r="AI22" s="9"/>
      <c r="AJ22" s="9"/>
      <c r="AK22" s="50"/>
    </row>
    <row r="23" spans="1:39" s="55" customFormat="1" ht="24" customHeight="1">
      <c r="A23" s="53"/>
      <c r="B23" s="213" t="s">
        <v>316</v>
      </c>
      <c r="C23" s="213"/>
      <c r="D23" s="214"/>
      <c r="E23" s="214"/>
      <c r="F23" s="214"/>
      <c r="G23" s="214"/>
      <c r="H23" s="214"/>
      <c r="I23" s="214"/>
      <c r="J23" s="214"/>
      <c r="K23" s="214"/>
      <c r="L23" s="214"/>
      <c r="M23" s="21"/>
      <c r="N23" s="213" t="s">
        <v>394</v>
      </c>
      <c r="O23" s="213"/>
      <c r="P23" s="214"/>
      <c r="Q23" s="214"/>
      <c r="R23" s="214"/>
      <c r="S23" s="214"/>
      <c r="T23" s="214"/>
      <c r="U23" s="214"/>
      <c r="V23" s="214"/>
      <c r="W23" s="214"/>
      <c r="X23" s="214"/>
      <c r="Y23" s="21"/>
      <c r="Z23" s="213" t="s">
        <v>357</v>
      </c>
      <c r="AA23" s="213"/>
      <c r="AB23" s="214"/>
      <c r="AC23" s="214"/>
      <c r="AD23" s="214"/>
      <c r="AE23" s="214"/>
      <c r="AF23" s="214"/>
      <c r="AG23" s="214"/>
      <c r="AH23" s="214"/>
      <c r="AI23" s="214"/>
      <c r="AJ23" s="214"/>
      <c r="AK23" s="54"/>
    </row>
    <row r="24" spans="1:39" s="51" customFormat="1" ht="18" customHeight="1">
      <c r="A24" s="50"/>
      <c r="B24" s="56"/>
      <c r="C24" s="57"/>
      <c r="D24" s="9"/>
      <c r="E24" s="9"/>
      <c r="F24" s="9"/>
      <c r="G24" s="9"/>
      <c r="H24" s="9"/>
      <c r="I24" s="9"/>
      <c r="J24" s="9"/>
      <c r="K24" s="9"/>
      <c r="L24" s="9"/>
      <c r="M24" s="21"/>
      <c r="N24" s="56"/>
      <c r="O24" s="57"/>
      <c r="P24" s="9"/>
      <c r="Q24" s="9"/>
      <c r="R24" s="9"/>
      <c r="S24" s="9"/>
      <c r="T24" s="9"/>
      <c r="U24" s="9"/>
      <c r="V24" s="9"/>
      <c r="W24" s="9"/>
      <c r="X24" s="9"/>
      <c r="Y24" s="21"/>
      <c r="Z24" s="56"/>
      <c r="AA24" s="57"/>
      <c r="AB24" s="9"/>
      <c r="AC24" s="9"/>
      <c r="AD24" s="9"/>
      <c r="AE24" s="9"/>
      <c r="AF24" s="9"/>
      <c r="AG24" s="9"/>
      <c r="AH24" s="9"/>
      <c r="AI24" s="9"/>
      <c r="AJ24" s="9"/>
      <c r="AK24" s="50"/>
    </row>
    <row r="25" spans="1:39" s="255" customFormat="1" ht="33.75">
      <c r="A25" s="9"/>
      <c r="B25" s="7" t="s">
        <v>317</v>
      </c>
      <c r="C25" s="8"/>
      <c r="D25" s="252"/>
      <c r="E25" s="252"/>
      <c r="F25" s="254" t="s">
        <v>227</v>
      </c>
      <c r="G25" s="253" t="s">
        <v>228</v>
      </c>
      <c r="H25" s="253" t="s">
        <v>229</v>
      </c>
      <c r="I25" s="253" t="s">
        <v>230</v>
      </c>
      <c r="J25" s="491" t="s">
        <v>231</v>
      </c>
      <c r="K25" s="252" t="s">
        <v>226</v>
      </c>
      <c r="L25" s="252" t="s">
        <v>95</v>
      </c>
      <c r="M25" s="34"/>
      <c r="N25" s="7" t="s">
        <v>112</v>
      </c>
      <c r="O25" s="8"/>
      <c r="P25" s="252"/>
      <c r="Q25" s="252"/>
      <c r="R25" s="254" t="s">
        <v>227</v>
      </c>
      <c r="S25" s="253" t="s">
        <v>228</v>
      </c>
      <c r="T25" s="253" t="s">
        <v>229</v>
      </c>
      <c r="U25" s="253" t="s">
        <v>230</v>
      </c>
      <c r="V25" s="491" t="s">
        <v>231</v>
      </c>
      <c r="W25" s="252" t="s">
        <v>226</v>
      </c>
      <c r="X25" s="492" t="s">
        <v>95</v>
      </c>
      <c r="Y25" s="34"/>
      <c r="Z25" s="7" t="s">
        <v>112</v>
      </c>
      <c r="AA25" s="8"/>
      <c r="AB25" s="252"/>
      <c r="AC25" s="252"/>
      <c r="AD25" s="254" t="s">
        <v>227</v>
      </c>
      <c r="AE25" s="253" t="s">
        <v>228</v>
      </c>
      <c r="AF25" s="253" t="s">
        <v>229</v>
      </c>
      <c r="AG25" s="253" t="s">
        <v>230</v>
      </c>
      <c r="AH25" s="491" t="s">
        <v>231</v>
      </c>
      <c r="AI25" s="252" t="s">
        <v>226</v>
      </c>
      <c r="AJ25" s="492" t="s">
        <v>95</v>
      </c>
      <c r="AK25" s="34"/>
    </row>
    <row r="26" spans="1:39" s="51" customFormat="1" ht="18" customHeight="1">
      <c r="A26" s="50"/>
      <c r="B26" s="20" t="str">
        <f>'Category Index'!B16</f>
        <v>09</v>
      </c>
      <c r="C26" s="20" t="str">
        <f>'Category Index'!C16</f>
        <v>Inline Camera Inspection</v>
      </c>
      <c r="D26" s="12"/>
      <c r="E26" s="12"/>
      <c r="F26" s="13">
        <v>80000</v>
      </c>
      <c r="G26" s="14">
        <v>80000</v>
      </c>
      <c r="H26" s="14">
        <v>80000</v>
      </c>
      <c r="I26" s="14">
        <v>76000</v>
      </c>
      <c r="J26" s="14"/>
      <c r="K26" s="13">
        <f>SUM(F26:J26)</f>
        <v>316000</v>
      </c>
      <c r="L26" s="243" t="s">
        <v>487</v>
      </c>
      <c r="M26" s="21"/>
      <c r="N26" s="20" t="str">
        <f>B26</f>
        <v>09</v>
      </c>
      <c r="O26" s="480" t="str">
        <f>C26</f>
        <v>Inline Camera Inspection</v>
      </c>
      <c r="P26" s="481"/>
      <c r="Q26" s="481"/>
      <c r="R26" s="482" t="s">
        <v>501</v>
      </c>
      <c r="S26" s="483" t="s">
        <v>501</v>
      </c>
      <c r="T26" s="483" t="s">
        <v>501</v>
      </c>
      <c r="U26" s="483" t="s">
        <v>501</v>
      </c>
      <c r="V26" s="478" t="s">
        <v>501</v>
      </c>
      <c r="W26" s="479"/>
      <c r="X26" s="485" t="s">
        <v>434</v>
      </c>
      <c r="Y26" s="21"/>
      <c r="Z26" s="480" t="str">
        <f>B26</f>
        <v>09</v>
      </c>
      <c r="AA26" s="480" t="str">
        <f>C26</f>
        <v>Inline Camera Inspection</v>
      </c>
      <c r="AB26" s="481"/>
      <c r="AC26" s="481"/>
      <c r="AD26" s="482" t="s">
        <v>501</v>
      </c>
      <c r="AE26" s="483" t="s">
        <v>501</v>
      </c>
      <c r="AF26" s="483" t="s">
        <v>501</v>
      </c>
      <c r="AG26" s="483" t="s">
        <v>501</v>
      </c>
      <c r="AH26" s="478" t="s">
        <v>501</v>
      </c>
      <c r="AI26" s="479"/>
      <c r="AJ26" s="485" t="s">
        <v>434</v>
      </c>
      <c r="AK26" s="50"/>
    </row>
    <row r="27" spans="1:39" s="329" customFormat="1" ht="18" customHeight="1" thickBot="1">
      <c r="A27" s="227"/>
      <c r="B27" s="18"/>
      <c r="C27" s="18" t="s">
        <v>330</v>
      </c>
      <c r="D27" s="538"/>
      <c r="E27" s="538"/>
      <c r="F27" s="539">
        <f t="shared" ref="F27:K27" si="6">SUM(F26:F26)</f>
        <v>80000</v>
      </c>
      <c r="G27" s="538">
        <f t="shared" si="6"/>
        <v>80000</v>
      </c>
      <c r="H27" s="538">
        <f t="shared" si="6"/>
        <v>80000</v>
      </c>
      <c r="I27" s="538">
        <f t="shared" si="6"/>
        <v>76000</v>
      </c>
      <c r="J27" s="540">
        <f t="shared" si="6"/>
        <v>0</v>
      </c>
      <c r="K27" s="538">
        <f t="shared" si="6"/>
        <v>316000</v>
      </c>
      <c r="L27" s="439"/>
      <c r="M27" s="227"/>
      <c r="N27" s="227"/>
      <c r="O27" s="227"/>
      <c r="P27" s="227"/>
      <c r="Q27" s="227"/>
      <c r="R27" s="227"/>
      <c r="S27" s="227"/>
      <c r="T27" s="227"/>
      <c r="U27" s="227"/>
      <c r="V27" s="227"/>
      <c r="W27" s="227"/>
      <c r="X27" s="227"/>
      <c r="Y27" s="227"/>
      <c r="Z27" s="227"/>
      <c r="AA27" s="227"/>
      <c r="AB27" s="227"/>
      <c r="AC27" s="227"/>
      <c r="AD27" s="227"/>
      <c r="AE27" s="227"/>
      <c r="AF27" s="227"/>
      <c r="AG27" s="227"/>
      <c r="AH27" s="227"/>
      <c r="AI27" s="227"/>
      <c r="AJ27" s="227"/>
      <c r="AK27" s="227"/>
    </row>
    <row r="28" spans="1:39" s="51" customFormat="1" ht="18" customHeight="1">
      <c r="A28" s="50"/>
      <c r="B28" s="56"/>
      <c r="C28" s="57"/>
      <c r="D28" s="9"/>
      <c r="E28" s="9"/>
      <c r="F28" s="9"/>
      <c r="G28" s="9"/>
      <c r="H28" s="9"/>
      <c r="I28" s="9"/>
      <c r="J28" s="9"/>
      <c r="K28" s="9"/>
      <c r="L28" s="9"/>
      <c r="M28" s="21"/>
      <c r="N28" s="56"/>
      <c r="O28" s="57"/>
      <c r="P28" s="9"/>
      <c r="Q28" s="9"/>
      <c r="R28" s="9"/>
      <c r="S28" s="9"/>
      <c r="T28" s="9"/>
      <c r="U28" s="9"/>
      <c r="V28" s="9"/>
      <c r="W28" s="9"/>
      <c r="X28" s="9"/>
      <c r="Y28" s="21"/>
      <c r="Z28" s="56"/>
      <c r="AA28" s="57"/>
      <c r="AB28" s="9"/>
      <c r="AC28" s="9"/>
      <c r="AD28" s="9"/>
      <c r="AE28" s="9"/>
      <c r="AF28" s="9"/>
      <c r="AG28" s="9"/>
      <c r="AH28" s="9"/>
      <c r="AI28" s="9"/>
      <c r="AJ28" s="9"/>
      <c r="AK28" s="50"/>
    </row>
    <row r="29" spans="1:39" s="55" customFormat="1" ht="24" customHeight="1">
      <c r="A29" s="53"/>
      <c r="B29" s="213" t="s">
        <v>107</v>
      </c>
      <c r="C29" s="213"/>
      <c r="D29" s="214"/>
      <c r="E29" s="214"/>
      <c r="F29" s="214"/>
      <c r="G29" s="214"/>
      <c r="H29" s="214"/>
      <c r="I29" s="214"/>
      <c r="J29" s="214"/>
      <c r="K29" s="214"/>
      <c r="L29" s="214"/>
      <c r="M29" s="21"/>
      <c r="N29" s="213" t="s">
        <v>395</v>
      </c>
      <c r="O29" s="213"/>
      <c r="P29" s="214"/>
      <c r="Q29" s="214"/>
      <c r="R29" s="214"/>
      <c r="S29" s="214"/>
      <c r="T29" s="214"/>
      <c r="U29" s="214"/>
      <c r="V29" s="214"/>
      <c r="W29" s="214"/>
      <c r="X29" s="214"/>
      <c r="Y29" s="21"/>
      <c r="Z29" s="213" t="s">
        <v>243</v>
      </c>
      <c r="AA29" s="213"/>
      <c r="AB29" s="214"/>
      <c r="AC29" s="214"/>
      <c r="AD29" s="214"/>
      <c r="AE29" s="214"/>
      <c r="AF29" s="214"/>
      <c r="AG29" s="214"/>
      <c r="AH29" s="214"/>
      <c r="AI29" s="214"/>
      <c r="AJ29" s="214"/>
      <c r="AK29" s="54"/>
      <c r="AL29" s="51"/>
      <c r="AM29" s="51"/>
    </row>
    <row r="30" spans="1:39" s="51" customFormat="1" ht="18" customHeight="1">
      <c r="A30" s="50"/>
      <c r="B30" s="56"/>
      <c r="C30" s="57"/>
      <c r="D30" s="9"/>
      <c r="E30" s="9"/>
      <c r="F30" s="9"/>
      <c r="G30" s="9"/>
      <c r="H30" s="9"/>
      <c r="I30" s="9"/>
      <c r="J30" s="9"/>
      <c r="K30" s="9"/>
      <c r="L30" s="9"/>
      <c r="M30" s="21"/>
      <c r="N30" s="56"/>
      <c r="O30" s="57"/>
      <c r="P30" s="9"/>
      <c r="Q30" s="9"/>
      <c r="R30" s="9"/>
      <c r="S30" s="9"/>
      <c r="T30" s="9"/>
      <c r="U30" s="9"/>
      <c r="V30" s="9"/>
      <c r="W30" s="9"/>
      <c r="X30" s="9"/>
      <c r="Y30" s="21"/>
      <c r="Z30" s="56"/>
      <c r="AA30" s="57"/>
      <c r="AB30" s="9"/>
      <c r="AC30" s="9"/>
      <c r="AD30" s="9"/>
      <c r="AE30" s="9"/>
      <c r="AF30" s="9"/>
      <c r="AG30" s="9"/>
      <c r="AH30" s="9"/>
      <c r="AI30" s="9"/>
      <c r="AJ30" s="9"/>
      <c r="AK30" s="50"/>
    </row>
    <row r="31" spans="1:39" s="255" customFormat="1" ht="33.75">
      <c r="A31" s="9"/>
      <c r="B31" s="7" t="s">
        <v>108</v>
      </c>
      <c r="C31" s="8"/>
      <c r="D31" s="252"/>
      <c r="E31" s="252"/>
      <c r="F31" s="492" t="str">
        <f t="shared" ref="F31:K31" si="7">F14</f>
        <v>2021/22</v>
      </c>
      <c r="G31" s="252" t="str">
        <f t="shared" si="7"/>
        <v>2022/23</v>
      </c>
      <c r="H31" s="252" t="str">
        <f t="shared" si="7"/>
        <v>2023/24</v>
      </c>
      <c r="I31" s="252" t="str">
        <f t="shared" si="7"/>
        <v>2024/25</v>
      </c>
      <c r="J31" s="493" t="str">
        <f t="shared" si="7"/>
        <v>2025/26</v>
      </c>
      <c r="K31" s="494" t="str">
        <f t="shared" si="7"/>
        <v>Total for 
2021/22 to 2025/26</v>
      </c>
      <c r="L31" s="252" t="s">
        <v>95</v>
      </c>
      <c r="M31" s="34"/>
      <c r="N31" s="7" t="s">
        <v>112</v>
      </c>
      <c r="O31" s="8"/>
      <c r="P31" s="252"/>
      <c r="Q31" s="252"/>
      <c r="R31" s="254" t="s">
        <v>227</v>
      </c>
      <c r="S31" s="253" t="s">
        <v>228</v>
      </c>
      <c r="T31" s="253" t="s">
        <v>229</v>
      </c>
      <c r="U31" s="253" t="s">
        <v>230</v>
      </c>
      <c r="V31" s="491" t="s">
        <v>231</v>
      </c>
      <c r="W31" s="252" t="s">
        <v>226</v>
      </c>
      <c r="X31" s="492" t="s">
        <v>95</v>
      </c>
      <c r="Y31" s="34"/>
      <c r="Z31" s="7" t="s">
        <v>112</v>
      </c>
      <c r="AA31" s="8"/>
      <c r="AB31" s="252"/>
      <c r="AC31" s="252"/>
      <c r="AD31" s="254" t="s">
        <v>227</v>
      </c>
      <c r="AE31" s="253" t="s">
        <v>228</v>
      </c>
      <c r="AF31" s="253" t="s">
        <v>229</v>
      </c>
      <c r="AG31" s="253" t="s">
        <v>230</v>
      </c>
      <c r="AH31" s="491" t="s">
        <v>231</v>
      </c>
      <c r="AI31" s="252" t="s">
        <v>226</v>
      </c>
      <c r="AJ31" s="492" t="s">
        <v>95</v>
      </c>
      <c r="AK31" s="34"/>
    </row>
    <row r="32" spans="1:39" s="51" customFormat="1" ht="18" customHeight="1">
      <c r="A32" s="50"/>
      <c r="B32" s="20" t="str">
        <f>'Category Index'!B17</f>
        <v>10</v>
      </c>
      <c r="C32" s="20" t="str">
        <f>'Category Index'!C17</f>
        <v>Service renewal - Multi User</v>
      </c>
      <c r="D32" s="12"/>
      <c r="E32" s="12"/>
      <c r="F32" s="13">
        <f>92</f>
        <v>92</v>
      </c>
      <c r="G32" s="14">
        <v>92</v>
      </c>
      <c r="H32" s="14">
        <v>91</v>
      </c>
      <c r="I32" s="14">
        <v>91</v>
      </c>
      <c r="J32" s="15">
        <v>91</v>
      </c>
      <c r="K32" s="13">
        <f>SUM(F32:J32)</f>
        <v>457</v>
      </c>
      <c r="L32" s="243" t="s">
        <v>487</v>
      </c>
      <c r="M32" s="21"/>
      <c r="N32" s="217" t="str">
        <f t="shared" ref="N32:O33" si="8">B32</f>
        <v>10</v>
      </c>
      <c r="O32" s="20" t="str">
        <f t="shared" si="8"/>
        <v>Service renewal - Multi User</v>
      </c>
      <c r="P32" s="30"/>
      <c r="Q32" s="30"/>
      <c r="R32" s="384" t="s">
        <v>501</v>
      </c>
      <c r="S32" s="323" t="s">
        <v>501</v>
      </c>
      <c r="T32" s="323" t="s">
        <v>501</v>
      </c>
      <c r="U32" s="323" t="s">
        <v>501</v>
      </c>
      <c r="V32" s="323" t="s">
        <v>501</v>
      </c>
      <c r="W32" s="340"/>
      <c r="X32" s="342" t="s">
        <v>434</v>
      </c>
      <c r="Y32" s="21"/>
      <c r="Z32" s="217" t="str">
        <f>B32</f>
        <v>10</v>
      </c>
      <c r="AA32" s="20" t="str">
        <f>C32</f>
        <v>Service renewal - Multi User</v>
      </c>
      <c r="AB32" s="30"/>
      <c r="AC32" s="30"/>
      <c r="AD32" s="384" t="s">
        <v>501</v>
      </c>
      <c r="AE32" s="323" t="s">
        <v>501</v>
      </c>
      <c r="AF32" s="323" t="s">
        <v>501</v>
      </c>
      <c r="AG32" s="323" t="s">
        <v>501</v>
      </c>
      <c r="AH32" s="323" t="s">
        <v>501</v>
      </c>
      <c r="AI32" s="340"/>
      <c r="AJ32" s="342" t="s">
        <v>434</v>
      </c>
      <c r="AK32" s="21"/>
    </row>
    <row r="33" spans="1:39" s="51" customFormat="1" ht="18" customHeight="1">
      <c r="A33" s="50"/>
      <c r="B33" s="20" t="str">
        <f>'Category Index'!B18</f>
        <v>11</v>
      </c>
      <c r="C33" s="20" t="str">
        <f>'Category Index'!C18</f>
        <v>Service renewal - Standalone</v>
      </c>
      <c r="D33" s="12"/>
      <c r="E33" s="12"/>
      <c r="F33" s="13">
        <v>490</v>
      </c>
      <c r="G33" s="14">
        <v>490</v>
      </c>
      <c r="H33" s="14">
        <v>490</v>
      </c>
      <c r="I33" s="14">
        <v>490</v>
      </c>
      <c r="J33" s="15">
        <v>490</v>
      </c>
      <c r="K33" s="13">
        <f>SUM(F33:J33)</f>
        <v>2450</v>
      </c>
      <c r="L33" s="243" t="s">
        <v>487</v>
      </c>
      <c r="M33" s="21"/>
      <c r="N33" s="218" t="str">
        <f t="shared" si="8"/>
        <v>11</v>
      </c>
      <c r="O33" s="218" t="str">
        <f t="shared" si="8"/>
        <v>Service renewal - Standalone</v>
      </c>
      <c r="P33" s="295"/>
      <c r="Q33" s="484"/>
      <c r="R33" s="385" t="s">
        <v>501</v>
      </c>
      <c r="S33" s="325" t="s">
        <v>501</v>
      </c>
      <c r="T33" s="325" t="s">
        <v>501</v>
      </c>
      <c r="U33" s="325" t="s">
        <v>501</v>
      </c>
      <c r="V33" s="476" t="s">
        <v>501</v>
      </c>
      <c r="W33" s="477"/>
      <c r="X33" s="297" t="s">
        <v>434</v>
      </c>
      <c r="Y33" s="21"/>
      <c r="Z33" s="218" t="str">
        <f>B33</f>
        <v>11</v>
      </c>
      <c r="AA33" s="218" t="str">
        <f>C33</f>
        <v>Service renewal - Standalone</v>
      </c>
      <c r="AB33" s="295"/>
      <c r="AC33" s="295"/>
      <c r="AD33" s="385" t="s">
        <v>501</v>
      </c>
      <c r="AE33" s="325" t="s">
        <v>501</v>
      </c>
      <c r="AF33" s="325" t="s">
        <v>501</v>
      </c>
      <c r="AG33" s="325" t="s">
        <v>501</v>
      </c>
      <c r="AH33" s="476" t="s">
        <v>501</v>
      </c>
      <c r="AI33" s="477"/>
      <c r="AJ33" s="297" t="s">
        <v>434</v>
      </c>
      <c r="AK33" s="21"/>
    </row>
    <row r="34" spans="1:39" s="329" customFormat="1" ht="18" customHeight="1" thickBot="1">
      <c r="A34" s="227"/>
      <c r="B34" s="18"/>
      <c r="C34" s="18" t="s">
        <v>110</v>
      </c>
      <c r="D34" s="538"/>
      <c r="E34" s="538"/>
      <c r="F34" s="539">
        <f t="shared" ref="F34:K34" si="9">SUM(F32:F33)</f>
        <v>582</v>
      </c>
      <c r="G34" s="538">
        <f t="shared" si="9"/>
        <v>582</v>
      </c>
      <c r="H34" s="538">
        <f t="shared" si="9"/>
        <v>581</v>
      </c>
      <c r="I34" s="538">
        <f t="shared" si="9"/>
        <v>581</v>
      </c>
      <c r="J34" s="540">
        <f t="shared" si="9"/>
        <v>581</v>
      </c>
      <c r="K34" s="538">
        <f t="shared" si="9"/>
        <v>2907</v>
      </c>
      <c r="L34" s="439"/>
      <c r="M34" s="227"/>
      <c r="N34" s="227"/>
      <c r="O34" s="227"/>
      <c r="P34" s="227"/>
      <c r="Q34" s="227"/>
      <c r="R34" s="227"/>
      <c r="S34" s="227"/>
      <c r="T34" s="227"/>
      <c r="U34" s="227"/>
      <c r="V34" s="227"/>
      <c r="W34" s="227"/>
      <c r="X34" s="227"/>
      <c r="Y34" s="227"/>
      <c r="Z34" s="227"/>
      <c r="AA34" s="227"/>
      <c r="AB34" s="227"/>
      <c r="AC34" s="227"/>
      <c r="AD34" s="227"/>
      <c r="AE34" s="227"/>
      <c r="AF34" s="227"/>
      <c r="AG34" s="227"/>
      <c r="AH34" s="227"/>
      <c r="AI34" s="227"/>
      <c r="AJ34" s="227"/>
      <c r="AK34" s="227"/>
    </row>
    <row r="35" spans="1:39" s="51" customFormat="1" ht="18" customHeight="1">
      <c r="A35" s="50"/>
      <c r="B35" s="56"/>
      <c r="C35" s="57"/>
      <c r="D35" s="9"/>
      <c r="E35" s="9"/>
      <c r="F35" s="9"/>
      <c r="G35" s="9"/>
      <c r="H35" s="9"/>
      <c r="I35" s="9"/>
      <c r="J35" s="9"/>
      <c r="K35" s="9"/>
      <c r="L35" s="9"/>
      <c r="M35" s="21"/>
      <c r="N35" s="56"/>
      <c r="O35" s="57"/>
      <c r="P35" s="9"/>
      <c r="Q35" s="9"/>
      <c r="R35" s="9"/>
      <c r="S35" s="9"/>
      <c r="T35" s="9"/>
      <c r="U35" s="9"/>
      <c r="V35" s="9"/>
      <c r="W35" s="9"/>
      <c r="X35" s="9"/>
      <c r="Y35" s="21"/>
      <c r="Z35" s="56"/>
      <c r="AA35" s="57"/>
      <c r="AB35" s="9"/>
      <c r="AC35" s="9"/>
      <c r="AD35" s="9"/>
      <c r="AE35" s="9"/>
      <c r="AF35" s="9"/>
      <c r="AG35" s="9"/>
      <c r="AH35" s="9"/>
      <c r="AI35" s="9"/>
      <c r="AJ35" s="9"/>
      <c r="AK35" s="50"/>
    </row>
    <row r="36" spans="1:39" s="55" customFormat="1" ht="24" customHeight="1">
      <c r="A36" s="53"/>
      <c r="B36" s="213" t="s">
        <v>122</v>
      </c>
      <c r="C36" s="213"/>
      <c r="D36" s="214"/>
      <c r="E36" s="214"/>
      <c r="F36" s="214"/>
      <c r="G36" s="214"/>
      <c r="H36" s="214"/>
      <c r="I36" s="214"/>
      <c r="J36" s="214"/>
      <c r="K36" s="214"/>
      <c r="L36" s="214"/>
      <c r="M36" s="21"/>
      <c r="N36" s="213" t="s">
        <v>396</v>
      </c>
      <c r="O36" s="213"/>
      <c r="P36" s="214"/>
      <c r="Q36" s="214"/>
      <c r="R36" s="214"/>
      <c r="S36" s="214"/>
      <c r="T36" s="214"/>
      <c r="U36" s="214"/>
      <c r="V36" s="214"/>
      <c r="W36" s="214"/>
      <c r="X36" s="214"/>
      <c r="Y36" s="21"/>
      <c r="Z36" s="213" t="s">
        <v>244</v>
      </c>
      <c r="AA36" s="213"/>
      <c r="AB36" s="214"/>
      <c r="AC36" s="214"/>
      <c r="AD36" s="214"/>
      <c r="AE36" s="214"/>
      <c r="AF36" s="214"/>
      <c r="AG36" s="214"/>
      <c r="AH36" s="214"/>
      <c r="AI36" s="214"/>
      <c r="AJ36" s="214"/>
      <c r="AK36" s="54"/>
      <c r="AL36" s="51"/>
      <c r="AM36" s="51"/>
    </row>
    <row r="37" spans="1:39">
      <c r="A37" s="50"/>
      <c r="B37" s="56"/>
      <c r="C37" s="57"/>
      <c r="D37" s="9"/>
      <c r="E37" s="9"/>
      <c r="F37" s="9"/>
      <c r="G37" s="9"/>
      <c r="H37" s="9"/>
      <c r="I37" s="9"/>
      <c r="J37" s="9"/>
      <c r="K37" s="9"/>
      <c r="L37" s="9"/>
      <c r="M37" s="21"/>
      <c r="N37" s="56"/>
      <c r="O37" s="57"/>
      <c r="P37" s="9"/>
      <c r="Q37" s="9"/>
      <c r="R37" s="9"/>
      <c r="S37" s="9"/>
      <c r="T37" s="9"/>
      <c r="U37" s="9"/>
      <c r="V37" s="9"/>
      <c r="W37" s="9"/>
      <c r="X37" s="9"/>
      <c r="Y37" s="21"/>
      <c r="Z37" s="56"/>
      <c r="AA37" s="57"/>
      <c r="AB37" s="9"/>
      <c r="AC37" s="9"/>
      <c r="AD37" s="9"/>
      <c r="AE37" s="9"/>
      <c r="AF37" s="9"/>
      <c r="AG37" s="9"/>
      <c r="AH37" s="9"/>
      <c r="AI37" s="9"/>
      <c r="AJ37" s="9"/>
      <c r="AK37" s="21"/>
      <c r="AL37" s="51"/>
      <c r="AM37" s="51"/>
    </row>
    <row r="38" spans="1:39" s="92" customFormat="1" ht="33.75">
      <c r="A38" s="9"/>
      <c r="B38" s="7" t="s">
        <v>116</v>
      </c>
      <c r="C38" s="8"/>
      <c r="D38" s="252"/>
      <c r="E38" s="253"/>
      <c r="F38" s="254" t="s">
        <v>227</v>
      </c>
      <c r="G38" s="253" t="s">
        <v>228</v>
      </c>
      <c r="H38" s="253" t="s">
        <v>229</v>
      </c>
      <c r="I38" s="253" t="s">
        <v>230</v>
      </c>
      <c r="J38" s="491" t="s">
        <v>231</v>
      </c>
      <c r="K38" s="252" t="s">
        <v>226</v>
      </c>
      <c r="L38" s="492" t="s">
        <v>95</v>
      </c>
      <c r="M38" s="34"/>
      <c r="N38" s="7" t="s">
        <v>115</v>
      </c>
      <c r="O38" s="8"/>
      <c r="P38" s="252"/>
      <c r="Q38" s="253"/>
      <c r="R38" s="254" t="s">
        <v>227</v>
      </c>
      <c r="S38" s="253" t="s">
        <v>228</v>
      </c>
      <c r="T38" s="253" t="s">
        <v>229</v>
      </c>
      <c r="U38" s="253" t="s">
        <v>230</v>
      </c>
      <c r="V38" s="491" t="s">
        <v>231</v>
      </c>
      <c r="W38" s="252" t="s">
        <v>226</v>
      </c>
      <c r="X38" s="492" t="s">
        <v>95</v>
      </c>
      <c r="Y38" s="34"/>
      <c r="Z38" s="7" t="s">
        <v>115</v>
      </c>
      <c r="AA38" s="8"/>
      <c r="AB38" s="252"/>
      <c r="AC38" s="253"/>
      <c r="AD38" s="254" t="s">
        <v>227</v>
      </c>
      <c r="AE38" s="253" t="s">
        <v>228</v>
      </c>
      <c r="AF38" s="253" t="s">
        <v>229</v>
      </c>
      <c r="AG38" s="253" t="s">
        <v>230</v>
      </c>
      <c r="AH38" s="491" t="s">
        <v>231</v>
      </c>
      <c r="AI38" s="252" t="s">
        <v>226</v>
      </c>
      <c r="AJ38" s="492" t="s">
        <v>95</v>
      </c>
      <c r="AK38" s="34"/>
      <c r="AL38" s="255"/>
      <c r="AM38" s="255"/>
    </row>
    <row r="39" spans="1:39" ht="18" customHeight="1">
      <c r="A39" s="50"/>
      <c r="B39" s="20" t="str">
        <f>'Category Index'!B19</f>
        <v>12</v>
      </c>
      <c r="C39" s="20" t="str">
        <f>'Category Index'!C19</f>
        <v>New Main - Estate</v>
      </c>
      <c r="D39" s="12"/>
      <c r="E39" s="12"/>
      <c r="F39" s="10">
        <f>'New Growth Volumes'!F115</f>
        <v>26123.587734699289</v>
      </c>
      <c r="G39" s="11">
        <f>'New Growth Volumes'!G115</f>
        <v>25884.226167069719</v>
      </c>
      <c r="H39" s="11">
        <f>'New Growth Volumes'!H115</f>
        <v>24841.523635665424</v>
      </c>
      <c r="I39" s="11">
        <f>'New Growth Volumes'!I115</f>
        <v>26043.476211968748</v>
      </c>
      <c r="J39" s="11">
        <f>'New Growth Volumes'!J115</f>
        <v>26887.220901880577</v>
      </c>
      <c r="K39" s="13">
        <f>SUM(F39:J39)</f>
        <v>129780.03465128376</v>
      </c>
      <c r="L39" s="243" t="s">
        <v>172</v>
      </c>
      <c r="M39" s="21"/>
      <c r="N39" s="20" t="str">
        <f t="shared" ref="N39:O41" si="10">B39</f>
        <v>12</v>
      </c>
      <c r="O39" s="20" t="str">
        <f t="shared" si="10"/>
        <v>New Main - Estate</v>
      </c>
      <c r="P39" s="30"/>
      <c r="Q39" s="30"/>
      <c r="R39" s="384" t="s">
        <v>501</v>
      </c>
      <c r="S39" s="323" t="s">
        <v>501</v>
      </c>
      <c r="T39" s="323" t="s">
        <v>501</v>
      </c>
      <c r="U39" s="323" t="s">
        <v>501</v>
      </c>
      <c r="V39" s="323" t="s">
        <v>501</v>
      </c>
      <c r="W39" s="31"/>
      <c r="X39" s="243" t="s">
        <v>434</v>
      </c>
      <c r="Y39" s="21"/>
      <c r="Z39" s="20" t="str">
        <f t="shared" ref="Z39:AA41" si="11">B39</f>
        <v>12</v>
      </c>
      <c r="AA39" s="20" t="str">
        <f t="shared" si="11"/>
        <v>New Main - Estate</v>
      </c>
      <c r="AB39" s="30"/>
      <c r="AC39" s="30"/>
      <c r="AD39" s="384" t="s">
        <v>501</v>
      </c>
      <c r="AE39" s="323" t="s">
        <v>501</v>
      </c>
      <c r="AF39" s="323" t="s">
        <v>501</v>
      </c>
      <c r="AG39" s="323" t="s">
        <v>501</v>
      </c>
      <c r="AH39" s="323" t="s">
        <v>501</v>
      </c>
      <c r="AI39" s="31"/>
      <c r="AJ39" s="243" t="s">
        <v>434</v>
      </c>
      <c r="AK39" s="21"/>
      <c r="AL39" s="51"/>
      <c r="AM39" s="51"/>
    </row>
    <row r="40" spans="1:39" ht="18" customHeight="1">
      <c r="A40" s="50"/>
      <c r="B40" s="20" t="str">
        <f>'Category Index'!B20</f>
        <v>13</v>
      </c>
      <c r="C40" s="20" t="str">
        <f>'Category Index'!C20</f>
        <v>New Main - Existing Domestic</v>
      </c>
      <c r="D40" s="12"/>
      <c r="E40" s="12"/>
      <c r="F40" s="13">
        <f>'New Growth Volumes'!F116</f>
        <v>9877.4074045973484</v>
      </c>
      <c r="G40" s="14">
        <f>'New Growth Volumes'!G116</f>
        <v>9786.9040731066307</v>
      </c>
      <c r="H40" s="14">
        <f>'New Growth Volumes'!H116</f>
        <v>9392.6550974651655</v>
      </c>
      <c r="I40" s="14">
        <f>'New Growth Volumes'!I116</f>
        <v>9847.1169959502586</v>
      </c>
      <c r="J40" s="14">
        <f>'New Growth Volumes'!J116</f>
        <v>10166.139410955486</v>
      </c>
      <c r="K40" s="13">
        <f>SUM(F40:J40)</f>
        <v>49070.222982074891</v>
      </c>
      <c r="L40" s="243" t="s">
        <v>172</v>
      </c>
      <c r="M40" s="21"/>
      <c r="N40" s="20" t="str">
        <f t="shared" si="10"/>
        <v>13</v>
      </c>
      <c r="O40" s="20" t="str">
        <f t="shared" si="10"/>
        <v>New Main - Existing Domestic</v>
      </c>
      <c r="P40" s="30"/>
      <c r="Q40" s="30"/>
      <c r="R40" s="384" t="s">
        <v>501</v>
      </c>
      <c r="S40" s="323" t="s">
        <v>501</v>
      </c>
      <c r="T40" s="323" t="s">
        <v>501</v>
      </c>
      <c r="U40" s="323" t="s">
        <v>501</v>
      </c>
      <c r="V40" s="323" t="s">
        <v>501</v>
      </c>
      <c r="W40" s="31"/>
      <c r="X40" s="243" t="s">
        <v>434</v>
      </c>
      <c r="Y40" s="21"/>
      <c r="Z40" s="20" t="str">
        <f t="shared" si="11"/>
        <v>13</v>
      </c>
      <c r="AA40" s="20" t="str">
        <f t="shared" si="11"/>
        <v>New Main - Existing Domestic</v>
      </c>
      <c r="AB40" s="30"/>
      <c r="AC40" s="30"/>
      <c r="AD40" s="384" t="s">
        <v>501</v>
      </c>
      <c r="AE40" s="323" t="s">
        <v>501</v>
      </c>
      <c r="AF40" s="323" t="s">
        <v>501</v>
      </c>
      <c r="AG40" s="323" t="s">
        <v>501</v>
      </c>
      <c r="AH40" s="323" t="s">
        <v>501</v>
      </c>
      <c r="AI40" s="31"/>
      <c r="AJ40" s="243" t="s">
        <v>434</v>
      </c>
      <c r="AK40" s="21"/>
      <c r="AL40" s="51"/>
      <c r="AM40" s="51"/>
    </row>
    <row r="41" spans="1:39" ht="18" customHeight="1">
      <c r="A41" s="50"/>
      <c r="B41" s="20" t="str">
        <f>'Category Index'!B21</f>
        <v>14</v>
      </c>
      <c r="C41" s="20" t="str">
        <f>'Category Index'!C21</f>
        <v>New Main - I&amp;C&lt;10TJ</v>
      </c>
      <c r="D41" s="12"/>
      <c r="E41" s="12"/>
      <c r="F41" s="13">
        <f>'New Growth Volumes'!F117</f>
        <v>654.71168485276166</v>
      </c>
      <c r="G41" s="14">
        <f>'New Growth Volumes'!G117</f>
        <v>1522.5222176945817</v>
      </c>
      <c r="H41" s="14">
        <f>'New Growth Volumes'!H117</f>
        <v>1518.906688485991</v>
      </c>
      <c r="I41" s="14">
        <f>'New Growth Volumes'!I117</f>
        <v>1450.5579369968525</v>
      </c>
      <c r="J41" s="15">
        <f>'New Growth Volumes'!J117</f>
        <v>1444.7230697022396</v>
      </c>
      <c r="K41" s="13">
        <f>SUM(F41:J41)</f>
        <v>6591.4215977324266</v>
      </c>
      <c r="L41" s="243" t="s">
        <v>172</v>
      </c>
      <c r="M41" s="21"/>
      <c r="N41" s="218" t="str">
        <f t="shared" si="10"/>
        <v>14</v>
      </c>
      <c r="O41" s="218" t="str">
        <f t="shared" si="10"/>
        <v>New Main - I&amp;C&lt;10TJ</v>
      </c>
      <c r="P41" s="295"/>
      <c r="Q41" s="295"/>
      <c r="R41" s="385" t="s">
        <v>501</v>
      </c>
      <c r="S41" s="325" t="s">
        <v>501</v>
      </c>
      <c r="T41" s="325" t="s">
        <v>501</v>
      </c>
      <c r="U41" s="325" t="s">
        <v>501</v>
      </c>
      <c r="V41" s="476" t="s">
        <v>501</v>
      </c>
      <c r="W41" s="296"/>
      <c r="X41" s="297" t="s">
        <v>434</v>
      </c>
      <c r="Y41" s="21"/>
      <c r="Z41" s="218" t="str">
        <f t="shared" si="11"/>
        <v>14</v>
      </c>
      <c r="AA41" s="218" t="str">
        <f t="shared" si="11"/>
        <v>New Main - I&amp;C&lt;10TJ</v>
      </c>
      <c r="AB41" s="295"/>
      <c r="AC41" s="295"/>
      <c r="AD41" s="385" t="s">
        <v>501</v>
      </c>
      <c r="AE41" s="325" t="s">
        <v>501</v>
      </c>
      <c r="AF41" s="325" t="s">
        <v>501</v>
      </c>
      <c r="AG41" s="325" t="s">
        <v>501</v>
      </c>
      <c r="AH41" s="476" t="s">
        <v>501</v>
      </c>
      <c r="AI41" s="296"/>
      <c r="AJ41" s="297" t="s">
        <v>434</v>
      </c>
      <c r="AK41" s="21"/>
      <c r="AL41" s="51"/>
      <c r="AM41" s="51"/>
    </row>
    <row r="42" spans="1:39" s="329" customFormat="1" ht="18" customHeight="1" thickBot="1">
      <c r="A42" s="227"/>
      <c r="B42" s="18"/>
      <c r="C42" s="18" t="s">
        <v>72</v>
      </c>
      <c r="D42" s="538"/>
      <c r="E42" s="538"/>
      <c r="F42" s="439">
        <f t="shared" ref="F42:K42" si="12">SUM(F39:F41)</f>
        <v>36655.706824149398</v>
      </c>
      <c r="G42" s="438">
        <f t="shared" si="12"/>
        <v>37193.652457870936</v>
      </c>
      <c r="H42" s="438">
        <f t="shared" si="12"/>
        <v>35753.085421616583</v>
      </c>
      <c r="I42" s="438">
        <f t="shared" si="12"/>
        <v>37341.151144915864</v>
      </c>
      <c r="J42" s="541">
        <f t="shared" si="12"/>
        <v>38498.083382538302</v>
      </c>
      <c r="K42" s="439">
        <f t="shared" si="12"/>
        <v>185441.67923109108</v>
      </c>
      <c r="L42" s="439"/>
      <c r="M42" s="227"/>
      <c r="N42" s="227"/>
      <c r="O42" s="227"/>
      <c r="P42" s="227"/>
      <c r="Q42" s="227"/>
      <c r="R42" s="227"/>
      <c r="S42" s="227"/>
      <c r="T42" s="227"/>
      <c r="U42" s="227"/>
      <c r="V42" s="227"/>
      <c r="W42" s="227"/>
      <c r="X42" s="227"/>
      <c r="Y42" s="227"/>
      <c r="Z42" s="227"/>
      <c r="AA42" s="227"/>
      <c r="AB42" s="227"/>
      <c r="AC42" s="227"/>
      <c r="AD42" s="227"/>
      <c r="AE42" s="227"/>
      <c r="AF42" s="227"/>
      <c r="AG42" s="227"/>
      <c r="AH42" s="227"/>
      <c r="AI42" s="227"/>
      <c r="AJ42" s="227"/>
      <c r="AK42" s="227"/>
    </row>
    <row r="43" spans="1:39">
      <c r="A43" s="50"/>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51"/>
      <c r="AM43" s="51"/>
    </row>
    <row r="44" spans="1:39" s="55" customFormat="1" ht="24" customHeight="1">
      <c r="A44" s="53"/>
      <c r="B44" s="213" t="s">
        <v>121</v>
      </c>
      <c r="C44" s="213"/>
      <c r="D44" s="214"/>
      <c r="E44" s="214"/>
      <c r="F44" s="214"/>
      <c r="G44" s="214"/>
      <c r="H44" s="214"/>
      <c r="I44" s="214"/>
      <c r="J44" s="214"/>
      <c r="K44" s="214"/>
      <c r="L44" s="214"/>
      <c r="M44" s="21"/>
      <c r="N44" s="213" t="s">
        <v>397</v>
      </c>
      <c r="O44" s="213"/>
      <c r="P44" s="214"/>
      <c r="Q44" s="214"/>
      <c r="R44" s="214"/>
      <c r="S44" s="214"/>
      <c r="T44" s="214"/>
      <c r="U44" s="214"/>
      <c r="V44" s="214"/>
      <c r="W44" s="214"/>
      <c r="X44" s="214"/>
      <c r="Y44" s="21"/>
      <c r="Z44" s="213" t="s">
        <v>245</v>
      </c>
      <c r="AA44" s="213"/>
      <c r="AB44" s="214"/>
      <c r="AC44" s="214"/>
      <c r="AD44" s="214"/>
      <c r="AE44" s="214"/>
      <c r="AF44" s="214"/>
      <c r="AG44" s="214"/>
      <c r="AH44" s="214"/>
      <c r="AI44" s="214"/>
      <c r="AJ44" s="214"/>
      <c r="AK44" s="54"/>
      <c r="AL44" s="51"/>
      <c r="AM44" s="51"/>
    </row>
    <row r="45" spans="1:39">
      <c r="A45" s="50"/>
      <c r="B45" s="56"/>
      <c r="C45" s="57"/>
      <c r="D45" s="9"/>
      <c r="E45" s="9"/>
      <c r="F45" s="9"/>
      <c r="G45" s="9"/>
      <c r="H45" s="9"/>
      <c r="I45" s="9"/>
      <c r="J45" s="9"/>
      <c r="K45" s="9"/>
      <c r="L45" s="9"/>
      <c r="M45" s="21"/>
      <c r="N45" s="56"/>
      <c r="O45" s="57"/>
      <c r="P45" s="9"/>
      <c r="Q45" s="9"/>
      <c r="R45" s="9"/>
      <c r="S45" s="9"/>
      <c r="T45" s="9"/>
      <c r="U45" s="9"/>
      <c r="V45" s="9"/>
      <c r="W45" s="9"/>
      <c r="X45" s="9"/>
      <c r="Y45" s="21"/>
      <c r="Z45" s="56"/>
      <c r="AA45" s="57"/>
      <c r="AB45" s="9"/>
      <c r="AC45" s="9"/>
      <c r="AD45" s="9"/>
      <c r="AE45" s="9"/>
      <c r="AF45" s="9"/>
      <c r="AG45" s="9"/>
      <c r="AH45" s="9"/>
      <c r="AI45" s="9"/>
      <c r="AJ45" s="9"/>
      <c r="AK45" s="21"/>
      <c r="AL45" s="51"/>
      <c r="AM45" s="51"/>
    </row>
    <row r="46" spans="1:39" s="92" customFormat="1" ht="33.75">
      <c r="A46" s="9"/>
      <c r="B46" s="7" t="s">
        <v>74</v>
      </c>
      <c r="C46" s="8"/>
      <c r="D46" s="252"/>
      <c r="E46" s="253"/>
      <c r="F46" s="254" t="s">
        <v>227</v>
      </c>
      <c r="G46" s="253" t="s">
        <v>228</v>
      </c>
      <c r="H46" s="253" t="s">
        <v>229</v>
      </c>
      <c r="I46" s="253" t="s">
        <v>230</v>
      </c>
      <c r="J46" s="491" t="s">
        <v>231</v>
      </c>
      <c r="K46" s="252" t="s">
        <v>226</v>
      </c>
      <c r="L46" s="492" t="s">
        <v>95</v>
      </c>
      <c r="M46" s="34"/>
      <c r="N46" s="7" t="s">
        <v>118</v>
      </c>
      <c r="O46" s="8"/>
      <c r="P46" s="252"/>
      <c r="Q46" s="253"/>
      <c r="R46" s="254" t="s">
        <v>227</v>
      </c>
      <c r="S46" s="253" t="s">
        <v>228</v>
      </c>
      <c r="T46" s="253" t="s">
        <v>229</v>
      </c>
      <c r="U46" s="253" t="s">
        <v>230</v>
      </c>
      <c r="V46" s="491" t="s">
        <v>231</v>
      </c>
      <c r="W46" s="252" t="s">
        <v>226</v>
      </c>
      <c r="X46" s="492" t="s">
        <v>95</v>
      </c>
      <c r="Y46" s="34"/>
      <c r="Z46" s="7" t="s">
        <v>118</v>
      </c>
      <c r="AA46" s="8"/>
      <c r="AB46" s="252"/>
      <c r="AC46" s="253"/>
      <c r="AD46" s="254" t="s">
        <v>227</v>
      </c>
      <c r="AE46" s="253" t="s">
        <v>228</v>
      </c>
      <c r="AF46" s="253" t="s">
        <v>229</v>
      </c>
      <c r="AG46" s="253" t="s">
        <v>230</v>
      </c>
      <c r="AH46" s="491" t="s">
        <v>231</v>
      </c>
      <c r="AI46" s="252" t="s">
        <v>226</v>
      </c>
      <c r="AJ46" s="492" t="s">
        <v>95</v>
      </c>
      <c r="AK46" s="34"/>
      <c r="AL46" s="255"/>
      <c r="AM46" s="255"/>
    </row>
    <row r="47" spans="1:39">
      <c r="A47" s="50"/>
      <c r="B47" s="20" t="str">
        <f>'Category Index'!B22</f>
        <v>15</v>
      </c>
      <c r="C47" s="20" t="str">
        <f>'Category Index'!C22</f>
        <v>New Meter - Domestic</v>
      </c>
      <c r="D47" s="12"/>
      <c r="E47" s="12"/>
      <c r="F47" s="10">
        <f>'New Growth Volumes'!F55</f>
        <v>7725.8161909253149</v>
      </c>
      <c r="G47" s="11">
        <f>'New Growth Volumes'!G55</f>
        <v>7655.027159439358</v>
      </c>
      <c r="H47" s="11">
        <f>'New Growth Volumes'!H55</f>
        <v>7346.6572608920051</v>
      </c>
      <c r="I47" s="11">
        <f>'New Growth Volumes'!I55</f>
        <v>7702.1239283740597</v>
      </c>
      <c r="J47" s="561">
        <f>'New Growth Volumes'!J55</f>
        <v>7951.6538341637424</v>
      </c>
      <c r="K47" s="11">
        <f>SUM(F47:J47)</f>
        <v>38381.278373794477</v>
      </c>
      <c r="L47" s="243" t="s">
        <v>172</v>
      </c>
      <c r="M47" s="21"/>
      <c r="N47" s="20" t="str">
        <f t="shared" ref="N47:O48" si="13">B47</f>
        <v>15</v>
      </c>
      <c r="O47" s="20" t="str">
        <f t="shared" si="13"/>
        <v>New Meter - Domestic</v>
      </c>
      <c r="P47" s="30"/>
      <c r="Q47" s="30"/>
      <c r="R47" s="384" t="s">
        <v>501</v>
      </c>
      <c r="S47" s="323" t="s">
        <v>501</v>
      </c>
      <c r="T47" s="323" t="s">
        <v>501</v>
      </c>
      <c r="U47" s="323" t="s">
        <v>501</v>
      </c>
      <c r="V47" s="475" t="s">
        <v>501</v>
      </c>
      <c r="W47" s="340"/>
      <c r="X47" s="243" t="s">
        <v>434</v>
      </c>
      <c r="Y47" s="21"/>
      <c r="Z47" s="20" t="str">
        <f>B47</f>
        <v>15</v>
      </c>
      <c r="AA47" s="20" t="str">
        <f>C47</f>
        <v>New Meter - Domestic</v>
      </c>
      <c r="AB47" s="30"/>
      <c r="AC47" s="30"/>
      <c r="AD47" s="384" t="s">
        <v>501</v>
      </c>
      <c r="AE47" s="323" t="s">
        <v>501</v>
      </c>
      <c r="AF47" s="323" t="s">
        <v>501</v>
      </c>
      <c r="AG47" s="323" t="s">
        <v>501</v>
      </c>
      <c r="AH47" s="475" t="s">
        <v>501</v>
      </c>
      <c r="AI47" s="340"/>
      <c r="AJ47" s="243" t="s">
        <v>434</v>
      </c>
      <c r="AK47" s="21"/>
      <c r="AL47" s="51"/>
      <c r="AM47" s="51"/>
    </row>
    <row r="48" spans="1:39">
      <c r="A48" s="50"/>
      <c r="B48" s="20" t="str">
        <f>'Category Index'!B23</f>
        <v>16</v>
      </c>
      <c r="C48" s="20" t="str">
        <f>'Category Index'!C23</f>
        <v>New Meter - I&amp;C&lt;10TJ</v>
      </c>
      <c r="D48" s="12"/>
      <c r="E48" s="12"/>
      <c r="F48" s="44">
        <f>'New Growth Volumes'!F56</f>
        <v>116.98055620222473</v>
      </c>
      <c r="G48" s="45">
        <f>'New Growth Volumes'!G56</f>
        <v>272.03653146378633</v>
      </c>
      <c r="H48" s="45">
        <f>'New Growth Volumes'!H56</f>
        <v>271.39052708113746</v>
      </c>
      <c r="I48" s="45">
        <f>'New Growth Volumes'!I56</f>
        <v>259.17831955543068</v>
      </c>
      <c r="J48" s="562">
        <f>'New Growth Volumes'!J56</f>
        <v>258.13577512361184</v>
      </c>
      <c r="K48" s="14">
        <f>SUM(F48:J48)</f>
        <v>1177.721709426191</v>
      </c>
      <c r="L48" s="243" t="s">
        <v>172</v>
      </c>
      <c r="M48" s="21"/>
      <c r="N48" s="218" t="str">
        <f t="shared" si="13"/>
        <v>16</v>
      </c>
      <c r="O48" s="218" t="str">
        <f t="shared" si="13"/>
        <v>New Meter - I&amp;C&lt;10TJ</v>
      </c>
      <c r="P48" s="295"/>
      <c r="Q48" s="295"/>
      <c r="R48" s="385" t="s">
        <v>501</v>
      </c>
      <c r="S48" s="325" t="s">
        <v>501</v>
      </c>
      <c r="T48" s="325" t="s">
        <v>501</v>
      </c>
      <c r="U48" s="325" t="s">
        <v>501</v>
      </c>
      <c r="V48" s="476" t="s">
        <v>501</v>
      </c>
      <c r="W48" s="477"/>
      <c r="X48" s="297" t="s">
        <v>434</v>
      </c>
      <c r="Y48" s="21"/>
      <c r="Z48" s="218" t="str">
        <f>B48</f>
        <v>16</v>
      </c>
      <c r="AA48" s="218" t="str">
        <f>C48</f>
        <v>New Meter - I&amp;C&lt;10TJ</v>
      </c>
      <c r="AB48" s="295"/>
      <c r="AC48" s="295"/>
      <c r="AD48" s="385" t="s">
        <v>501</v>
      </c>
      <c r="AE48" s="325" t="s">
        <v>501</v>
      </c>
      <c r="AF48" s="325" t="s">
        <v>501</v>
      </c>
      <c r="AG48" s="325" t="s">
        <v>501</v>
      </c>
      <c r="AH48" s="476" t="s">
        <v>501</v>
      </c>
      <c r="AI48" s="477"/>
      <c r="AJ48" s="297" t="s">
        <v>434</v>
      </c>
      <c r="AK48" s="21"/>
      <c r="AL48" s="51"/>
      <c r="AM48" s="51"/>
    </row>
    <row r="49" spans="1:39" s="329" customFormat="1" ht="13.5" thickBot="1">
      <c r="A49" s="227"/>
      <c r="B49" s="18"/>
      <c r="C49" s="18" t="s">
        <v>76</v>
      </c>
      <c r="D49" s="538"/>
      <c r="E49" s="538"/>
      <c r="F49" s="439">
        <f t="shared" ref="F49:K49" si="14">SUM(F47:F48)</f>
        <v>7842.7967471275397</v>
      </c>
      <c r="G49" s="438">
        <f t="shared" si="14"/>
        <v>7927.0636909031446</v>
      </c>
      <c r="H49" s="438">
        <f t="shared" si="14"/>
        <v>7618.0477879731425</v>
      </c>
      <c r="I49" s="438">
        <f t="shared" si="14"/>
        <v>7961.3022479294905</v>
      </c>
      <c r="J49" s="541">
        <f t="shared" si="14"/>
        <v>8209.7896092873543</v>
      </c>
      <c r="K49" s="438">
        <f t="shared" si="14"/>
        <v>39559.000083220672</v>
      </c>
      <c r="L49" s="439"/>
      <c r="M49" s="227"/>
      <c r="N49" s="227"/>
      <c r="O49" s="227"/>
      <c r="P49" s="227"/>
      <c r="Q49" s="227"/>
      <c r="R49" s="227"/>
      <c r="S49" s="227"/>
      <c r="T49" s="227"/>
      <c r="U49" s="227"/>
      <c r="V49" s="227"/>
      <c r="W49" s="227"/>
      <c r="X49" s="227"/>
      <c r="Y49" s="227"/>
      <c r="Z49" s="227"/>
      <c r="AA49" s="227"/>
      <c r="AB49" s="227"/>
      <c r="AC49" s="227"/>
      <c r="AD49" s="227"/>
      <c r="AE49" s="227"/>
      <c r="AF49" s="227"/>
      <c r="AG49" s="227"/>
      <c r="AH49" s="227"/>
      <c r="AI49" s="227"/>
      <c r="AJ49" s="227"/>
      <c r="AK49" s="227"/>
    </row>
    <row r="50" spans="1:39">
      <c r="A50" s="50"/>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51"/>
      <c r="AM50" s="51"/>
    </row>
    <row r="51" spans="1:39" s="55" customFormat="1" ht="24" customHeight="1">
      <c r="A51" s="53"/>
      <c r="B51" s="213" t="s">
        <v>120</v>
      </c>
      <c r="C51" s="213"/>
      <c r="D51" s="214"/>
      <c r="E51" s="214"/>
      <c r="F51" s="214"/>
      <c r="G51" s="214"/>
      <c r="H51" s="214"/>
      <c r="I51" s="214"/>
      <c r="J51" s="214"/>
      <c r="K51" s="214"/>
      <c r="L51" s="214"/>
      <c r="M51" s="21"/>
      <c r="N51" s="213" t="s">
        <v>398</v>
      </c>
      <c r="O51" s="213"/>
      <c r="P51" s="214"/>
      <c r="Q51" s="214"/>
      <c r="R51" s="214"/>
      <c r="S51" s="214"/>
      <c r="T51" s="214"/>
      <c r="U51" s="214"/>
      <c r="V51" s="214"/>
      <c r="W51" s="214"/>
      <c r="X51" s="214"/>
      <c r="Y51" s="21"/>
      <c r="Z51" s="213" t="s">
        <v>246</v>
      </c>
      <c r="AA51" s="213"/>
      <c r="AB51" s="214"/>
      <c r="AC51" s="214"/>
      <c r="AD51" s="214"/>
      <c r="AE51" s="214"/>
      <c r="AF51" s="214"/>
      <c r="AG51" s="214"/>
      <c r="AH51" s="214"/>
      <c r="AI51" s="214"/>
      <c r="AJ51" s="214"/>
      <c r="AK51" s="54"/>
      <c r="AL51" s="51"/>
      <c r="AM51" s="51"/>
    </row>
    <row r="52" spans="1:39">
      <c r="A52" s="50"/>
      <c r="B52" s="56"/>
      <c r="C52" s="57"/>
      <c r="D52" s="9"/>
      <c r="E52" s="9"/>
      <c r="F52" s="9"/>
      <c r="G52" s="9"/>
      <c r="H52" s="9"/>
      <c r="I52" s="9"/>
      <c r="J52" s="9"/>
      <c r="K52" s="9"/>
      <c r="L52" s="9"/>
      <c r="M52" s="21"/>
      <c r="N52" s="56"/>
      <c r="O52" s="57"/>
      <c r="P52" s="9"/>
      <c r="Q52" s="9"/>
      <c r="R52" s="9"/>
      <c r="S52" s="9"/>
      <c r="T52" s="9"/>
      <c r="U52" s="9"/>
      <c r="V52" s="9"/>
      <c r="W52" s="9"/>
      <c r="X52" s="9"/>
      <c r="Y52" s="21"/>
      <c r="Z52" s="56"/>
      <c r="AA52" s="57"/>
      <c r="AB52" s="9"/>
      <c r="AC52" s="9"/>
      <c r="AD52" s="9"/>
      <c r="AE52" s="9"/>
      <c r="AF52" s="9"/>
      <c r="AG52" s="9"/>
      <c r="AH52" s="9"/>
      <c r="AI52" s="9"/>
      <c r="AJ52" s="9"/>
      <c r="AK52" s="21"/>
      <c r="AL52" s="51"/>
      <c r="AM52" s="51"/>
    </row>
    <row r="53" spans="1:39" s="92" customFormat="1" ht="33.75">
      <c r="A53" s="9"/>
      <c r="B53" s="7" t="s">
        <v>75</v>
      </c>
      <c r="C53" s="8"/>
      <c r="D53" s="252"/>
      <c r="E53" s="253"/>
      <c r="F53" s="254" t="s">
        <v>227</v>
      </c>
      <c r="G53" s="253" t="s">
        <v>228</v>
      </c>
      <c r="H53" s="253" t="s">
        <v>229</v>
      </c>
      <c r="I53" s="253" t="s">
        <v>230</v>
      </c>
      <c r="J53" s="491" t="s">
        <v>231</v>
      </c>
      <c r="K53" s="252" t="s">
        <v>226</v>
      </c>
      <c r="L53" s="492" t="s">
        <v>95</v>
      </c>
      <c r="M53" s="34"/>
      <c r="N53" s="7" t="s">
        <v>117</v>
      </c>
      <c r="O53" s="8"/>
      <c r="P53" s="495"/>
      <c r="Q53" s="496"/>
      <c r="R53" s="254" t="s">
        <v>227</v>
      </c>
      <c r="S53" s="253" t="s">
        <v>228</v>
      </c>
      <c r="T53" s="253" t="s">
        <v>229</v>
      </c>
      <c r="U53" s="253" t="s">
        <v>230</v>
      </c>
      <c r="V53" s="491" t="s">
        <v>231</v>
      </c>
      <c r="W53" s="252" t="s">
        <v>226</v>
      </c>
      <c r="X53" s="492" t="s">
        <v>95</v>
      </c>
      <c r="Y53" s="34"/>
      <c r="Z53" s="7" t="s">
        <v>117</v>
      </c>
      <c r="AA53" s="8"/>
      <c r="AB53" s="495"/>
      <c r="AC53" s="496"/>
      <c r="AD53" s="254" t="s">
        <v>227</v>
      </c>
      <c r="AE53" s="253" t="s">
        <v>228</v>
      </c>
      <c r="AF53" s="253" t="s">
        <v>229</v>
      </c>
      <c r="AG53" s="253" t="s">
        <v>230</v>
      </c>
      <c r="AH53" s="491" t="s">
        <v>231</v>
      </c>
      <c r="AI53" s="252" t="s">
        <v>226</v>
      </c>
      <c r="AJ53" s="492" t="s">
        <v>95</v>
      </c>
      <c r="AK53" s="34"/>
      <c r="AL53" s="255"/>
      <c r="AM53" s="255"/>
    </row>
    <row r="54" spans="1:39" ht="18" customHeight="1">
      <c r="A54" s="50"/>
      <c r="B54" s="20" t="str">
        <f>'Category Index'!B24</f>
        <v>17</v>
      </c>
      <c r="C54" s="20" t="str">
        <f>'Category Index'!C24</f>
        <v>New Service - New Home</v>
      </c>
      <c r="D54" s="12"/>
      <c r="E54" s="12"/>
      <c r="F54" s="10">
        <f>'New Growth Volumes'!F87</f>
        <v>5303.9627554565168</v>
      </c>
      <c r="G54" s="11">
        <f>'New Growth Volumes'!G87</f>
        <v>5255.3643449821166</v>
      </c>
      <c r="H54" s="11">
        <f>'New Growth Volumes'!H87</f>
        <v>5043.6608283076957</v>
      </c>
      <c r="I54" s="11">
        <f>'New Growth Volumes'!I87</f>
        <v>5287.6974347371388</v>
      </c>
      <c r="J54" s="561">
        <f>'New Growth Volumes'!J87</f>
        <v>5459.005849793095</v>
      </c>
      <c r="K54" s="13">
        <f>SUM(F54:J54)</f>
        <v>26349.691213276565</v>
      </c>
      <c r="L54" s="243" t="s">
        <v>172</v>
      </c>
      <c r="M54" s="21"/>
      <c r="N54" s="20" t="str">
        <f t="shared" ref="N54:O57" si="15">B54</f>
        <v>17</v>
      </c>
      <c r="O54" s="20" t="str">
        <f t="shared" si="15"/>
        <v>New Service - New Home</v>
      </c>
      <c r="P54" s="30"/>
      <c r="Q54" s="30"/>
      <c r="R54" s="384" t="s">
        <v>501</v>
      </c>
      <c r="S54" s="323" t="s">
        <v>501</v>
      </c>
      <c r="T54" s="323" t="s">
        <v>501</v>
      </c>
      <c r="U54" s="323" t="s">
        <v>501</v>
      </c>
      <c r="V54" s="323" t="s">
        <v>501</v>
      </c>
      <c r="W54" s="31"/>
      <c r="X54" s="243" t="s">
        <v>434</v>
      </c>
      <c r="Y54" s="21"/>
      <c r="Z54" s="20" t="str">
        <f t="shared" ref="Z54:AA57" si="16">B54</f>
        <v>17</v>
      </c>
      <c r="AA54" s="20" t="str">
        <f t="shared" si="16"/>
        <v>New Service - New Home</v>
      </c>
      <c r="AB54" s="30"/>
      <c r="AC54" s="30"/>
      <c r="AD54" s="384" t="s">
        <v>501</v>
      </c>
      <c r="AE54" s="323" t="s">
        <v>501</v>
      </c>
      <c r="AF54" s="323" t="s">
        <v>501</v>
      </c>
      <c r="AG54" s="323" t="s">
        <v>501</v>
      </c>
      <c r="AH54" s="323" t="s">
        <v>501</v>
      </c>
      <c r="AI54" s="31"/>
      <c r="AJ54" s="243" t="s">
        <v>434</v>
      </c>
      <c r="AK54" s="21"/>
      <c r="AL54" s="51"/>
      <c r="AM54" s="51"/>
    </row>
    <row r="55" spans="1:39" ht="18" customHeight="1">
      <c r="A55" s="50"/>
      <c r="B55" s="20" t="str">
        <f>'Category Index'!B25</f>
        <v>18</v>
      </c>
      <c r="C55" s="20" t="str">
        <f>'Category Index'!C25</f>
        <v>New Service - Exist Home</v>
      </c>
      <c r="D55" s="12"/>
      <c r="E55" s="12"/>
      <c r="F55" s="13">
        <f>'New Growth Volumes'!F88</f>
        <v>999.78896430700058</v>
      </c>
      <c r="G55" s="14">
        <f>'New Growth Volumes'!G88</f>
        <v>990.62823737218537</v>
      </c>
      <c r="H55" s="14">
        <f>'New Growth Volumes'!H88</f>
        <v>950.72244439535461</v>
      </c>
      <c r="I55" s="14">
        <f>'New Growth Volumes'!I88</f>
        <v>996.72297593077803</v>
      </c>
      <c r="J55" s="14">
        <f>'New Growth Volumes'!J88</f>
        <v>1029.0143532956865</v>
      </c>
      <c r="K55" s="13">
        <f>SUM(F55:J55)</f>
        <v>4966.8769753010047</v>
      </c>
      <c r="L55" s="243" t="s">
        <v>172</v>
      </c>
      <c r="M55" s="21"/>
      <c r="N55" s="20" t="str">
        <f t="shared" si="15"/>
        <v>18</v>
      </c>
      <c r="O55" s="20" t="str">
        <f t="shared" si="15"/>
        <v>New Service - Exist Home</v>
      </c>
      <c r="P55" s="30"/>
      <c r="Q55" s="30"/>
      <c r="R55" s="384" t="s">
        <v>501</v>
      </c>
      <c r="S55" s="323" t="s">
        <v>501</v>
      </c>
      <c r="T55" s="323" t="s">
        <v>501</v>
      </c>
      <c r="U55" s="323" t="s">
        <v>501</v>
      </c>
      <c r="V55" s="323" t="s">
        <v>501</v>
      </c>
      <c r="W55" s="31"/>
      <c r="X55" s="243" t="s">
        <v>434</v>
      </c>
      <c r="Y55" s="21"/>
      <c r="Z55" s="20" t="str">
        <f t="shared" si="16"/>
        <v>18</v>
      </c>
      <c r="AA55" s="20" t="str">
        <f t="shared" si="16"/>
        <v>New Service - Exist Home</v>
      </c>
      <c r="AB55" s="30"/>
      <c r="AC55" s="30"/>
      <c r="AD55" s="384" t="s">
        <v>501</v>
      </c>
      <c r="AE55" s="323" t="s">
        <v>501</v>
      </c>
      <c r="AF55" s="323" t="s">
        <v>501</v>
      </c>
      <c r="AG55" s="323" t="s">
        <v>501</v>
      </c>
      <c r="AH55" s="323" t="s">
        <v>501</v>
      </c>
      <c r="AI55" s="31"/>
      <c r="AJ55" s="243" t="s">
        <v>434</v>
      </c>
      <c r="AK55" s="21"/>
      <c r="AL55" s="51"/>
      <c r="AM55" s="51"/>
    </row>
    <row r="56" spans="1:39" ht="18" customHeight="1">
      <c r="A56" s="50"/>
      <c r="B56" s="20" t="str">
        <f>'Category Index'!B26</f>
        <v>19</v>
      </c>
      <c r="C56" s="20" t="str">
        <f>'Category Index'!C26</f>
        <v>New Service - Multi User</v>
      </c>
      <c r="D56" s="12"/>
      <c r="E56" s="12"/>
      <c r="F56" s="13">
        <f>'New Growth Volumes'!F89</f>
        <v>355.51611779044953</v>
      </c>
      <c r="G56" s="14">
        <f>'New Growth Volumes'!G89</f>
        <v>352.25864427126407</v>
      </c>
      <c r="H56" s="14">
        <f>'New Growth Volumes'!H89</f>
        <v>338.06849704723862</v>
      </c>
      <c r="I56" s="14">
        <f>'New Growth Volumes'!I89</f>
        <v>354.42587942653557</v>
      </c>
      <c r="J56" s="14">
        <f>'New Growth Volumes'!J89</f>
        <v>365.90840776874035</v>
      </c>
      <c r="K56" s="13">
        <f>SUM(F56:J56)</f>
        <v>1766.1775463042281</v>
      </c>
      <c r="L56" s="243" t="s">
        <v>172</v>
      </c>
      <c r="M56" s="21"/>
      <c r="N56" s="20" t="str">
        <f t="shared" si="15"/>
        <v>19</v>
      </c>
      <c r="O56" s="20" t="str">
        <f t="shared" si="15"/>
        <v>New Service - Multi User</v>
      </c>
      <c r="P56" s="30"/>
      <c r="Q56" s="30"/>
      <c r="R56" s="384" t="s">
        <v>501</v>
      </c>
      <c r="S56" s="323" t="s">
        <v>501</v>
      </c>
      <c r="T56" s="323" t="s">
        <v>501</v>
      </c>
      <c r="U56" s="323" t="s">
        <v>501</v>
      </c>
      <c r="V56" s="323" t="s">
        <v>501</v>
      </c>
      <c r="W56" s="31"/>
      <c r="X56" s="243" t="s">
        <v>434</v>
      </c>
      <c r="Y56" s="21"/>
      <c r="Z56" s="20" t="str">
        <f t="shared" si="16"/>
        <v>19</v>
      </c>
      <c r="AA56" s="20" t="str">
        <f t="shared" si="16"/>
        <v>New Service - Multi User</v>
      </c>
      <c r="AB56" s="30"/>
      <c r="AC56" s="30"/>
      <c r="AD56" s="384" t="s">
        <v>501</v>
      </c>
      <c r="AE56" s="323" t="s">
        <v>501</v>
      </c>
      <c r="AF56" s="323" t="s">
        <v>501</v>
      </c>
      <c r="AG56" s="323" t="s">
        <v>501</v>
      </c>
      <c r="AH56" s="323" t="s">
        <v>501</v>
      </c>
      <c r="AI56" s="31"/>
      <c r="AJ56" s="243" t="s">
        <v>434</v>
      </c>
      <c r="AK56" s="21"/>
      <c r="AL56" s="51"/>
      <c r="AM56" s="51"/>
    </row>
    <row r="57" spans="1:39" ht="18" customHeight="1">
      <c r="A57" s="50"/>
      <c r="B57" s="20" t="str">
        <f>'Category Index'!B27</f>
        <v>20</v>
      </c>
      <c r="C57" s="20" t="str">
        <f>'Category Index'!C27</f>
        <v>New Service - I&amp;C &lt; 10 TJ</v>
      </c>
      <c r="D57" s="12"/>
      <c r="E57" s="12"/>
      <c r="F57" s="44">
        <f>'New Growth Volumes'!F90</f>
        <v>116.98055620222473</v>
      </c>
      <c r="G57" s="45">
        <f>'New Growth Volumes'!G90</f>
        <v>272.03653146378633</v>
      </c>
      <c r="H57" s="45">
        <f>'New Growth Volumes'!H90</f>
        <v>271.39052708113746</v>
      </c>
      <c r="I57" s="45">
        <f>'New Growth Volumes'!I90</f>
        <v>259.17831955543068</v>
      </c>
      <c r="J57" s="562">
        <f>'New Growth Volumes'!J90</f>
        <v>258.13577512361184</v>
      </c>
      <c r="K57" s="13">
        <f>SUM(F57:J57)</f>
        <v>1177.721709426191</v>
      </c>
      <c r="L57" s="243" t="s">
        <v>172</v>
      </c>
      <c r="M57" s="21"/>
      <c r="N57" s="218" t="str">
        <f t="shared" si="15"/>
        <v>20</v>
      </c>
      <c r="O57" s="218" t="str">
        <f t="shared" si="15"/>
        <v>New Service - I&amp;C &lt; 10 TJ</v>
      </c>
      <c r="P57" s="295"/>
      <c r="Q57" s="295"/>
      <c r="R57" s="385" t="s">
        <v>501</v>
      </c>
      <c r="S57" s="325" t="s">
        <v>501</v>
      </c>
      <c r="T57" s="325" t="s">
        <v>501</v>
      </c>
      <c r="U57" s="325" t="s">
        <v>501</v>
      </c>
      <c r="V57" s="476" t="s">
        <v>501</v>
      </c>
      <c r="W57" s="296"/>
      <c r="X57" s="297" t="s">
        <v>434</v>
      </c>
      <c r="Y57" s="21"/>
      <c r="Z57" s="218" t="str">
        <f t="shared" si="16"/>
        <v>20</v>
      </c>
      <c r="AA57" s="218" t="str">
        <f t="shared" si="16"/>
        <v>New Service - I&amp;C &lt; 10 TJ</v>
      </c>
      <c r="AB57" s="295"/>
      <c r="AC57" s="295"/>
      <c r="AD57" s="385" t="s">
        <v>501</v>
      </c>
      <c r="AE57" s="325" t="s">
        <v>501</v>
      </c>
      <c r="AF57" s="325" t="s">
        <v>501</v>
      </c>
      <c r="AG57" s="325" t="s">
        <v>501</v>
      </c>
      <c r="AH57" s="476" t="s">
        <v>501</v>
      </c>
      <c r="AI57" s="296"/>
      <c r="AJ57" s="297" t="s">
        <v>434</v>
      </c>
      <c r="AK57" s="21"/>
      <c r="AL57" s="51"/>
      <c r="AM57" s="51"/>
    </row>
    <row r="58" spans="1:39" s="329" customFormat="1" ht="18" customHeight="1" thickBot="1">
      <c r="A58" s="227"/>
      <c r="B58" s="18"/>
      <c r="C58" s="18" t="s">
        <v>73</v>
      </c>
      <c r="D58" s="438"/>
      <c r="E58" s="438"/>
      <c r="F58" s="439">
        <f t="shared" ref="F58:K58" si="17">SUM(F54:F57)</f>
        <v>6776.248393756191</v>
      </c>
      <c r="G58" s="438">
        <f t="shared" si="17"/>
        <v>6870.2877580893519</v>
      </c>
      <c r="H58" s="438">
        <f t="shared" si="17"/>
        <v>6603.8422968314262</v>
      </c>
      <c r="I58" s="438">
        <f t="shared" si="17"/>
        <v>6898.0246096498831</v>
      </c>
      <c r="J58" s="541">
        <f t="shared" si="17"/>
        <v>7112.0643859811335</v>
      </c>
      <c r="K58" s="438">
        <f t="shared" si="17"/>
        <v>34260.467444307993</v>
      </c>
      <c r="L58" s="439"/>
      <c r="M58" s="227"/>
      <c r="N58" s="227"/>
      <c r="O58" s="227"/>
      <c r="P58" s="227"/>
      <c r="Q58" s="227"/>
      <c r="R58" s="227"/>
      <c r="S58" s="227"/>
      <c r="T58" s="227"/>
      <c r="U58" s="227"/>
      <c r="V58" s="227"/>
      <c r="W58" s="227"/>
      <c r="X58" s="227"/>
      <c r="Y58" s="227"/>
      <c r="Z58" s="227"/>
      <c r="AA58" s="227"/>
      <c r="AB58" s="227"/>
      <c r="AC58" s="227"/>
      <c r="AD58" s="227"/>
      <c r="AE58" s="227"/>
      <c r="AF58" s="227"/>
      <c r="AG58" s="227"/>
      <c r="AH58" s="227"/>
      <c r="AI58" s="227"/>
      <c r="AJ58" s="227"/>
      <c r="AK58" s="227"/>
    </row>
    <row r="59" spans="1:39">
      <c r="A59" s="50"/>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51"/>
      <c r="AM59" s="51"/>
    </row>
  </sheetData>
  <hyperlinks>
    <hyperlink ref="B3" location="Contents!A1" display="Contents!A1" xr:uid="{00000000-0004-0000-0800-000000000000}"/>
  </hyperlinks>
  <pageMargins left="0.7" right="0.7" top="0.75" bottom="0.75" header="0.3" footer="0.3"/>
  <pageSetup paperSize="8" scale="4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vt:i4>
      </vt:variant>
    </vt:vector>
  </HeadingPairs>
  <TitlesOfParts>
    <vt:vector size="19" baseType="lpstr">
      <vt:lpstr>Cover</vt:lpstr>
      <vt:lpstr>Contents</vt:lpstr>
      <vt:lpstr>Category Index</vt:lpstr>
      <vt:lpstr>Mapping</vt:lpstr>
      <vt:lpstr>Inputs &gt;&gt;&gt;</vt:lpstr>
      <vt:lpstr>CPI</vt:lpstr>
      <vt:lpstr>Real Cost Escalation</vt:lpstr>
      <vt:lpstr>New Growth Volumes</vt:lpstr>
      <vt:lpstr>Unit rate categories</vt:lpstr>
      <vt:lpstr>Non Unit rate categories</vt:lpstr>
      <vt:lpstr>Overheads</vt:lpstr>
      <vt:lpstr>Calculations &gt;&gt;&gt;</vt:lpstr>
      <vt:lpstr>Category Summary</vt:lpstr>
      <vt:lpstr>+Overheads</vt:lpstr>
      <vt:lpstr>Consolidated Summary</vt:lpstr>
      <vt:lpstr>Outputs &gt;&gt;&gt;</vt:lpstr>
      <vt:lpstr>PTRM Input</vt:lpstr>
      <vt:lpstr>Business Case input</vt:lpstr>
      <vt:lpstr>Dec19Jun21CPI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2017-07-03T01:36:52Z</dcterms:created>
  <dcterms:modified xsi:type="dcterms:W3CDTF">2021-01-13T02:10:21Z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